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STAT\XLS\DATABASE\Database_Versions\Database\Figures 2014\Historical database - for approval\"/>
    </mc:Choice>
  </mc:AlternateContent>
  <bookViews>
    <workbookView xWindow="14355" yWindow="30" windowWidth="14400" windowHeight="12855" tabRatio="478" firstSheet="1" activeTab="5"/>
  </bookViews>
  <sheets>
    <sheet name="Investment_DATA" sheetId="10" state="veryHidden" r:id="rId1"/>
    <sheet name="Investments" sheetId="1" r:id="rId2"/>
    <sheet name="Investment_Breakdown_DATA" sheetId="12" state="veryHidden" r:id="rId3"/>
    <sheet name="Investments_Breakdown" sheetId="3" r:id="rId4"/>
    <sheet name="Assets_DATA" sheetId="13" state="veryHidden" r:id="rId5"/>
    <sheet name="Assets" sheetId="4" r:id="rId6"/>
    <sheet name="Notes" sheetId="17" state="veryHidden" r:id="rId7"/>
    <sheet name="Notes and comments" sheetId="18" r:id="rId8"/>
    <sheet name="ECO" sheetId="11" state="veryHidden" r:id="rId9"/>
  </sheets>
  <calcPr calcId="152511"/>
</workbook>
</file>

<file path=xl/calcChain.xml><?xml version="1.0" encoding="utf-8"?>
<calcChain xmlns="http://schemas.openxmlformats.org/spreadsheetml/2006/main">
  <c r="P196" i="1" l="1"/>
  <c r="AB152" i="10" l="1"/>
  <c r="Z152" i="10"/>
  <c r="P152" i="10"/>
  <c r="Q152" i="10"/>
  <c r="R152" i="10"/>
  <c r="S152" i="10"/>
  <c r="T152" i="10"/>
  <c r="U152" i="10"/>
  <c r="V152" i="10"/>
  <c r="W152" i="10"/>
  <c r="X152" i="10"/>
  <c r="Y152" i="10"/>
  <c r="Y210" i="10" l="1"/>
  <c r="Z210" i="10"/>
  <c r="Q191" i="10" l="1"/>
  <c r="P224" i="10"/>
  <c r="P189" i="10"/>
  <c r="Q506" i="12" l="1"/>
  <c r="P518" i="3" l="1"/>
  <c r="P498" i="3"/>
  <c r="P499" i="3"/>
  <c r="P184" i="3"/>
  <c r="P185" i="3"/>
  <c r="P54" i="3"/>
  <c r="P6" i="3"/>
  <c r="P33" i="3"/>
  <c r="P34" i="3"/>
  <c r="P35" i="3"/>
  <c r="P37" i="3"/>
  <c r="P38" i="3"/>
  <c r="P32" i="3"/>
  <c r="P29" i="3"/>
  <c r="P27" i="3"/>
  <c r="P15" i="3"/>
  <c r="P16" i="3"/>
  <c r="P17" i="3"/>
  <c r="P18" i="3"/>
  <c r="P19" i="3"/>
  <c r="P20" i="3"/>
  <c r="P21" i="3"/>
  <c r="P22" i="3"/>
  <c r="P23" i="3"/>
  <c r="P24" i="3"/>
  <c r="P25" i="3"/>
  <c r="P12" i="3"/>
  <c r="P13" i="3"/>
  <c r="P10" i="3"/>
  <c r="AY6" i="12"/>
  <c r="P7" i="3"/>
  <c r="Z593" i="12"/>
  <c r="P670" i="3"/>
  <c r="P671" i="3"/>
  <c r="P672" i="3"/>
  <c r="P673" i="3"/>
  <c r="P674" i="3"/>
  <c r="P675" i="3"/>
  <c r="P676" i="3"/>
  <c r="P677" i="3"/>
  <c r="P678" i="3"/>
  <c r="P679" i="3"/>
  <c r="P680" i="3"/>
  <c r="P681" i="3"/>
  <c r="P682" i="3"/>
  <c r="P683" i="3"/>
  <c r="P684" i="3"/>
  <c r="P685" i="3"/>
  <c r="P686" i="3"/>
  <c r="P687" i="3"/>
  <c r="P688" i="3"/>
  <c r="P689" i="3"/>
  <c r="P690" i="3"/>
  <c r="P691" i="3"/>
  <c r="P692" i="3"/>
  <c r="P693" i="3"/>
  <c r="P694" i="3"/>
  <c r="P695" i="3"/>
  <c r="P696" i="3"/>
  <c r="P697" i="3"/>
  <c r="P698" i="3"/>
  <c r="P699" i="3"/>
  <c r="P700" i="3"/>
  <c r="P701" i="3"/>
  <c r="Z557" i="12"/>
  <c r="P631" i="3"/>
  <c r="P632" i="3"/>
  <c r="P633" i="3"/>
  <c r="P634" i="3"/>
  <c r="P635" i="3"/>
  <c r="P636" i="3"/>
  <c r="P637" i="3"/>
  <c r="P638" i="3"/>
  <c r="P639" i="3"/>
  <c r="P640" i="3"/>
  <c r="P641" i="3"/>
  <c r="P642" i="3"/>
  <c r="P643" i="3"/>
  <c r="P644" i="3"/>
  <c r="P645" i="3"/>
  <c r="P646" i="3"/>
  <c r="P647" i="3"/>
  <c r="P648" i="3"/>
  <c r="P649" i="3"/>
  <c r="P650" i="3"/>
  <c r="P651" i="3"/>
  <c r="P652" i="3"/>
  <c r="P653" i="3"/>
  <c r="P654" i="3"/>
  <c r="P655" i="3"/>
  <c r="P656" i="3"/>
  <c r="P657" i="3"/>
  <c r="P658" i="3"/>
  <c r="P659" i="3"/>
  <c r="P660" i="3"/>
  <c r="P661" i="3"/>
  <c r="P662" i="3"/>
  <c r="Z521" i="12"/>
  <c r="P592" i="3"/>
  <c r="P593" i="3"/>
  <c r="P594" i="3"/>
  <c r="P595" i="3"/>
  <c r="P596" i="3"/>
  <c r="P597" i="3"/>
  <c r="P598" i="3"/>
  <c r="P599" i="3"/>
  <c r="P600" i="3"/>
  <c r="P601" i="3"/>
  <c r="P602" i="3"/>
  <c r="P603" i="3"/>
  <c r="P604" i="3"/>
  <c r="P605" i="3"/>
  <c r="P606" i="3"/>
  <c r="P607" i="3"/>
  <c r="P608" i="3"/>
  <c r="P609" i="3"/>
  <c r="P610" i="3"/>
  <c r="P611" i="3"/>
  <c r="P612" i="3"/>
  <c r="P613" i="3"/>
  <c r="P614" i="3"/>
  <c r="P615" i="3"/>
  <c r="P616" i="3"/>
  <c r="P617" i="3"/>
  <c r="P618" i="3"/>
  <c r="P619" i="3"/>
  <c r="P620" i="3"/>
  <c r="P621" i="3"/>
  <c r="P622" i="3"/>
  <c r="P623" i="3"/>
  <c r="P584" i="3"/>
  <c r="P578" i="3"/>
  <c r="P579" i="3"/>
  <c r="P580" i="3"/>
  <c r="P581" i="3"/>
  <c r="P582" i="3"/>
  <c r="P583" i="3"/>
  <c r="P577" i="3"/>
  <c r="P576" i="3"/>
  <c r="P575" i="3"/>
  <c r="P574" i="3"/>
  <c r="P570" i="3"/>
  <c r="P571" i="3"/>
  <c r="P572" i="3"/>
  <c r="P573" i="3"/>
  <c r="P569" i="3"/>
  <c r="P562" i="3"/>
  <c r="P563" i="3"/>
  <c r="P564" i="3"/>
  <c r="P565" i="3"/>
  <c r="P566" i="3"/>
  <c r="P567" i="3"/>
  <c r="P568" i="3"/>
  <c r="P561" i="3"/>
  <c r="P560" i="3"/>
  <c r="P559" i="3"/>
  <c r="P558" i="3"/>
  <c r="P557" i="3"/>
  <c r="P556" i="3"/>
  <c r="P555" i="3"/>
  <c r="Z484" i="12"/>
  <c r="P553" i="3"/>
  <c r="P554" i="3"/>
  <c r="P545" i="3"/>
  <c r="P540" i="3"/>
  <c r="P541" i="3"/>
  <c r="P542" i="3"/>
  <c r="P543" i="3"/>
  <c r="P544" i="3"/>
  <c r="P539" i="3"/>
  <c r="P538" i="3"/>
  <c r="P537" i="3"/>
  <c r="P536" i="3"/>
  <c r="P535" i="3"/>
  <c r="P534" i="3"/>
  <c r="P533" i="3"/>
  <c r="P531" i="3"/>
  <c r="P532" i="3"/>
  <c r="P530" i="3"/>
  <c r="P529" i="3"/>
  <c r="P522" i="3"/>
  <c r="P523" i="3"/>
  <c r="P524" i="3"/>
  <c r="P525" i="3"/>
  <c r="P526" i="3"/>
  <c r="P527" i="3"/>
  <c r="P528" i="3"/>
  <c r="P521" i="3"/>
  <c r="Z447" i="12"/>
  <c r="P514" i="3"/>
  <c r="P515" i="3"/>
  <c r="P516" i="3"/>
  <c r="P517" i="3"/>
  <c r="P519" i="3"/>
  <c r="P520" i="3"/>
  <c r="P506" i="3"/>
  <c r="P500" i="3"/>
  <c r="P501" i="3"/>
  <c r="P502" i="3"/>
  <c r="P503" i="3"/>
  <c r="P504" i="3"/>
  <c r="P505" i="3"/>
  <c r="P497" i="3"/>
  <c r="P496" i="3"/>
  <c r="P495" i="3"/>
  <c r="P494" i="3"/>
  <c r="P492" i="3"/>
  <c r="P493" i="3"/>
  <c r="P491" i="3"/>
  <c r="P490" i="3"/>
  <c r="P487" i="3"/>
  <c r="P488" i="3"/>
  <c r="P489" i="3"/>
  <c r="P486" i="3"/>
  <c r="P483" i="3"/>
  <c r="P484" i="3"/>
  <c r="P485" i="3"/>
  <c r="P482" i="3"/>
  <c r="P480" i="3"/>
  <c r="P481" i="3"/>
  <c r="P479" i="3"/>
  <c r="P478" i="3"/>
  <c r="P477" i="3"/>
  <c r="Z410" i="12"/>
  <c r="P475" i="3"/>
  <c r="P476" i="3"/>
  <c r="Z374" i="12"/>
  <c r="P436" i="3"/>
  <c r="P437" i="3"/>
  <c r="P438" i="3"/>
  <c r="P439" i="3"/>
  <c r="P440" i="3"/>
  <c r="P441" i="3"/>
  <c r="P442" i="3"/>
  <c r="P443" i="3"/>
  <c r="P444" i="3"/>
  <c r="P445" i="3"/>
  <c r="P446" i="3"/>
  <c r="P447" i="3"/>
  <c r="P448" i="3"/>
  <c r="P449" i="3"/>
  <c r="P450" i="3"/>
  <c r="P451" i="3"/>
  <c r="P452" i="3"/>
  <c r="P453" i="3"/>
  <c r="P454" i="3"/>
  <c r="P455" i="3"/>
  <c r="P456" i="3"/>
  <c r="P457" i="3"/>
  <c r="P458" i="3"/>
  <c r="P459" i="3"/>
  <c r="P460" i="3"/>
  <c r="P461" i="3"/>
  <c r="P462" i="3"/>
  <c r="P463" i="3"/>
  <c r="P464" i="3"/>
  <c r="P465" i="3"/>
  <c r="P466" i="3"/>
  <c r="P467" i="3"/>
  <c r="P428" i="3"/>
  <c r="P403" i="3"/>
  <c r="P404" i="3"/>
  <c r="P405" i="3"/>
  <c r="P406" i="3"/>
  <c r="P407" i="3"/>
  <c r="P408" i="3"/>
  <c r="P409" i="3"/>
  <c r="P410" i="3"/>
  <c r="P411" i="3"/>
  <c r="P412" i="3"/>
  <c r="P413" i="3"/>
  <c r="P414" i="3"/>
  <c r="P415" i="3"/>
  <c r="P416" i="3"/>
  <c r="P417" i="3"/>
  <c r="P419" i="3"/>
  <c r="P420" i="3"/>
  <c r="P421" i="3"/>
  <c r="P422" i="3"/>
  <c r="P423" i="3"/>
  <c r="P424" i="3"/>
  <c r="P425" i="3"/>
  <c r="P426" i="3"/>
  <c r="P427" i="3"/>
  <c r="Z336" i="12"/>
  <c r="P397" i="3"/>
  <c r="P398" i="3"/>
  <c r="P399" i="3"/>
  <c r="P400" i="3"/>
  <c r="P401" i="3"/>
  <c r="Z300" i="12"/>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Z264" i="12"/>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Z228" i="12"/>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272" i="3"/>
  <c r="P266" i="3"/>
  <c r="P267" i="3"/>
  <c r="P268" i="3"/>
  <c r="P269" i="3"/>
  <c r="P270" i="3"/>
  <c r="P271" i="3"/>
  <c r="P265" i="3"/>
  <c r="P264" i="3"/>
  <c r="P263" i="3"/>
  <c r="P262" i="3"/>
  <c r="P261" i="3"/>
  <c r="P260" i="3"/>
  <c r="P258" i="3"/>
  <c r="P259" i="3"/>
  <c r="P257" i="3"/>
  <c r="P256" i="3"/>
  <c r="P249" i="3"/>
  <c r="P250" i="3"/>
  <c r="P251" i="3"/>
  <c r="P252" i="3"/>
  <c r="P253" i="3"/>
  <c r="P254" i="3"/>
  <c r="P255" i="3"/>
  <c r="P248" i="3"/>
  <c r="P244" i="3"/>
  <c r="P245" i="3"/>
  <c r="P246" i="3"/>
  <c r="P247" i="3"/>
  <c r="P243" i="3"/>
  <c r="Z191" i="12"/>
  <c r="P241" i="3"/>
  <c r="P242" i="3"/>
  <c r="Z155" i="12"/>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191" i="3"/>
  <c r="P192" i="3"/>
  <c r="P193" i="3"/>
  <c r="P188" i="3"/>
  <c r="P187" i="3"/>
  <c r="P183" i="3"/>
  <c r="P186" i="3"/>
  <c r="P182" i="3"/>
  <c r="P180" i="3"/>
  <c r="P179" i="3"/>
  <c r="P178" i="3"/>
  <c r="P176" i="3"/>
  <c r="P172" i="3"/>
  <c r="P173" i="3"/>
  <c r="P174" i="3"/>
  <c r="P175" i="3"/>
  <c r="P170" i="3"/>
  <c r="P168" i="3"/>
  <c r="P167" i="3"/>
  <c r="P163" i="3"/>
  <c r="Z118" i="12"/>
  <c r="P164" i="3"/>
  <c r="P165" i="3"/>
  <c r="P166" i="3"/>
  <c r="P141" i="3"/>
  <c r="P144" i="3"/>
  <c r="P149" i="3"/>
  <c r="P152" i="3"/>
  <c r="P154" i="3"/>
  <c r="P133" i="3"/>
  <c r="P134" i="3"/>
  <c r="P135" i="3"/>
  <c r="P136" i="3"/>
  <c r="P129" i="3"/>
  <c r="Z82" i="12"/>
  <c r="P124" i="3"/>
  <c r="P127" i="3"/>
  <c r="P110" i="3"/>
  <c r="P111" i="3"/>
  <c r="P112" i="3"/>
  <c r="P113" i="3"/>
  <c r="P114" i="3"/>
  <c r="P115" i="3"/>
  <c r="P116" i="3"/>
  <c r="P109" i="3"/>
  <c r="P108" i="3"/>
  <c r="P107" i="3"/>
  <c r="P106" i="3"/>
  <c r="P102" i="3"/>
  <c r="P103" i="3"/>
  <c r="P104" i="3"/>
  <c r="P105" i="3"/>
  <c r="P101" i="3"/>
  <c r="P93" i="3"/>
  <c r="P94" i="3"/>
  <c r="P95" i="3"/>
  <c r="P96" i="3"/>
  <c r="P97" i="3"/>
  <c r="P98" i="3"/>
  <c r="P99" i="3"/>
  <c r="P100" i="3"/>
  <c r="P92" i="3"/>
  <c r="P88" i="3"/>
  <c r="P89" i="3"/>
  <c r="P90" i="3"/>
  <c r="P91" i="3"/>
  <c r="P87" i="3"/>
  <c r="Z44" i="12"/>
  <c r="P85" i="3"/>
  <c r="P86" i="3"/>
  <c r="P77" i="3"/>
  <c r="P71" i="3"/>
  <c r="P72" i="3"/>
  <c r="P73" i="3"/>
  <c r="P74" i="3"/>
  <c r="P76" i="3"/>
  <c r="P70" i="3"/>
  <c r="P69" i="3"/>
  <c r="P68" i="3"/>
  <c r="P67" i="3"/>
  <c r="P66" i="3"/>
  <c r="P65" i="3"/>
  <c r="P63" i="3"/>
  <c r="P64" i="3"/>
  <c r="P62" i="3"/>
  <c r="P61" i="3"/>
  <c r="P55" i="3"/>
  <c r="P56" i="3"/>
  <c r="P57" i="3"/>
  <c r="P58" i="3"/>
  <c r="P59" i="3"/>
  <c r="P60" i="3"/>
  <c r="P53" i="3"/>
  <c r="P49" i="3"/>
  <c r="P50" i="3"/>
  <c r="P51" i="3"/>
  <c r="P52" i="3"/>
  <c r="Z6" i="12"/>
  <c r="P46" i="3"/>
  <c r="P47" i="3"/>
  <c r="Z80" i="10"/>
  <c r="Z44" i="10"/>
  <c r="Z105" i="12" l="1"/>
  <c r="P146" i="3" s="1"/>
  <c r="Z106" i="12"/>
  <c r="P147" i="3" s="1"/>
  <c r="Z96" i="12"/>
  <c r="P137" i="3" s="1"/>
  <c r="P8" i="3"/>
  <c r="Z97" i="12"/>
  <c r="P138" i="3" s="1"/>
  <c r="Z85" i="12"/>
  <c r="P126" i="3" s="1"/>
  <c r="Z101" i="12"/>
  <c r="P142" i="3" s="1"/>
  <c r="Z109" i="12"/>
  <c r="P150" i="3" s="1"/>
  <c r="Z89" i="12"/>
  <c r="P130" i="3" s="1"/>
  <c r="P48" i="3"/>
  <c r="P189" i="3"/>
  <c r="Z104" i="12"/>
  <c r="P145" i="3" s="1"/>
  <c r="Z102" i="12"/>
  <c r="P143" i="3" s="1"/>
  <c r="Z107" i="12"/>
  <c r="P148" i="3" s="1"/>
  <c r="Z112" i="12"/>
  <c r="P153" i="3" s="1"/>
  <c r="Z114" i="12"/>
  <c r="P155" i="3" s="1"/>
  <c r="P75" i="3"/>
  <c r="P194" i="3"/>
  <c r="P181" i="3"/>
  <c r="P125" i="3"/>
  <c r="P418" i="3"/>
  <c r="Z99" i="12"/>
  <c r="P140" i="3" s="1"/>
  <c r="Z110" i="12"/>
  <c r="P151" i="3" s="1"/>
  <c r="P190" i="3"/>
  <c r="Z91" i="12"/>
  <c r="P132" i="3" s="1"/>
  <c r="P171" i="3"/>
  <c r="P177" i="3"/>
  <c r="P169" i="3"/>
  <c r="Z90" i="12"/>
  <c r="P131" i="3" s="1"/>
  <c r="Z98" i="12"/>
  <c r="P139" i="3" s="1"/>
  <c r="Z87" i="12"/>
  <c r="P6" i="4"/>
  <c r="AY30" i="12" l="1"/>
  <c r="P30" i="3" s="1"/>
  <c r="AY9" i="12"/>
  <c r="P9" i="3" s="1"/>
  <c r="AY31" i="12"/>
  <c r="P31" i="3" s="1"/>
  <c r="AY36" i="12"/>
  <c r="P36" i="3" s="1"/>
  <c r="AY26" i="12"/>
  <c r="P26" i="3" s="1"/>
  <c r="AY11" i="12"/>
  <c r="P11" i="3" s="1"/>
  <c r="P128" i="3"/>
  <c r="AY14" i="12"/>
  <c r="P14" i="3" s="1"/>
  <c r="AY28" i="12"/>
  <c r="P28" i="3" s="1"/>
  <c r="Z6" i="13"/>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H12" i="3" l="1"/>
  <c r="V342" i="12"/>
  <c r="W342" i="12" s="1"/>
  <c r="X342" i="12" s="1"/>
  <c r="Y342" i="12" s="1"/>
  <c r="Z342" i="12" s="1"/>
  <c r="P402" i="3" s="1"/>
  <c r="M415" i="12" l="1"/>
  <c r="N415" i="12"/>
  <c r="O415" i="12" s="1"/>
  <c r="P415" i="12" s="1"/>
  <c r="Q415" i="12" s="1"/>
  <c r="R415" i="12" s="1"/>
  <c r="S415" i="12" s="1"/>
  <c r="L415" i="12"/>
  <c r="P413" i="12"/>
  <c r="Q413" i="12"/>
  <c r="P208" i="12"/>
  <c r="Q208" i="12"/>
  <c r="O208" i="12"/>
  <c r="P194" i="12"/>
  <c r="Q194" i="12"/>
  <c r="P47" i="12"/>
  <c r="Q47" i="12"/>
  <c r="P9" i="12"/>
  <c r="Q9" i="12"/>
  <c r="Q143" i="12" l="1"/>
  <c r="R143" i="12" s="1"/>
  <c r="Q145" i="12"/>
  <c r="R145" i="12" s="1"/>
  <c r="S145" i="12" s="1"/>
  <c r="T145" i="12" s="1"/>
  <c r="P87" i="12"/>
  <c r="Q87" i="12"/>
  <c r="R87" i="12"/>
  <c r="S87" i="12"/>
  <c r="T87" i="12"/>
  <c r="U87" i="12"/>
  <c r="V87" i="12"/>
  <c r="W87" i="12"/>
  <c r="X87" i="12"/>
  <c r="P107" i="12"/>
  <c r="Q107" i="12"/>
  <c r="R107" i="12"/>
  <c r="S107" i="12"/>
  <c r="T107" i="12"/>
  <c r="U107" i="12"/>
  <c r="V107" i="12"/>
  <c r="W107" i="12"/>
  <c r="X107" i="12"/>
  <c r="P108" i="12"/>
  <c r="Q108" i="12"/>
  <c r="R108" i="12"/>
  <c r="S108" i="12"/>
  <c r="P109" i="12"/>
  <c r="Q109" i="12"/>
  <c r="T109" i="12"/>
  <c r="U109" i="12"/>
  <c r="V109" i="12"/>
  <c r="P111" i="12"/>
  <c r="Q111" i="12"/>
  <c r="R111" i="12"/>
  <c r="S111" i="12"/>
  <c r="T111" i="12"/>
  <c r="U111" i="12"/>
  <c r="V111" i="12"/>
  <c r="W111" i="12"/>
  <c r="X111" i="12"/>
  <c r="P112" i="12"/>
  <c r="Q112" i="12"/>
  <c r="R112" i="12"/>
  <c r="S112" i="12"/>
  <c r="T112" i="12"/>
  <c r="U112" i="12"/>
  <c r="V112" i="12"/>
  <c r="W112" i="12"/>
  <c r="X112" i="12"/>
  <c r="X114" i="12"/>
  <c r="Q216" i="12"/>
  <c r="R216" i="12" s="1"/>
  <c r="Q218" i="12"/>
  <c r="R218" i="12" s="1"/>
  <c r="S218" i="12" s="1"/>
  <c r="T218" i="12" s="1"/>
  <c r="P340" i="12"/>
  <c r="Q340" i="12" s="1"/>
  <c r="R340" i="12" s="1"/>
  <c r="S340" i="12" s="1"/>
  <c r="P362" i="12"/>
  <c r="Q362" i="12" s="1"/>
  <c r="R362" i="12" s="1"/>
  <c r="S362" i="12" s="1"/>
  <c r="S109" i="12" l="1"/>
  <c r="R109" i="12"/>
  <c r="X89" i="12"/>
  <c r="T89" i="12"/>
  <c r="U96" i="12"/>
  <c r="Q96" i="12"/>
  <c r="T114" i="12"/>
  <c r="P114" i="12"/>
  <c r="W91" i="12"/>
  <c r="S91" i="12"/>
  <c r="U85" i="12"/>
  <c r="Q85" i="12"/>
  <c r="R101" i="12"/>
  <c r="U92" i="12"/>
  <c r="P98" i="12"/>
  <c r="V102" i="12"/>
  <c r="W104" i="12"/>
  <c r="X105" i="12"/>
  <c r="T105" i="12"/>
  <c r="U101" i="12"/>
  <c r="Q101" i="12"/>
  <c r="V83" i="12"/>
  <c r="R83" i="12"/>
  <c r="P92" i="12"/>
  <c r="Q92" i="12"/>
  <c r="Q90" i="12"/>
  <c r="W90" i="12"/>
  <c r="W98" i="12"/>
  <c r="S98" i="12"/>
  <c r="X99" i="12"/>
  <c r="T99" i="12"/>
  <c r="P99" i="12"/>
  <c r="U102" i="12"/>
  <c r="Q102" i="12"/>
  <c r="V104" i="12"/>
  <c r="R104" i="12"/>
  <c r="W105" i="12"/>
  <c r="S105" i="12"/>
  <c r="W83" i="12"/>
  <c r="U90" i="12"/>
  <c r="X98" i="12"/>
  <c r="U99" i="12"/>
  <c r="R102" i="12"/>
  <c r="P105" i="12"/>
  <c r="X101" i="12"/>
  <c r="T101" i="12"/>
  <c r="P101" i="12"/>
  <c r="U83" i="12"/>
  <c r="Q83" i="12"/>
  <c r="V92" i="12"/>
  <c r="V90" i="12"/>
  <c r="X90" i="12"/>
  <c r="S90" i="12"/>
  <c r="V98" i="12"/>
  <c r="R98" i="12"/>
  <c r="W99" i="12"/>
  <c r="S99" i="12"/>
  <c r="X102" i="12"/>
  <c r="T102" i="12"/>
  <c r="P102" i="12"/>
  <c r="U104" i="12"/>
  <c r="Q104" i="12"/>
  <c r="V105" i="12"/>
  <c r="R105" i="12"/>
  <c r="V101" i="12"/>
  <c r="S83" i="12"/>
  <c r="S92" i="12"/>
  <c r="P90" i="12"/>
  <c r="T98" i="12"/>
  <c r="Q99" i="12"/>
  <c r="S104" i="12"/>
  <c r="W101" i="12"/>
  <c r="S101" i="12"/>
  <c r="X83" i="12"/>
  <c r="T83" i="12"/>
  <c r="P83" i="12"/>
  <c r="T92" i="12"/>
  <c r="R92" i="12"/>
  <c r="R90" i="12"/>
  <c r="T90" i="12"/>
  <c r="U98" i="12"/>
  <c r="Q98" i="12"/>
  <c r="V99" i="12"/>
  <c r="R99" i="12"/>
  <c r="W102" i="12"/>
  <c r="S102" i="12"/>
  <c r="X104" i="12"/>
  <c r="T104" i="12"/>
  <c r="P104" i="12"/>
  <c r="U105" i="12"/>
  <c r="Q105" i="12"/>
  <c r="V110" i="12"/>
  <c r="S97" i="12"/>
  <c r="R106" i="12"/>
  <c r="W114" i="12"/>
  <c r="S114" i="12"/>
  <c r="U110" i="12"/>
  <c r="Q110" i="12"/>
  <c r="V91" i="12"/>
  <c r="R91" i="12"/>
  <c r="W89" i="12"/>
  <c r="S89" i="12"/>
  <c r="X85" i="12"/>
  <c r="T85" i="12"/>
  <c r="P85" i="12"/>
  <c r="X96" i="12"/>
  <c r="T96" i="12"/>
  <c r="P96" i="12"/>
  <c r="V97" i="12"/>
  <c r="R97" i="12"/>
  <c r="U106" i="12"/>
  <c r="Q106" i="12"/>
  <c r="R110" i="12"/>
  <c r="W97" i="12"/>
  <c r="V106" i="12"/>
  <c r="V114" i="12"/>
  <c r="R114" i="12"/>
  <c r="X110" i="12"/>
  <c r="T110" i="12"/>
  <c r="P110" i="12"/>
  <c r="U91" i="12"/>
  <c r="Q91" i="12"/>
  <c r="V89" i="12"/>
  <c r="R89" i="12"/>
  <c r="W85" i="12"/>
  <c r="S85" i="12"/>
  <c r="W96" i="12"/>
  <c r="S96" i="12"/>
  <c r="U97" i="12"/>
  <c r="Q97" i="12"/>
  <c r="X106" i="12"/>
  <c r="T106" i="12"/>
  <c r="P106" i="12"/>
  <c r="W109" i="12"/>
  <c r="U114" i="12"/>
  <c r="Q114" i="12"/>
  <c r="W110" i="12"/>
  <c r="S110" i="12"/>
  <c r="X109" i="12"/>
  <c r="X91" i="12"/>
  <c r="T91" i="12"/>
  <c r="P91" i="12"/>
  <c r="U89" i="12"/>
  <c r="Q89" i="12"/>
  <c r="V85" i="12"/>
  <c r="R85" i="12"/>
  <c r="V96" i="12"/>
  <c r="R96" i="12"/>
  <c r="X97" i="12"/>
  <c r="T97" i="12"/>
  <c r="P97" i="12"/>
  <c r="W106" i="12"/>
  <c r="S106" i="12"/>
  <c r="P501" i="12" l="1"/>
  <c r="Q501" i="12" s="1"/>
  <c r="O501" i="12"/>
  <c r="P427" i="12"/>
  <c r="Q427" i="12"/>
  <c r="O427" i="12"/>
  <c r="O61" i="12"/>
  <c r="P23" i="12"/>
  <c r="Q31" i="12" l="1"/>
  <c r="R31" i="12"/>
  <c r="G6" i="3" l="1"/>
  <c r="H6" i="3" s="1"/>
  <c r="I6" i="3" s="1"/>
  <c r="J6" i="3" s="1"/>
  <c r="K6" i="3" s="1"/>
  <c r="L6" i="3" s="1"/>
  <c r="M6" i="3" s="1"/>
  <c r="N6" i="3" s="1"/>
  <c r="O6" i="3" s="1"/>
  <c r="F10" i="3"/>
  <c r="F24" i="3"/>
  <c r="F25" i="3"/>
  <c r="F37" i="3"/>
  <c r="F38" i="3"/>
  <c r="G10" i="3"/>
  <c r="H10" i="3"/>
  <c r="I10" i="3"/>
  <c r="J10" i="3"/>
  <c r="K10" i="3"/>
  <c r="L10" i="3"/>
  <c r="M10" i="3"/>
  <c r="N10" i="3"/>
  <c r="G12" i="3"/>
  <c r="I12" i="3"/>
  <c r="J12" i="3"/>
  <c r="K12" i="3"/>
  <c r="L12" i="3"/>
  <c r="M12" i="3"/>
  <c r="N12" i="3"/>
  <c r="G13" i="3"/>
  <c r="H13" i="3"/>
  <c r="I13" i="3"/>
  <c r="J13" i="3"/>
  <c r="K13" i="3"/>
  <c r="L13" i="3"/>
  <c r="M13" i="3"/>
  <c r="N13" i="3"/>
  <c r="G15" i="3"/>
  <c r="H15" i="3"/>
  <c r="I15" i="3"/>
  <c r="J15" i="3"/>
  <c r="K15" i="3"/>
  <c r="L15" i="3"/>
  <c r="M15" i="3"/>
  <c r="N15" i="3"/>
  <c r="M16" i="3"/>
  <c r="N16" i="3"/>
  <c r="G17" i="3"/>
  <c r="H17" i="3"/>
  <c r="I17" i="3"/>
  <c r="J17" i="3"/>
  <c r="K17" i="3"/>
  <c r="L17" i="3"/>
  <c r="M17" i="3"/>
  <c r="N17" i="3"/>
  <c r="G18" i="3"/>
  <c r="H18" i="3"/>
  <c r="I18" i="3"/>
  <c r="J18" i="3"/>
  <c r="K18" i="3"/>
  <c r="L18" i="3"/>
  <c r="M18" i="3"/>
  <c r="N18" i="3"/>
  <c r="G19" i="3"/>
  <c r="H19" i="3"/>
  <c r="I19" i="3"/>
  <c r="J19" i="3"/>
  <c r="K19" i="3"/>
  <c r="L19" i="3"/>
  <c r="M19" i="3"/>
  <c r="N19" i="3"/>
  <c r="G20" i="3"/>
  <c r="H20" i="3"/>
  <c r="I20" i="3"/>
  <c r="J20" i="3"/>
  <c r="K20" i="3"/>
  <c r="L20" i="3"/>
  <c r="M20" i="3"/>
  <c r="N20" i="3"/>
  <c r="G21" i="3"/>
  <c r="H21" i="3"/>
  <c r="I21" i="3"/>
  <c r="J21" i="3"/>
  <c r="K21" i="3"/>
  <c r="L21" i="3"/>
  <c r="M21" i="3"/>
  <c r="N21" i="3"/>
  <c r="L22" i="3"/>
  <c r="M22" i="3"/>
  <c r="N22" i="3"/>
  <c r="H23" i="3"/>
  <c r="I23" i="3"/>
  <c r="J23" i="3"/>
  <c r="K23" i="3"/>
  <c r="L23" i="3"/>
  <c r="M23" i="3"/>
  <c r="N23" i="3"/>
  <c r="G24" i="3"/>
  <c r="H24" i="3"/>
  <c r="I24" i="3"/>
  <c r="J24" i="3"/>
  <c r="K24" i="3"/>
  <c r="L24" i="3"/>
  <c r="M24" i="3"/>
  <c r="N24" i="3"/>
  <c r="G25" i="3"/>
  <c r="H25" i="3"/>
  <c r="I25" i="3"/>
  <c r="J25" i="3"/>
  <c r="K25" i="3"/>
  <c r="L25" i="3"/>
  <c r="M25" i="3"/>
  <c r="N25" i="3"/>
  <c r="G27" i="3"/>
  <c r="H27" i="3"/>
  <c r="I27" i="3"/>
  <c r="J27" i="3"/>
  <c r="K27" i="3"/>
  <c r="L27" i="3"/>
  <c r="M27" i="3"/>
  <c r="N27" i="3"/>
  <c r="G32" i="3"/>
  <c r="H32" i="3"/>
  <c r="I32" i="3"/>
  <c r="J32" i="3"/>
  <c r="K32" i="3"/>
  <c r="L32" i="3"/>
  <c r="M32" i="3"/>
  <c r="N32" i="3"/>
  <c r="BJ33" i="12"/>
  <c r="G34" i="3"/>
  <c r="H34" i="3"/>
  <c r="I34" i="3"/>
  <c r="J34" i="3"/>
  <c r="K34" i="3"/>
  <c r="L34" i="3"/>
  <c r="M34" i="3"/>
  <c r="N34" i="3"/>
  <c r="G37" i="3"/>
  <c r="H37" i="3"/>
  <c r="I37" i="3"/>
  <c r="J37" i="3"/>
  <c r="K37" i="3"/>
  <c r="L37" i="3"/>
  <c r="M37" i="3"/>
  <c r="N37" i="3"/>
  <c r="G38" i="3"/>
  <c r="H38" i="3"/>
  <c r="I38" i="3"/>
  <c r="J38" i="3"/>
  <c r="K38" i="3"/>
  <c r="L38" i="3"/>
  <c r="M38" i="3"/>
  <c r="N38" i="3"/>
  <c r="O38" i="3"/>
  <c r="O37" i="3"/>
  <c r="O35" i="3"/>
  <c r="O34" i="3"/>
  <c r="O33" i="3"/>
  <c r="O32" i="3"/>
  <c r="O29" i="3"/>
  <c r="O27" i="3"/>
  <c r="O25" i="3"/>
  <c r="O24" i="3"/>
  <c r="O23" i="3"/>
  <c r="O22" i="3"/>
  <c r="O21" i="3"/>
  <c r="O20" i="3"/>
  <c r="O19" i="3"/>
  <c r="O18" i="3"/>
  <c r="O17" i="3"/>
  <c r="O16" i="3"/>
  <c r="O15" i="3"/>
  <c r="O13" i="3"/>
  <c r="O12" i="3"/>
  <c r="O10" i="3"/>
  <c r="O7" i="3"/>
  <c r="AN23" i="12"/>
  <c r="AK16" i="12"/>
  <c r="AF6" i="12"/>
  <c r="AG6" i="12" s="1"/>
  <c r="AH6" i="12" s="1"/>
  <c r="AI6" i="12" s="1"/>
  <c r="AJ6" i="12" s="1"/>
  <c r="AK6" i="12" s="1"/>
  <c r="AL6" i="12" s="1"/>
  <c r="AM6" i="12" s="1"/>
  <c r="AN6" i="12" s="1"/>
  <c r="AO6" i="12" s="1"/>
  <c r="AP6" i="12" s="1"/>
  <c r="AQ6" i="12" s="1"/>
  <c r="AR6" i="12" s="1"/>
  <c r="AS6" i="12" s="1"/>
  <c r="AT6" i="12" s="1"/>
  <c r="AU6" i="12" s="1"/>
  <c r="AV6" i="12" s="1"/>
  <c r="AW6" i="12" s="1"/>
  <c r="AX6" i="12" s="1"/>
  <c r="AE6" i="12"/>
  <c r="AD6" i="12"/>
  <c r="R12" i="3" l="1"/>
  <c r="R18" i="3"/>
  <c r="R10" i="3"/>
  <c r="R27" i="3"/>
  <c r="R34" i="3"/>
  <c r="R23" i="3"/>
  <c r="R16" i="3"/>
  <c r="R20" i="3"/>
  <c r="R24" i="3"/>
  <c r="R32" i="3"/>
  <c r="M33" i="3"/>
  <c r="BI33" i="12"/>
  <c r="S25" i="3"/>
  <c r="S37" i="3"/>
  <c r="N33" i="3"/>
  <c r="R33" i="3" s="1"/>
  <c r="R38" i="3"/>
  <c r="S38" i="3"/>
  <c r="S10" i="3"/>
  <c r="R22" i="3"/>
  <c r="R19" i="3"/>
  <c r="R15" i="3"/>
  <c r="R13" i="3"/>
  <c r="R17" i="3"/>
  <c r="R21" i="3"/>
  <c r="S24" i="3"/>
  <c r="R25" i="3"/>
  <c r="R37" i="3"/>
  <c r="Q156" i="10" l="1"/>
  <c r="P156" i="10"/>
  <c r="P118" i="10"/>
  <c r="P8" i="10"/>
  <c r="Q8" i="10"/>
  <c r="Q161" i="10"/>
  <c r="R161" i="10"/>
  <c r="S161" i="10"/>
  <c r="T161" i="10"/>
  <c r="U161" i="10"/>
  <c r="V161" i="10"/>
  <c r="W161" i="10"/>
  <c r="X161" i="10"/>
  <c r="P161" i="10"/>
  <c r="O83" i="12" l="1"/>
  <c r="O101" i="12"/>
  <c r="O85" i="12"/>
  <c r="O102" i="12"/>
  <c r="O107" i="12"/>
  <c r="O90" i="12"/>
  <c r="O95" i="12"/>
  <c r="O103" i="12"/>
  <c r="O105" i="12"/>
  <c r="O99" i="12"/>
  <c r="O84" i="12"/>
  <c r="O97" i="12"/>
  <c r="O98" i="12"/>
  <c r="O109" i="12"/>
  <c r="O108" i="12"/>
  <c r="O92" i="12"/>
  <c r="O91" i="12"/>
  <c r="O114" i="12"/>
  <c r="O112" i="12"/>
  <c r="O89" i="12"/>
  <c r="O96" i="12"/>
  <c r="O87" i="12"/>
  <c r="O113" i="12"/>
  <c r="O100" i="12"/>
  <c r="O86" i="12"/>
  <c r="O111" i="12"/>
  <c r="O94" i="12"/>
  <c r="O104" i="12"/>
  <c r="O110" i="12"/>
  <c r="O93" i="12"/>
  <c r="O106" i="12"/>
  <c r="O88" i="12"/>
  <c r="Q183" i="10"/>
  <c r="R183" i="10"/>
  <c r="S183" i="10"/>
  <c r="T183" i="10"/>
  <c r="P183" i="10"/>
  <c r="P182" i="10"/>
  <c r="Q182" i="10"/>
  <c r="R182" i="10"/>
  <c r="S182" i="10"/>
  <c r="T182" i="10"/>
  <c r="U182" i="10"/>
  <c r="V182" i="10"/>
  <c r="W182" i="10"/>
  <c r="X182" i="10"/>
  <c r="BK34" i="12"/>
  <c r="Q178" i="10" l="1"/>
  <c r="R178" i="10"/>
  <c r="S178" i="10"/>
  <c r="T178" i="10"/>
  <c r="U178" i="10"/>
  <c r="V178" i="10"/>
  <c r="W178" i="10"/>
  <c r="X178" i="10"/>
  <c r="P178" i="10"/>
  <c r="BK29" i="12" l="1"/>
  <c r="Q176" i="10"/>
  <c r="R176" i="10"/>
  <c r="S176" i="10"/>
  <c r="T176" i="10"/>
  <c r="U176" i="10"/>
  <c r="V176" i="10"/>
  <c r="W176" i="10"/>
  <c r="X176" i="10"/>
  <c r="P176" i="10"/>
  <c r="P246" i="10"/>
  <c r="T246" i="10"/>
  <c r="W173" i="10"/>
  <c r="V173" i="10"/>
  <c r="U173" i="10"/>
  <c r="T173" i="10"/>
  <c r="S173" i="10"/>
  <c r="R173" i="10"/>
  <c r="Q173" i="10"/>
  <c r="P173" i="10"/>
  <c r="X173" i="10"/>
  <c r="BK20" i="12"/>
  <c r="R129" i="10"/>
  <c r="R19" i="10"/>
  <c r="Q226" i="10"/>
  <c r="R226" i="10"/>
  <c r="S226" i="10"/>
  <c r="T226" i="10"/>
  <c r="V226" i="10"/>
  <c r="W226" i="10"/>
  <c r="X226" i="10"/>
  <c r="P228" i="10"/>
  <c r="Q228" i="10"/>
  <c r="R228" i="10"/>
  <c r="S228" i="10"/>
  <c r="T228" i="10"/>
  <c r="U228" i="10"/>
  <c r="V228" i="10"/>
  <c r="W228" i="10"/>
  <c r="X228" i="10"/>
  <c r="P231" i="10"/>
  <c r="Q231" i="10"/>
  <c r="R231" i="10"/>
  <c r="S231" i="10"/>
  <c r="T231" i="10"/>
  <c r="U231" i="10"/>
  <c r="V231" i="10"/>
  <c r="W231" i="10"/>
  <c r="X231" i="10"/>
  <c r="P239" i="10"/>
  <c r="Q239" i="10"/>
  <c r="R239" i="10"/>
  <c r="S239" i="10"/>
  <c r="T239" i="10"/>
  <c r="U239" i="10"/>
  <c r="Q246" i="10"/>
  <c r="R246" i="10"/>
  <c r="S246" i="10"/>
  <c r="U246" i="10"/>
  <c r="V246" i="10"/>
  <c r="W246" i="10"/>
  <c r="P248" i="10"/>
  <c r="Q248" i="10"/>
  <c r="R248" i="10"/>
  <c r="S248" i="10"/>
  <c r="T248" i="10"/>
  <c r="U248" i="10"/>
  <c r="V248" i="10"/>
  <c r="W248" i="10"/>
  <c r="X248" i="10"/>
  <c r="P253" i="10"/>
  <c r="Q253" i="10"/>
  <c r="R253" i="10"/>
  <c r="S253" i="10"/>
  <c r="T253" i="10"/>
  <c r="Q224" i="10"/>
  <c r="R224" i="10"/>
  <c r="S224" i="10"/>
  <c r="T224" i="10"/>
  <c r="U224" i="10"/>
  <c r="V224" i="10"/>
  <c r="W224" i="10"/>
  <c r="X224" i="10"/>
  <c r="L233" i="10" l="1"/>
  <c r="E229" i="10"/>
  <c r="F229" i="10" s="1"/>
  <c r="E223" i="10"/>
  <c r="F223" i="10" s="1"/>
  <c r="G223" i="10" s="1"/>
  <c r="H223" i="10" s="1"/>
  <c r="I223" i="10" s="1"/>
  <c r="J223" i="10" s="1"/>
  <c r="K223" i="10" s="1"/>
  <c r="L223" i="10" s="1"/>
  <c r="M223" i="10" s="1"/>
  <c r="N223" i="10" s="1"/>
  <c r="O223" i="10" s="1"/>
  <c r="P223" i="10" s="1"/>
  <c r="Q223" i="10" s="1"/>
  <c r="R223" i="10" s="1"/>
  <c r="S223" i="10" s="1"/>
  <c r="T223" i="10" s="1"/>
  <c r="U223" i="10" s="1"/>
  <c r="V223" i="10" s="1"/>
  <c r="W223" i="10" s="1"/>
  <c r="X223" i="10" s="1"/>
  <c r="Y223" i="10" s="1"/>
  <c r="Z223" i="10" s="1"/>
  <c r="Y190" i="10"/>
  <c r="Y225" i="10" s="1"/>
  <c r="P191" i="10"/>
  <c r="P226" i="10" s="1"/>
  <c r="R191" i="10"/>
  <c r="S191" i="10"/>
  <c r="T191" i="10"/>
  <c r="U191" i="10"/>
  <c r="V191" i="10"/>
  <c r="W191" i="10"/>
  <c r="X191" i="10"/>
  <c r="P193" i="10"/>
  <c r="Q193" i="10"/>
  <c r="R193" i="10"/>
  <c r="S193" i="10"/>
  <c r="T193" i="10"/>
  <c r="U193" i="10"/>
  <c r="V193" i="10"/>
  <c r="W193" i="10"/>
  <c r="X193" i="10"/>
  <c r="P196" i="10"/>
  <c r="Q196" i="10"/>
  <c r="R196" i="10"/>
  <c r="S196" i="10"/>
  <c r="T196" i="10"/>
  <c r="U196" i="10"/>
  <c r="V196" i="10"/>
  <c r="W196" i="10"/>
  <c r="X196" i="10"/>
  <c r="P198" i="10"/>
  <c r="P233" i="10" s="1"/>
  <c r="Q198" i="10"/>
  <c r="Q233" i="10" s="1"/>
  <c r="R198" i="10"/>
  <c r="R233" i="10" s="1"/>
  <c r="S198" i="10"/>
  <c r="S233" i="10" s="1"/>
  <c r="P202" i="10"/>
  <c r="Q202" i="10"/>
  <c r="R202" i="10"/>
  <c r="S202" i="10"/>
  <c r="Y202" i="10"/>
  <c r="Y237" i="10" s="1"/>
  <c r="P204" i="10"/>
  <c r="Q204" i="10"/>
  <c r="R204" i="10"/>
  <c r="S204" i="10"/>
  <c r="T204" i="10"/>
  <c r="U204" i="10"/>
  <c r="V204" i="10"/>
  <c r="W204" i="10"/>
  <c r="X204" i="10"/>
  <c r="P208" i="10"/>
  <c r="P243" i="10" s="1"/>
  <c r="Q208" i="10"/>
  <c r="Q243" i="10" s="1"/>
  <c r="R208" i="10"/>
  <c r="R243" i="10" s="1"/>
  <c r="S208" i="10"/>
  <c r="S243" i="10" s="1"/>
  <c r="T208" i="10"/>
  <c r="T243" i="10" s="1"/>
  <c r="U208" i="10"/>
  <c r="U243" i="10" s="1"/>
  <c r="V208" i="10"/>
  <c r="V243" i="10" s="1"/>
  <c r="W208" i="10"/>
  <c r="W243" i="10" s="1"/>
  <c r="X208" i="10"/>
  <c r="X243" i="10" s="1"/>
  <c r="Y245" i="10"/>
  <c r="Z245" i="10"/>
  <c r="P211" i="10"/>
  <c r="Q211" i="10"/>
  <c r="R211" i="10"/>
  <c r="S211" i="10"/>
  <c r="T211" i="10"/>
  <c r="U211" i="10"/>
  <c r="V211" i="10"/>
  <c r="W211" i="10"/>
  <c r="X211" i="10"/>
  <c r="X246" i="10" s="1"/>
  <c r="P213" i="10"/>
  <c r="Q213" i="10"/>
  <c r="R213" i="10"/>
  <c r="S213" i="10"/>
  <c r="T213" i="10"/>
  <c r="U213" i="10"/>
  <c r="V213" i="10"/>
  <c r="W213" i="10"/>
  <c r="X213" i="10"/>
  <c r="P215" i="10"/>
  <c r="Q215" i="10"/>
  <c r="R215" i="10"/>
  <c r="S215" i="10"/>
  <c r="T215" i="10"/>
  <c r="U215" i="10"/>
  <c r="V215" i="10"/>
  <c r="Y216" i="10"/>
  <c r="Y251" i="10" s="1"/>
  <c r="P217" i="10"/>
  <c r="P252" i="10" s="1"/>
  <c r="Q217" i="10"/>
  <c r="Q252" i="10" s="1"/>
  <c r="R217" i="10"/>
  <c r="R252" i="10" s="1"/>
  <c r="S217" i="10"/>
  <c r="S252" i="10" s="1"/>
  <c r="T217" i="10"/>
  <c r="T252" i="10" s="1"/>
  <c r="U217" i="10"/>
  <c r="U252" i="10" s="1"/>
  <c r="V217" i="10"/>
  <c r="V252" i="10" s="1"/>
  <c r="W217" i="10"/>
  <c r="W252" i="10" s="1"/>
  <c r="X217" i="10"/>
  <c r="X252" i="10" s="1"/>
  <c r="P218" i="10"/>
  <c r="Q218" i="10"/>
  <c r="R218" i="10"/>
  <c r="S218" i="10"/>
  <c r="T218" i="10"/>
  <c r="Q189" i="10"/>
  <c r="R189" i="10"/>
  <c r="S189" i="10"/>
  <c r="T189" i="10"/>
  <c r="U189" i="10"/>
  <c r="V189" i="10"/>
  <c r="W189" i="10"/>
  <c r="X189" i="10"/>
  <c r="L198" i="10"/>
  <c r="F194" i="10"/>
  <c r="E194" i="10"/>
  <c r="F188" i="10"/>
  <c r="G188" i="10" s="1"/>
  <c r="H188" i="10" s="1"/>
  <c r="I188" i="10" s="1"/>
  <c r="J188" i="10" s="1"/>
  <c r="K188" i="10" s="1"/>
  <c r="L188" i="10" s="1"/>
  <c r="M188" i="10" s="1"/>
  <c r="N188" i="10" s="1"/>
  <c r="O188" i="10" s="1"/>
  <c r="P188" i="10" s="1"/>
  <c r="Q188" i="10" s="1"/>
  <c r="R188" i="10" s="1"/>
  <c r="S188" i="10" s="1"/>
  <c r="T188" i="10" s="1"/>
  <c r="U188" i="10" s="1"/>
  <c r="V188" i="10" s="1"/>
  <c r="W188" i="10" s="1"/>
  <c r="X188" i="10" s="1"/>
  <c r="Y188" i="10" s="1"/>
  <c r="Z188" i="10" s="1"/>
  <c r="E188" i="10"/>
  <c r="BK33" i="12" l="1"/>
  <c r="BK12" i="12" l="1"/>
  <c r="Z194" i="10"/>
  <c r="Z229" i="10" s="1"/>
  <c r="BK22" i="12" l="1"/>
  <c r="BI22" i="12"/>
  <c r="W239" i="10"/>
  <c r="BJ22" i="12"/>
  <c r="X239" i="10"/>
  <c r="BH22" i="12"/>
  <c r="V239" i="10"/>
  <c r="Y192" i="10" l="1"/>
  <c r="Z192" i="10"/>
  <c r="BK10" i="12" l="1"/>
  <c r="Y227" i="10"/>
  <c r="BK18" i="12"/>
  <c r="Z227" i="10"/>
  <c r="W464" i="12"/>
  <c r="BI25" i="12" l="1"/>
  <c r="BE25" i="12"/>
  <c r="BH37" i="12"/>
  <c r="BH25" i="12"/>
  <c r="BD25" i="12"/>
  <c r="BG37" i="12"/>
  <c r="BJ25" i="12"/>
  <c r="BF25" i="12"/>
  <c r="BB25" i="12"/>
  <c r="M207" i="10"/>
  <c r="N207" i="10" s="1"/>
  <c r="O207" i="10" s="1"/>
  <c r="M242" i="10"/>
  <c r="N242" i="10" s="1"/>
  <c r="O242" i="10" s="1"/>
  <c r="BI37" i="12"/>
  <c r="BE37" i="12"/>
  <c r="BD37" i="12"/>
  <c r="BK25" i="12"/>
  <c r="BC37" i="12"/>
  <c r="BG25" i="12"/>
  <c r="BC25" i="12"/>
  <c r="BJ37" i="12"/>
  <c r="BF37" i="12"/>
  <c r="BB37" i="12"/>
  <c r="Z200" i="10"/>
  <c r="Z235" i="10" s="1"/>
  <c r="Y200" i="10"/>
  <c r="Y235" i="10" s="1"/>
  <c r="P219" i="10" l="1"/>
  <c r="P254" i="10" s="1"/>
  <c r="Q219" i="10"/>
  <c r="Q254" i="10" s="1"/>
  <c r="R219" i="10"/>
  <c r="R254" i="10" s="1"/>
  <c r="S219" i="10"/>
  <c r="S254" i="10" s="1"/>
  <c r="T219" i="10"/>
  <c r="T254" i="10" s="1"/>
  <c r="U219" i="10"/>
  <c r="U254" i="10" s="1"/>
  <c r="V219" i="10"/>
  <c r="V254" i="10" s="1"/>
  <c r="W219" i="10"/>
  <c r="W254" i="10" s="1"/>
  <c r="X219" i="10"/>
  <c r="X254" i="10" s="1"/>
  <c r="P85" i="1" l="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O35" i="12"/>
  <c r="AO29" i="12"/>
  <c r="AO30" i="12"/>
  <c r="Y106" i="12" l="1"/>
  <c r="Y105" i="12"/>
  <c r="Q69" i="12"/>
  <c r="R69" i="12" s="1"/>
  <c r="AW29" i="12" l="1"/>
  <c r="N29" i="3" s="1"/>
  <c r="R29" i="3" s="1"/>
  <c r="AS29" i="12"/>
  <c r="BF29" i="12" s="1"/>
  <c r="BB29" i="12"/>
  <c r="AV29" i="12"/>
  <c r="M29" i="3" s="1"/>
  <c r="AR29" i="12"/>
  <c r="BE29" i="12" s="1"/>
  <c r="AU29" i="12"/>
  <c r="L29" i="3" s="1"/>
  <c r="AQ29" i="12"/>
  <c r="H29" i="3" s="1"/>
  <c r="AT29" i="12"/>
  <c r="BG29" i="12" s="1"/>
  <c r="AP29" i="12"/>
  <c r="BC29" i="12" s="1"/>
  <c r="AT35" i="12"/>
  <c r="BG35" i="12" s="1"/>
  <c r="AP35" i="12"/>
  <c r="BC35" i="12" s="1"/>
  <c r="AU30" i="12"/>
  <c r="L30" i="3" s="1"/>
  <c r="AQ30" i="12"/>
  <c r="BD30" i="12" s="1"/>
  <c r="AU35" i="12"/>
  <c r="L35" i="3" s="1"/>
  <c r="AQ35" i="12"/>
  <c r="BD35" i="12" s="1"/>
  <c r="AV30" i="12"/>
  <c r="BI30" i="12" s="1"/>
  <c r="AR30" i="12"/>
  <c r="I30" i="3" s="1"/>
  <c r="AW35" i="12"/>
  <c r="BJ35" i="12" s="1"/>
  <c r="AS35" i="12"/>
  <c r="J35" i="3" s="1"/>
  <c r="F35" i="3"/>
  <c r="S35" i="3" s="1"/>
  <c r="AT30" i="12"/>
  <c r="BG30" i="12" s="1"/>
  <c r="AP30" i="12"/>
  <c r="BC30" i="12" s="1"/>
  <c r="AV35" i="12"/>
  <c r="M35" i="3" s="1"/>
  <c r="AR35" i="12"/>
  <c r="I35" i="3" s="1"/>
  <c r="AS30" i="12"/>
  <c r="BF30" i="12" s="1"/>
  <c r="BB30" i="12"/>
  <c r="BB35" i="12"/>
  <c r="K29" i="3"/>
  <c r="AX30" i="12"/>
  <c r="O30" i="3" s="1"/>
  <c r="AW30" i="12"/>
  <c r="N30" i="3" s="1"/>
  <c r="BK35" i="12"/>
  <c r="BK38" i="12"/>
  <c r="Y220" i="10"/>
  <c r="Z220" i="10"/>
  <c r="I29" i="3" l="1"/>
  <c r="H30" i="3"/>
  <c r="BH29" i="12"/>
  <c r="BJ29" i="12"/>
  <c r="K30" i="3"/>
  <c r="J29" i="3"/>
  <c r="G30" i="3"/>
  <c r="J30" i="3"/>
  <c r="G29" i="3"/>
  <c r="BD29" i="12"/>
  <c r="K35" i="3"/>
  <c r="BI29" i="12"/>
  <c r="BH35" i="12"/>
  <c r="F30" i="3"/>
  <c r="S30" i="3" s="1"/>
  <c r="BH30" i="12"/>
  <c r="BF35" i="12"/>
  <c r="G35" i="3"/>
  <c r="BI35" i="12"/>
  <c r="F29" i="3"/>
  <c r="S29" i="3" s="1"/>
  <c r="H35" i="3"/>
  <c r="N35" i="3"/>
  <c r="R35" i="3" s="1"/>
  <c r="BE35" i="12"/>
  <c r="M30" i="3"/>
  <c r="R30" i="3"/>
  <c r="Z217" i="10"/>
  <c r="Y217" i="10"/>
  <c r="Z216" i="10"/>
  <c r="Y196" i="10"/>
  <c r="Y231" i="10" s="1"/>
  <c r="BK7" i="12" l="1"/>
  <c r="Y194" i="10"/>
  <c r="Y229" i="10" s="1"/>
  <c r="X210" i="10" l="1"/>
  <c r="BK24" i="12"/>
  <c r="BK13" i="12"/>
  <c r="X245" i="10" l="1"/>
  <c r="Q212" i="10"/>
  <c r="Q247" i="10" s="1"/>
  <c r="R212" i="10"/>
  <c r="R247" i="10" s="1"/>
  <c r="T212" i="10"/>
  <c r="T247" i="10" s="1"/>
  <c r="U212" i="10"/>
  <c r="U247" i="10" s="1"/>
  <c r="V212" i="10"/>
  <c r="V247" i="10" s="1"/>
  <c r="W212" i="10"/>
  <c r="W247" i="10" s="1"/>
  <c r="P212" i="10"/>
  <c r="P247" i="10" s="1"/>
  <c r="X177" i="10" l="1"/>
  <c r="X212" i="10"/>
  <c r="S177" i="10"/>
  <c r="S212" i="10"/>
  <c r="Y212" i="10"/>
  <c r="Z212" i="10"/>
  <c r="Y211" i="10"/>
  <c r="Y246" i="10" s="1"/>
  <c r="Z211" i="10"/>
  <c r="Z246" i="10" s="1"/>
  <c r="Z196" i="10"/>
  <c r="Z231" i="10" s="1"/>
  <c r="AW14" i="12"/>
  <c r="AV14" i="12"/>
  <c r="AU14" i="12"/>
  <c r="AT14" i="12"/>
  <c r="AS14" i="12"/>
  <c r="AR14" i="12"/>
  <c r="AQ14" i="12"/>
  <c r="AP14" i="12"/>
  <c r="AO14" i="12"/>
  <c r="Y90" i="12"/>
  <c r="AX14" i="12" l="1"/>
  <c r="BK14" i="12" s="1"/>
  <c r="BB14" i="12"/>
  <c r="F14" i="3"/>
  <c r="J14" i="3"/>
  <c r="BF14" i="12"/>
  <c r="BJ14" i="12"/>
  <c r="N14" i="3"/>
  <c r="G14" i="3"/>
  <c r="BC14" i="12"/>
  <c r="K14" i="3"/>
  <c r="BG14" i="12"/>
  <c r="H14" i="3"/>
  <c r="BD14" i="12"/>
  <c r="BH14" i="12"/>
  <c r="L14" i="3"/>
  <c r="I14" i="3"/>
  <c r="BE14" i="12"/>
  <c r="BI14" i="12"/>
  <c r="M14" i="3"/>
  <c r="BE30" i="12"/>
  <c r="S247" i="10"/>
  <c r="BJ30" i="12"/>
  <c r="X247" i="10"/>
  <c r="O14" i="3" l="1"/>
  <c r="R14" i="3" s="1"/>
  <c r="Z218" i="10"/>
  <c r="Z253" i="10" s="1"/>
  <c r="Y218" i="10"/>
  <c r="Y253" i="10" s="1"/>
  <c r="V218" i="10"/>
  <c r="V253" i="10" s="1"/>
  <c r="W218" i="10"/>
  <c r="W253" i="10" s="1"/>
  <c r="X218" i="10"/>
  <c r="X253" i="10" s="1"/>
  <c r="U218" i="10"/>
  <c r="U253" i="10" s="1"/>
  <c r="Z215" i="10"/>
  <c r="Z250" i="10" s="1"/>
  <c r="Y215" i="10"/>
  <c r="Y250" i="10" s="1"/>
  <c r="X215" i="10"/>
  <c r="X250" i="10" s="1"/>
  <c r="W215" i="10"/>
  <c r="W250" i="10" s="1"/>
  <c r="S14" i="3" l="1"/>
  <c r="Y206" i="10"/>
  <c r="Y241" i="10" s="1"/>
  <c r="Z206" i="10"/>
  <c r="Z241" i="10" s="1"/>
  <c r="Y195" i="10"/>
  <c r="Y230" i="10" s="1"/>
  <c r="Z195" i="10"/>
  <c r="Z230" i="10" s="1"/>
  <c r="Y189" i="10"/>
  <c r="Y224" i="10" s="1"/>
  <c r="T210" i="10" l="1"/>
  <c r="W210" i="10"/>
  <c r="U210" i="10"/>
  <c r="Q210" i="10"/>
  <c r="S210" i="10"/>
  <c r="V210" i="10"/>
  <c r="R210" i="10"/>
  <c r="AW31" i="12"/>
  <c r="AV31" i="12"/>
  <c r="AU31" i="12"/>
  <c r="AT31" i="12"/>
  <c r="AS31" i="12"/>
  <c r="AR31" i="12"/>
  <c r="AQ31" i="12"/>
  <c r="AP31" i="12"/>
  <c r="AO31" i="12"/>
  <c r="Y107" i="12"/>
  <c r="Y219" i="10"/>
  <c r="Z251" i="10"/>
  <c r="Z247" i="10"/>
  <c r="Y197" i="10"/>
  <c r="Z189" i="10"/>
  <c r="Z224" i="10" s="1"/>
  <c r="Y114" i="12"/>
  <c r="BJ38" i="12"/>
  <c r="BI38" i="12"/>
  <c r="BH38" i="12"/>
  <c r="BG38" i="12"/>
  <c r="BF38" i="12"/>
  <c r="BE38" i="12"/>
  <c r="BD38" i="12"/>
  <c r="BC38" i="12"/>
  <c r="BB38" i="12"/>
  <c r="AO36" i="12"/>
  <c r="Y112" i="12"/>
  <c r="L539" i="3"/>
  <c r="P214" i="10"/>
  <c r="AO33" i="12"/>
  <c r="Y109" i="12"/>
  <c r="AW28" i="12"/>
  <c r="AV28" i="12"/>
  <c r="M28" i="3" s="1"/>
  <c r="AU28" i="12"/>
  <c r="L28" i="3" s="1"/>
  <c r="AT28" i="12"/>
  <c r="K28" i="3" s="1"/>
  <c r="AS28" i="12"/>
  <c r="J28" i="3" s="1"/>
  <c r="AR28" i="12"/>
  <c r="I28" i="3" s="1"/>
  <c r="AQ28" i="12"/>
  <c r="H28" i="3" s="1"/>
  <c r="AP28" i="12"/>
  <c r="G28" i="3" s="1"/>
  <c r="Y104" i="12"/>
  <c r="AO26" i="12"/>
  <c r="Y102" i="12"/>
  <c r="Y101" i="12"/>
  <c r="AP23" i="12"/>
  <c r="G23" i="3" s="1"/>
  <c r="Y99" i="12"/>
  <c r="Q132" i="10"/>
  <c r="P132" i="10" s="1"/>
  <c r="Q205" i="10"/>
  <c r="AO22" i="12"/>
  <c r="Y98" i="12"/>
  <c r="Y97" i="12"/>
  <c r="Y96" i="12"/>
  <c r="V420" i="12"/>
  <c r="AO16" i="12"/>
  <c r="T125" i="10"/>
  <c r="Z198" i="10"/>
  <c r="Y198" i="10"/>
  <c r="X198" i="10"/>
  <c r="V198" i="10"/>
  <c r="V233" i="10" s="1"/>
  <c r="Y91" i="12"/>
  <c r="Y89" i="12"/>
  <c r="F12" i="3"/>
  <c r="AO11" i="12"/>
  <c r="Y87" i="12"/>
  <c r="AW9" i="12"/>
  <c r="AV9" i="12"/>
  <c r="AU9" i="12"/>
  <c r="AT9" i="12"/>
  <c r="AS9" i="12"/>
  <c r="AR9" i="12"/>
  <c r="AQ9" i="12"/>
  <c r="AP9" i="12"/>
  <c r="AO9" i="12"/>
  <c r="AW7" i="12"/>
  <c r="AV7" i="12"/>
  <c r="AU7" i="12"/>
  <c r="AT7" i="12"/>
  <c r="AS7" i="12"/>
  <c r="AR7" i="12"/>
  <c r="AQ7" i="12"/>
  <c r="AP7" i="12"/>
  <c r="AO7" i="12"/>
  <c r="BB7" i="12" s="1"/>
  <c r="AO28" i="12" l="1"/>
  <c r="F28" i="3" s="1"/>
  <c r="AT22" i="12"/>
  <c r="AO23" i="12"/>
  <c r="F23" i="3" s="1"/>
  <c r="S23" i="3" s="1"/>
  <c r="AS22" i="12"/>
  <c r="J22" i="3" s="1"/>
  <c r="AQ11" i="12"/>
  <c r="AU11" i="12"/>
  <c r="BB11" i="12"/>
  <c r="AS11" i="12"/>
  <c r="BF11" i="12" s="1"/>
  <c r="AW11" i="12"/>
  <c r="BJ11" i="12" s="1"/>
  <c r="AP11" i="12"/>
  <c r="AT11" i="12"/>
  <c r="K11" i="3" s="1"/>
  <c r="AR11" i="12"/>
  <c r="BE11" i="12" s="1"/>
  <c r="AV11" i="12"/>
  <c r="M11" i="3" s="1"/>
  <c r="R190" i="10"/>
  <c r="BB16" i="12"/>
  <c r="AS16" i="12"/>
  <c r="J16" i="3" s="1"/>
  <c r="AR26" i="12"/>
  <c r="BE26" i="12" s="1"/>
  <c r="AV26" i="12"/>
  <c r="BI26" i="12" s="1"/>
  <c r="BB33" i="12"/>
  <c r="AS33" i="12"/>
  <c r="J33" i="3" s="1"/>
  <c r="F36" i="3"/>
  <c r="AS36" i="12"/>
  <c r="BF36" i="12" s="1"/>
  <c r="AW36" i="12"/>
  <c r="BJ36" i="12" s="1"/>
  <c r="T214" i="10"/>
  <c r="X214" i="10"/>
  <c r="BD7" i="12"/>
  <c r="AR16" i="12"/>
  <c r="I16" i="3" s="1"/>
  <c r="S205" i="10"/>
  <c r="S240" i="10" s="1"/>
  <c r="AQ26" i="12"/>
  <c r="H26" i="3" s="1"/>
  <c r="AR33" i="12"/>
  <c r="I33" i="3" s="1"/>
  <c r="S214" i="10"/>
  <c r="S249" i="10" s="1"/>
  <c r="W214" i="10"/>
  <c r="W249" i="10" s="1"/>
  <c r="G7" i="3"/>
  <c r="K7" i="3"/>
  <c r="S200" i="10"/>
  <c r="S235" i="10" s="1"/>
  <c r="W200" i="10"/>
  <c r="W235" i="10" s="1"/>
  <c r="S201" i="10"/>
  <c r="S236" i="10" s="1"/>
  <c r="W201" i="10"/>
  <c r="W236" i="10" s="1"/>
  <c r="V202" i="10"/>
  <c r="V237" i="10" s="1"/>
  <c r="Q220" i="10"/>
  <c r="BE7" i="12"/>
  <c r="M7" i="3"/>
  <c r="I8" i="3"/>
  <c r="S192" i="10"/>
  <c r="S227" i="10" s="1"/>
  <c r="W192" i="10"/>
  <c r="Q195" i="10"/>
  <c r="U195" i="10"/>
  <c r="F13" i="3"/>
  <c r="S13" i="3" s="1"/>
  <c r="S203" i="10"/>
  <c r="S238" i="10" s="1"/>
  <c r="W203" i="10"/>
  <c r="W205" i="10"/>
  <c r="W240" i="10" s="1"/>
  <c r="R206" i="10"/>
  <c r="R241" i="10" s="1"/>
  <c r="V206" i="10"/>
  <c r="V241" i="10" s="1"/>
  <c r="R207" i="10"/>
  <c r="R242" i="10" s="1"/>
  <c r="V207" i="10"/>
  <c r="V242" i="10" s="1"/>
  <c r="AU26" i="12"/>
  <c r="L26" i="3" s="1"/>
  <c r="S216" i="10"/>
  <c r="S251" i="10" s="1"/>
  <c r="W216" i="10"/>
  <c r="AX36" i="12"/>
  <c r="O36" i="3" s="1"/>
  <c r="R220" i="10"/>
  <c r="V220" i="10"/>
  <c r="AP22" i="12"/>
  <c r="BC22" i="12" s="1"/>
  <c r="AP36" i="12"/>
  <c r="BC36" i="12" s="1"/>
  <c r="AT36" i="12"/>
  <c r="K36" i="3" s="1"/>
  <c r="Z191" i="10"/>
  <c r="Z226" i="10" s="1"/>
  <c r="Y201" i="10"/>
  <c r="Z204" i="10"/>
  <c r="Z239" i="10" s="1"/>
  <c r="Z205" i="10"/>
  <c r="Z240" i="10" s="1"/>
  <c r="AP16" i="12"/>
  <c r="G16" i="3" s="1"/>
  <c r="AT16" i="12"/>
  <c r="K16" i="3" s="1"/>
  <c r="BB26" i="12"/>
  <c r="AS26" i="12"/>
  <c r="BF26" i="12" s="1"/>
  <c r="Y110" i="12"/>
  <c r="Z190" i="10"/>
  <c r="Z225" i="10" s="1"/>
  <c r="R199" i="10"/>
  <c r="R234" i="10" s="1"/>
  <c r="V199" i="10"/>
  <c r="V234" i="10" s="1"/>
  <c r="Z199" i="10"/>
  <c r="Z234" i="10" s="1"/>
  <c r="L7" i="3"/>
  <c r="F20" i="3"/>
  <c r="S20" i="3" s="1"/>
  <c r="AR22" i="12"/>
  <c r="I22" i="3" s="1"/>
  <c r="F32" i="3"/>
  <c r="S32" i="3" s="1"/>
  <c r="F18" i="3"/>
  <c r="S18" i="3" s="1"/>
  <c r="BG22" i="12"/>
  <c r="AW26" i="12"/>
  <c r="BJ26" i="12" s="1"/>
  <c r="S199" i="10"/>
  <c r="S234" i="10" s="1"/>
  <c r="W199" i="10"/>
  <c r="S209" i="10"/>
  <c r="S244" i="10" s="1"/>
  <c r="W209" i="10"/>
  <c r="W244" i="10" s="1"/>
  <c r="AP33" i="12"/>
  <c r="BC33" i="12" s="1"/>
  <c r="AT33" i="12"/>
  <c r="F17" i="3"/>
  <c r="S17" i="3" s="1"/>
  <c r="F22" i="3"/>
  <c r="S22" i="3" s="1"/>
  <c r="Z197" i="10"/>
  <c r="Z232" i="10" s="1"/>
  <c r="Q214" i="10"/>
  <c r="Q249" i="10" s="1"/>
  <c r="U214" i="10"/>
  <c r="U249" i="10" s="1"/>
  <c r="Y214" i="10"/>
  <c r="Y249" i="10" s="1"/>
  <c r="M8" i="3"/>
  <c r="U220" i="10"/>
  <c r="AX31" i="12"/>
  <c r="O31" i="3" s="1"/>
  <c r="S190" i="10"/>
  <c r="S225" i="10" s="1"/>
  <c r="W190" i="10"/>
  <c r="H8" i="3"/>
  <c r="L8" i="3"/>
  <c r="AQ16" i="12"/>
  <c r="BD16" i="12" s="1"/>
  <c r="AU16" i="12"/>
  <c r="L16" i="3" s="1"/>
  <c r="P200" i="10"/>
  <c r="P235" i="10" s="1"/>
  <c r="T200" i="10"/>
  <c r="T235" i="10" s="1"/>
  <c r="R205" i="10"/>
  <c r="R240" i="10" s="1"/>
  <c r="V205" i="10"/>
  <c r="Q207" i="10"/>
  <c r="Q242" i="10" s="1"/>
  <c r="AP26" i="12"/>
  <c r="G26" i="3" s="1"/>
  <c r="AT26" i="12"/>
  <c r="K26" i="3" s="1"/>
  <c r="AX28" i="12"/>
  <c r="O28" i="3" s="1"/>
  <c r="AQ33" i="12"/>
  <c r="H33" i="3" s="1"/>
  <c r="AU33" i="12"/>
  <c r="L33" i="3" s="1"/>
  <c r="AR36" i="12"/>
  <c r="BE36" i="12" s="1"/>
  <c r="AV36" i="12"/>
  <c r="M36" i="3" s="1"/>
  <c r="Z202" i="10"/>
  <c r="Z237" i="10" s="1"/>
  <c r="W198" i="10"/>
  <c r="W233" i="10" s="1"/>
  <c r="BF7" i="12"/>
  <c r="N7" i="3"/>
  <c r="F8" i="3"/>
  <c r="J8" i="3"/>
  <c r="N8" i="3"/>
  <c r="P192" i="10"/>
  <c r="P227" i="10" s="1"/>
  <c r="T192" i="10"/>
  <c r="T227" i="10" s="1"/>
  <c r="X192" i="10"/>
  <c r="X227" i="10" s="1"/>
  <c r="R201" i="10"/>
  <c r="R236" i="10" s="1"/>
  <c r="V201" i="10"/>
  <c r="V236" i="10" s="1"/>
  <c r="U202" i="10"/>
  <c r="U237" i="10" s="1"/>
  <c r="P203" i="10"/>
  <c r="P238" i="10" s="1"/>
  <c r="T203" i="10"/>
  <c r="X203" i="10"/>
  <c r="X238" i="10" s="1"/>
  <c r="S206" i="10"/>
  <c r="S241" i="10" s="1"/>
  <c r="W206" i="10"/>
  <c r="W241" i="10" s="1"/>
  <c r="R209" i="10"/>
  <c r="R244" i="10" s="1"/>
  <c r="V209" i="10"/>
  <c r="V190" i="10"/>
  <c r="V225" i="10" s="1"/>
  <c r="G8" i="3"/>
  <c r="K8" i="3"/>
  <c r="O8" i="3"/>
  <c r="F15" i="3"/>
  <c r="S15" i="3" s="1"/>
  <c r="F21" i="3"/>
  <c r="S21" i="3" s="1"/>
  <c r="AQ22" i="12"/>
  <c r="BD22" i="12" s="1"/>
  <c r="F34" i="3"/>
  <c r="S34" i="3" s="1"/>
  <c r="AQ36" i="12"/>
  <c r="H36" i="3" s="1"/>
  <c r="AU36" i="12"/>
  <c r="L36" i="3" s="1"/>
  <c r="Y193" i="10"/>
  <c r="Y228" i="10" s="1"/>
  <c r="Z201" i="10"/>
  <c r="Z236" i="10" s="1"/>
  <c r="Y203" i="10"/>
  <c r="Y238" i="10" s="1"/>
  <c r="Y207" i="10"/>
  <c r="Y242" i="10" s="1"/>
  <c r="Y208" i="10"/>
  <c r="Y243" i="10" s="1"/>
  <c r="BH7" i="12"/>
  <c r="BD9" i="12"/>
  <c r="H9" i="3"/>
  <c r="L9" i="3"/>
  <c r="BH9" i="12"/>
  <c r="G11" i="3"/>
  <c r="BC11" i="12"/>
  <c r="X200" i="10"/>
  <c r="X235" i="10" s="1"/>
  <c r="U207" i="10"/>
  <c r="U242" i="10" s="1"/>
  <c r="N28" i="3"/>
  <c r="BJ28" i="12"/>
  <c r="R216" i="10"/>
  <c r="R251" i="10" s="1"/>
  <c r="V216" i="10"/>
  <c r="V251" i="10" s="1"/>
  <c r="BE31" i="12"/>
  <c r="I31" i="3"/>
  <c r="M31" i="3"/>
  <c r="BI31" i="12"/>
  <c r="BI7" i="12"/>
  <c r="Y85" i="12"/>
  <c r="I9" i="3"/>
  <c r="BE9" i="12"/>
  <c r="M9" i="3"/>
  <c r="BI9" i="12"/>
  <c r="H11" i="3"/>
  <c r="BD11" i="12"/>
  <c r="L11" i="3"/>
  <c r="BH11" i="12"/>
  <c r="BE16" i="12"/>
  <c r="F19" i="3"/>
  <c r="S19" i="3" s="1"/>
  <c r="F27" i="3"/>
  <c r="S27" i="3" s="1"/>
  <c r="BE33" i="12"/>
  <c r="J36" i="3"/>
  <c r="F31" i="3"/>
  <c r="BB31" i="12"/>
  <c r="J31" i="3"/>
  <c r="BF31" i="12"/>
  <c r="N31" i="3"/>
  <c r="BJ31" i="12"/>
  <c r="J7" i="3"/>
  <c r="BB9" i="12"/>
  <c r="F9" i="3"/>
  <c r="J9" i="3"/>
  <c r="BF9" i="12"/>
  <c r="N9" i="3"/>
  <c r="BJ9" i="12"/>
  <c r="AX11" i="12"/>
  <c r="O11" i="3" s="1"/>
  <c r="F16" i="3"/>
  <c r="S16" i="3" s="1"/>
  <c r="G22" i="3"/>
  <c r="T205" i="10"/>
  <c r="T240" i="10" s="1"/>
  <c r="X205" i="10"/>
  <c r="X240" i="10" s="1"/>
  <c r="AX26" i="12"/>
  <c r="O26" i="3" s="1"/>
  <c r="M26" i="3"/>
  <c r="Z209" i="10"/>
  <c r="Z244" i="10" s="1"/>
  <c r="Z213" i="10"/>
  <c r="Z248" i="10" s="1"/>
  <c r="Q199" i="10"/>
  <c r="Q234" i="10" s="1"/>
  <c r="U199" i="10"/>
  <c r="U234" i="10" s="1"/>
  <c r="Y199" i="10"/>
  <c r="Y234" i="10" s="1"/>
  <c r="G31" i="3"/>
  <c r="BC31" i="12"/>
  <c r="K31" i="3"/>
  <c r="BG31" i="12"/>
  <c r="BG7" i="12"/>
  <c r="G9" i="3"/>
  <c r="BC9" i="12"/>
  <c r="K9" i="3"/>
  <c r="BG9" i="12"/>
  <c r="BC16" i="12"/>
  <c r="BG16" i="12"/>
  <c r="K33" i="3"/>
  <c r="BG33" i="12"/>
  <c r="BD31" i="12"/>
  <c r="H31" i="3"/>
  <c r="L31" i="3"/>
  <c r="BH31" i="12"/>
  <c r="V194" i="10"/>
  <c r="V229" i="10" s="1"/>
  <c r="S12" i="3"/>
  <c r="R194" i="10"/>
  <c r="R229" i="10" s="1"/>
  <c r="S194" i="10"/>
  <c r="S229" i="10" s="1"/>
  <c r="W194" i="10"/>
  <c r="W229" i="10" s="1"/>
  <c r="P195" i="10"/>
  <c r="P230" i="10" s="1"/>
  <c r="T195" i="10"/>
  <c r="T230" i="10" s="1"/>
  <c r="X195" i="10"/>
  <c r="X230" i="10" s="1"/>
  <c r="BB10" i="12"/>
  <c r="BJ10" i="12"/>
  <c r="BE12" i="12"/>
  <c r="BC13" i="12"/>
  <c r="Q230" i="10"/>
  <c r="P197" i="10"/>
  <c r="P162" i="10"/>
  <c r="X197" i="10"/>
  <c r="X162" i="10"/>
  <c r="BB18" i="12"/>
  <c r="BJ18" i="12"/>
  <c r="BI19" i="12"/>
  <c r="BH20" i="12"/>
  <c r="BJ21" i="12"/>
  <c r="BH23" i="12"/>
  <c r="V240" i="10"/>
  <c r="BI24" i="12"/>
  <c r="BE27" i="12"/>
  <c r="X190" i="10"/>
  <c r="X225" i="10" s="1"/>
  <c r="U192" i="10"/>
  <c r="BC10" i="12"/>
  <c r="T194" i="10"/>
  <c r="T229" i="10" s="1"/>
  <c r="BF12" i="12"/>
  <c r="V195" i="10"/>
  <c r="V230" i="10" s="1"/>
  <c r="BD13" i="12"/>
  <c r="Q197" i="10"/>
  <c r="Q162" i="10"/>
  <c r="W220" i="10"/>
  <c r="BK37" i="12"/>
  <c r="Y254" i="10"/>
  <c r="R245" i="10"/>
  <c r="BD28" i="12"/>
  <c r="S245" i="10"/>
  <c r="BE28" i="12"/>
  <c r="R225" i="10"/>
  <c r="BE10" i="12"/>
  <c r="BI10" i="12"/>
  <c r="W227" i="10"/>
  <c r="BD12" i="12"/>
  <c r="BH12" i="12"/>
  <c r="BF13" i="12"/>
  <c r="BJ13" i="12"/>
  <c r="S197" i="10"/>
  <c r="S162" i="10"/>
  <c r="W197" i="10"/>
  <c r="W162" i="10"/>
  <c r="BI16" i="12"/>
  <c r="BE18" i="12"/>
  <c r="BI18" i="12"/>
  <c r="BD19" i="12"/>
  <c r="BH19" i="12"/>
  <c r="BC20" i="12"/>
  <c r="Q237" i="10"/>
  <c r="BG20" i="12"/>
  <c r="BE21" i="12"/>
  <c r="BI21" i="12"/>
  <c r="W238" i="10"/>
  <c r="Q170" i="10"/>
  <c r="P22" i="10"/>
  <c r="U205" i="10"/>
  <c r="U240" i="10" s="1"/>
  <c r="BG23" i="12"/>
  <c r="BD24" i="12"/>
  <c r="BH24" i="12"/>
  <c r="BD27" i="12"/>
  <c r="BH27" i="12"/>
  <c r="V244" i="10"/>
  <c r="R214" i="10"/>
  <c r="V214" i="10"/>
  <c r="V249" i="10" s="1"/>
  <c r="Z214" i="10"/>
  <c r="Z249" i="10" s="1"/>
  <c r="BD32" i="12"/>
  <c r="R249" i="10"/>
  <c r="BH32" i="12"/>
  <c r="BD34" i="12"/>
  <c r="BH34" i="12"/>
  <c r="Y191" i="10"/>
  <c r="Y226" i="10" s="1"/>
  <c r="Y204" i="10"/>
  <c r="Y239" i="10" s="1"/>
  <c r="Y205" i="10"/>
  <c r="Y240" i="10" s="1"/>
  <c r="BK23" i="12"/>
  <c r="Y209" i="10"/>
  <c r="Y244" i="10" s="1"/>
  <c r="BK27" i="12"/>
  <c r="Y213" i="10"/>
  <c r="Y248" i="10" s="1"/>
  <c r="Z219" i="10"/>
  <c r="Z254" i="10" s="1"/>
  <c r="P199" i="10"/>
  <c r="P234" i="10" s="1"/>
  <c r="T199" i="10"/>
  <c r="T234" i="10" s="1"/>
  <c r="X199" i="10"/>
  <c r="X234" i="10" s="1"/>
  <c r="BF17" i="12"/>
  <c r="BJ17" i="12"/>
  <c r="V245" i="10"/>
  <c r="BH28" i="12"/>
  <c r="P210" i="10"/>
  <c r="BE32" i="12"/>
  <c r="BI32" i="12"/>
  <c r="BE34" i="12"/>
  <c r="BI34" i="12"/>
  <c r="W251" i="10"/>
  <c r="BK19" i="12"/>
  <c r="Y236" i="10"/>
  <c r="BC17" i="12"/>
  <c r="BG17" i="12"/>
  <c r="BK17" i="12"/>
  <c r="Q245" i="10"/>
  <c r="BC28" i="12"/>
  <c r="W245" i="10"/>
  <c r="BI28" i="12"/>
  <c r="W225" i="10"/>
  <c r="BF10" i="12"/>
  <c r="BI12" i="12"/>
  <c r="BG13" i="12"/>
  <c r="U230" i="10"/>
  <c r="T197" i="10"/>
  <c r="T162" i="10"/>
  <c r="BJ16" i="12"/>
  <c r="X233" i="10"/>
  <c r="BF18" i="12"/>
  <c r="BE19" i="12"/>
  <c r="BD20" i="12"/>
  <c r="R237" i="10"/>
  <c r="BF21" i="12"/>
  <c r="T238" i="10"/>
  <c r="BD23" i="12"/>
  <c r="BE24" i="12"/>
  <c r="BI27" i="12"/>
  <c r="P190" i="10"/>
  <c r="P225" i="10" s="1"/>
  <c r="T190" i="10"/>
  <c r="T225" i="10" s="1"/>
  <c r="Q192" i="10"/>
  <c r="Q227" i="10" s="1"/>
  <c r="BG10" i="12"/>
  <c r="U227" i="10"/>
  <c r="P194" i="10"/>
  <c r="P229" i="10" s="1"/>
  <c r="X194" i="10"/>
  <c r="X229" i="10" s="1"/>
  <c r="BB12" i="12"/>
  <c r="BJ12" i="12"/>
  <c r="R195" i="10"/>
  <c r="R230" i="10" s="1"/>
  <c r="BH13" i="12"/>
  <c r="U197" i="10"/>
  <c r="U162" i="10"/>
  <c r="T15" i="10"/>
  <c r="T198" i="10" s="1"/>
  <c r="T233" i="10" s="1"/>
  <c r="U198" i="10"/>
  <c r="U233" i="10" s="1"/>
  <c r="BK16" i="12"/>
  <c r="Y233" i="10"/>
  <c r="Q200" i="10"/>
  <c r="Q235" i="10" s="1"/>
  <c r="U200" i="10"/>
  <c r="U235" i="10" s="1"/>
  <c r="BC18" i="12"/>
  <c r="BG18" i="12"/>
  <c r="P201" i="10"/>
  <c r="P236" i="10" s="1"/>
  <c r="T201" i="10"/>
  <c r="T236" i="10" s="1"/>
  <c r="X201" i="10"/>
  <c r="X236" i="10" s="1"/>
  <c r="BF19" i="12"/>
  <c r="BJ19" i="12"/>
  <c r="W202" i="10"/>
  <c r="W237" i="10" s="1"/>
  <c r="BE20" i="12"/>
  <c r="S237" i="10"/>
  <c r="BI20" i="12"/>
  <c r="Q203" i="10"/>
  <c r="Q238" i="10" s="1"/>
  <c r="U203" i="10"/>
  <c r="U238" i="10" s="1"/>
  <c r="BC21" i="12"/>
  <c r="BG21" i="12"/>
  <c r="BE23" i="12"/>
  <c r="BI23" i="12"/>
  <c r="P206" i="10"/>
  <c r="P241" i="10" s="1"/>
  <c r="T206" i="10"/>
  <c r="T241" i="10" s="1"/>
  <c r="X206" i="10"/>
  <c r="X241" i="10" s="1"/>
  <c r="BB24" i="12"/>
  <c r="BF24" i="12"/>
  <c r="BJ24" i="12"/>
  <c r="S207" i="10"/>
  <c r="S242" i="10" s="1"/>
  <c r="W207" i="10"/>
  <c r="W242" i="10" s="1"/>
  <c r="P209" i="10"/>
  <c r="T209" i="10"/>
  <c r="T244" i="10" s="1"/>
  <c r="X209" i="10"/>
  <c r="X244" i="10" s="1"/>
  <c r="BB27" i="12"/>
  <c r="P244" i="10"/>
  <c r="BF27" i="12"/>
  <c r="BJ27" i="12"/>
  <c r="P249" i="10"/>
  <c r="BF32" i="12"/>
  <c r="T249" i="10"/>
  <c r="BJ32" i="12"/>
  <c r="X249" i="10"/>
  <c r="P216" i="10"/>
  <c r="P251" i="10" s="1"/>
  <c r="T216" i="10"/>
  <c r="T251" i="10" s="1"/>
  <c r="X216" i="10"/>
  <c r="X251" i="10" s="1"/>
  <c r="BF34" i="12"/>
  <c r="BJ34" i="12"/>
  <c r="S220" i="10"/>
  <c r="BK21" i="12"/>
  <c r="BK30" i="12"/>
  <c r="Y247" i="10"/>
  <c r="BD17" i="12"/>
  <c r="BH17" i="12"/>
  <c r="Q190" i="10"/>
  <c r="Q225" i="10" s="1"/>
  <c r="U190" i="10"/>
  <c r="U225" i="10" s="1"/>
  <c r="BG8" i="12"/>
  <c r="R192" i="10"/>
  <c r="R227" i="10" s="1"/>
  <c r="V192" i="10"/>
  <c r="V227" i="10" s="1"/>
  <c r="BD10" i="12"/>
  <c r="BH10" i="12"/>
  <c r="Q194" i="10"/>
  <c r="Q229" i="10" s="1"/>
  <c r="U194" i="10"/>
  <c r="U229" i="10" s="1"/>
  <c r="BC12" i="12"/>
  <c r="BG12" i="12"/>
  <c r="S195" i="10"/>
  <c r="S230" i="10" s="1"/>
  <c r="W195" i="10"/>
  <c r="W230" i="10" s="1"/>
  <c r="BE13" i="12"/>
  <c r="BI13" i="12"/>
  <c r="R197" i="10"/>
  <c r="R162" i="10"/>
  <c r="V197" i="10"/>
  <c r="V162" i="10"/>
  <c r="Z233" i="10"/>
  <c r="R200" i="10"/>
  <c r="R235" i="10" s="1"/>
  <c r="V200" i="10"/>
  <c r="V235" i="10" s="1"/>
  <c r="BD18" i="12"/>
  <c r="BH18" i="12"/>
  <c r="Q201" i="10"/>
  <c r="Q236" i="10" s="1"/>
  <c r="U201" i="10"/>
  <c r="U236" i="10" s="1"/>
  <c r="BC19" i="12"/>
  <c r="BG19" i="12"/>
  <c r="T202" i="10"/>
  <c r="T237" i="10" s="1"/>
  <c r="X202" i="10"/>
  <c r="X237" i="10" s="1"/>
  <c r="P237" i="10"/>
  <c r="BF20" i="12"/>
  <c r="BJ20" i="12"/>
  <c r="R203" i="10"/>
  <c r="R238" i="10" s="1"/>
  <c r="V203" i="10"/>
  <c r="V238" i="10" s="1"/>
  <c r="BD21" i="12"/>
  <c r="BH21" i="12"/>
  <c r="BF23" i="12"/>
  <c r="BJ23" i="12"/>
  <c r="Q206" i="10"/>
  <c r="Q241" i="10" s="1"/>
  <c r="U206" i="10"/>
  <c r="U241" i="10" s="1"/>
  <c r="BC24" i="12"/>
  <c r="BG24" i="12"/>
  <c r="P207" i="10"/>
  <c r="P242" i="10" s="1"/>
  <c r="T207" i="10"/>
  <c r="T242" i="10" s="1"/>
  <c r="X207" i="10"/>
  <c r="X242" i="10" s="1"/>
  <c r="Q209" i="10"/>
  <c r="Q244" i="10" s="1"/>
  <c r="U209" i="10"/>
  <c r="U244" i="10" s="1"/>
  <c r="BC27" i="12"/>
  <c r="BG27" i="12"/>
  <c r="BC32" i="12"/>
  <c r="BG32" i="12"/>
  <c r="BK32" i="12"/>
  <c r="Q216" i="10"/>
  <c r="Q251" i="10" s="1"/>
  <c r="U216" i="10"/>
  <c r="U251" i="10" s="1"/>
  <c r="BC34" i="12"/>
  <c r="BG34" i="12"/>
  <c r="P220" i="10"/>
  <c r="T220" i="10"/>
  <c r="X220" i="10"/>
  <c r="Z193" i="10"/>
  <c r="Z228" i="10" s="1"/>
  <c r="BK15" i="12"/>
  <c r="Y232" i="10"/>
  <c r="Z203" i="10"/>
  <c r="Z238" i="10" s="1"/>
  <c r="Z207" i="10"/>
  <c r="Z242" i="10" s="1"/>
  <c r="Z208" i="10"/>
  <c r="Z243" i="10" s="1"/>
  <c r="BE17" i="12"/>
  <c r="BI17" i="12"/>
  <c r="W234" i="10"/>
  <c r="U245" i="10"/>
  <c r="BG28" i="12"/>
  <c r="T245" i="10"/>
  <c r="BF28" i="12"/>
  <c r="O428" i="3"/>
  <c r="L39" i="3" l="1"/>
  <c r="AX9" i="12"/>
  <c r="O9" i="3" s="1"/>
  <c r="S9" i="3" s="1"/>
  <c r="F26" i="3"/>
  <c r="F11" i="3"/>
  <c r="S11" i="3" s="1"/>
  <c r="G36" i="3"/>
  <c r="BG11" i="12"/>
  <c r="I11" i="3"/>
  <c r="N11" i="3"/>
  <c r="R11" i="3" s="1"/>
  <c r="I26" i="3"/>
  <c r="BI11" i="12"/>
  <c r="BK26" i="12"/>
  <c r="J11" i="3"/>
  <c r="N36" i="3"/>
  <c r="R36" i="3" s="1"/>
  <c r="BB17" i="12"/>
  <c r="BD8" i="12"/>
  <c r="BK8" i="12"/>
  <c r="F33" i="3"/>
  <c r="S33" i="3" s="1"/>
  <c r="BK36" i="12"/>
  <c r="BF22" i="12"/>
  <c r="BD33" i="12"/>
  <c r="BB34" i="12"/>
  <c r="BE8" i="12"/>
  <c r="K22" i="3"/>
  <c r="K39" i="3" s="1"/>
  <c r="BD36" i="12"/>
  <c r="BF33" i="12"/>
  <c r="BB8" i="12"/>
  <c r="BH8" i="12"/>
  <c r="BF16" i="12"/>
  <c r="R31" i="3"/>
  <c r="S31" i="3"/>
  <c r="BH26" i="12"/>
  <c r="H22" i="3"/>
  <c r="BH16" i="12"/>
  <c r="BJ8" i="12"/>
  <c r="S26" i="3"/>
  <c r="H7" i="3"/>
  <c r="BB36" i="12"/>
  <c r="J26" i="3"/>
  <c r="BB20" i="12"/>
  <c r="BJ7" i="12"/>
  <c r="BC7" i="12"/>
  <c r="I7" i="3"/>
  <c r="BG26" i="12"/>
  <c r="G33" i="3"/>
  <c r="BD26" i="12"/>
  <c r="BK9" i="12"/>
  <c r="BC26" i="12"/>
  <c r="BK31" i="12"/>
  <c r="N26" i="3"/>
  <c r="R26" i="3" s="1"/>
  <c r="BG36" i="12"/>
  <c r="BB22" i="12"/>
  <c r="BH33" i="12"/>
  <c r="BE22" i="12"/>
  <c r="BB13" i="12"/>
  <c r="BC8" i="12"/>
  <c r="F7" i="3"/>
  <c r="S7" i="3" s="1"/>
  <c r="BB32" i="12"/>
  <c r="BI8" i="12"/>
  <c r="BF8" i="12"/>
  <c r="I36" i="3"/>
  <c r="BH36" i="12"/>
  <c r="H16" i="3"/>
  <c r="BB21" i="12"/>
  <c r="BI36" i="12"/>
  <c r="BK28" i="12"/>
  <c r="R7" i="3"/>
  <c r="R8" i="3"/>
  <c r="S8" i="3"/>
  <c r="S36" i="3"/>
  <c r="BB19" i="12"/>
  <c r="BK11" i="12"/>
  <c r="M39" i="3"/>
  <c r="S28" i="3"/>
  <c r="R28" i="3"/>
  <c r="BH15" i="12"/>
  <c r="V232" i="10"/>
  <c r="BE15" i="12"/>
  <c r="S232" i="10"/>
  <c r="BB15" i="12"/>
  <c r="P232" i="10"/>
  <c r="T232" i="10"/>
  <c r="BF15" i="12"/>
  <c r="BD15" i="12"/>
  <c r="R232" i="10"/>
  <c r="P170" i="10"/>
  <c r="BB23" i="12" s="1"/>
  <c r="P205" i="10"/>
  <c r="BI15" i="12"/>
  <c r="W232" i="10"/>
  <c r="Q232" i="10"/>
  <c r="BC15" i="12"/>
  <c r="X232" i="10"/>
  <c r="BJ15" i="12"/>
  <c r="U232" i="10"/>
  <c r="BG15" i="12"/>
  <c r="P245" i="10"/>
  <c r="BB28" i="12"/>
  <c r="BC23" i="12"/>
  <c r="Q240" i="10"/>
  <c r="O240" i="10"/>
  <c r="O205" i="10"/>
  <c r="O189" i="1"/>
  <c r="P189" i="1"/>
  <c r="R9" i="3" l="1"/>
  <c r="O39" i="3"/>
  <c r="Q11" i="3" s="1"/>
  <c r="G39" i="3"/>
  <c r="J39" i="3"/>
  <c r="H39" i="3"/>
  <c r="I39" i="3"/>
  <c r="N39" i="3"/>
  <c r="F39" i="3"/>
  <c r="Q10" i="3"/>
  <c r="Q30" i="3"/>
  <c r="P240" i="10"/>
  <c r="O150" i="1"/>
  <c r="P150" i="1"/>
  <c r="O183" i="1"/>
  <c r="O144" i="1"/>
  <c r="P151" i="1"/>
  <c r="O27" i="1"/>
  <c r="Q38" i="3" l="1"/>
  <c r="Q39" i="3"/>
  <c r="Q17" i="3"/>
  <c r="Q13" i="3"/>
  <c r="Q16" i="3"/>
  <c r="Q33" i="3"/>
  <c r="Q15" i="3"/>
  <c r="Q25" i="3"/>
  <c r="Q9" i="3"/>
  <c r="Q31" i="3"/>
  <c r="Q12" i="3"/>
  <c r="Q7" i="3"/>
  <c r="Q19" i="3"/>
  <c r="Q26" i="3"/>
  <c r="Q8" i="3"/>
  <c r="Q20" i="3"/>
  <c r="Q18" i="3"/>
  <c r="Q35" i="3"/>
  <c r="Q24" i="3"/>
  <c r="Q22" i="3"/>
  <c r="Q21" i="3"/>
  <c r="Q36" i="3"/>
  <c r="Q28" i="3"/>
  <c r="Q14" i="3"/>
  <c r="Q23" i="3"/>
  <c r="Q32" i="3"/>
  <c r="Q27" i="3"/>
  <c r="Q29" i="3"/>
  <c r="Q37" i="3"/>
  <c r="Q34" i="3"/>
  <c r="Q40" i="3"/>
  <c r="H18" i="1"/>
  <c r="R180" i="10" l="1"/>
  <c r="S180" i="10" s="1"/>
  <c r="T180" i="10" s="1"/>
  <c r="L494" i="12"/>
  <c r="L457" i="12" l="1"/>
  <c r="L420" i="12"/>
  <c r="L346" i="12"/>
  <c r="L201" i="12" l="1"/>
  <c r="L54" i="12"/>
  <c r="L16" i="12"/>
  <c r="W456" i="12" l="1"/>
  <c r="X456" i="12" s="1"/>
  <c r="Q456" i="12"/>
  <c r="G66" i="3"/>
  <c r="L163" i="10" l="1"/>
  <c r="L125" i="10" l="1"/>
  <c r="L15" i="10" l="1"/>
  <c r="P7" i="1" l="1"/>
  <c r="J578" i="3" l="1"/>
  <c r="K578" i="3"/>
  <c r="L578" i="3"/>
  <c r="M578" i="3"/>
  <c r="N578" i="3"/>
  <c r="F399" i="3"/>
  <c r="G399" i="3"/>
  <c r="F257" i="3"/>
  <c r="G257" i="3"/>
  <c r="F165" i="3"/>
  <c r="G165" i="3"/>
  <c r="F179" i="3"/>
  <c r="G179" i="3"/>
  <c r="F90" i="3"/>
  <c r="G90" i="3"/>
  <c r="H90" i="3"/>
  <c r="M111" i="3"/>
  <c r="N111" i="3"/>
  <c r="F165" i="1"/>
  <c r="G165" i="1"/>
  <c r="M189" i="1"/>
  <c r="N189" i="1"/>
  <c r="K192" i="1"/>
  <c r="L192" i="1"/>
  <c r="M192" i="1"/>
  <c r="N192" i="1"/>
  <c r="O192" i="1"/>
  <c r="F126" i="1"/>
  <c r="F128" i="1"/>
  <c r="G128" i="1"/>
  <c r="H128" i="1"/>
  <c r="I128" i="1"/>
  <c r="M150" i="1"/>
  <c r="N150" i="1"/>
  <c r="K153" i="1"/>
  <c r="L153" i="1"/>
  <c r="M153" i="1"/>
  <c r="N153" i="1"/>
  <c r="O153" i="1"/>
  <c r="O7" i="1"/>
  <c r="O8" i="1"/>
  <c r="F9" i="1"/>
  <c r="G9" i="1"/>
  <c r="O9" i="1"/>
  <c r="O10" i="1"/>
  <c r="F11" i="1"/>
  <c r="G11" i="1"/>
  <c r="H11" i="1"/>
  <c r="I11" i="1"/>
  <c r="O11" i="1"/>
  <c r="O12" i="1"/>
  <c r="O13" i="1"/>
  <c r="O14" i="1"/>
  <c r="O15" i="1"/>
  <c r="O16" i="1"/>
  <c r="O17" i="1"/>
  <c r="O18" i="1"/>
  <c r="O19" i="1"/>
  <c r="O20" i="1"/>
  <c r="O21" i="1"/>
  <c r="O22" i="1"/>
  <c r="O23" i="1"/>
  <c r="O24" i="1"/>
  <c r="O25" i="1"/>
  <c r="O26" i="1"/>
  <c r="O28" i="1"/>
  <c r="O29" i="1"/>
  <c r="O30" i="1"/>
  <c r="O31" i="1"/>
  <c r="O32" i="1"/>
  <c r="M33" i="1"/>
  <c r="N33" i="1"/>
  <c r="O33" i="1"/>
  <c r="O34" i="1"/>
  <c r="O35" i="1"/>
  <c r="K36" i="1"/>
  <c r="L36" i="1"/>
  <c r="M36" i="1"/>
  <c r="N36" i="1"/>
  <c r="O36" i="1"/>
  <c r="O37" i="1"/>
  <c r="O38" i="1"/>
  <c r="O40" i="1" l="1"/>
  <c r="O39" i="1"/>
  <c r="R7" i="1"/>
  <c r="F13" i="4"/>
  <c r="I13" i="4"/>
  <c r="J13" i="4"/>
  <c r="L13" i="4"/>
  <c r="M13" i="4"/>
  <c r="N13" i="4"/>
  <c r="G13" i="4"/>
  <c r="H13" i="4"/>
  <c r="K13" i="4"/>
  <c r="O13" i="4"/>
  <c r="O38" i="4"/>
  <c r="O77" i="3"/>
  <c r="N42" i="13"/>
  <c r="O42" i="13" s="1"/>
  <c r="P42" i="13" s="1"/>
  <c r="Q42" i="13" s="1"/>
  <c r="R42" i="13" s="1"/>
  <c r="S42" i="13" s="1"/>
  <c r="T42" i="13" s="1"/>
  <c r="U42" i="13" s="1"/>
  <c r="V42" i="13" s="1"/>
  <c r="W42" i="13" s="1"/>
  <c r="X42" i="13" s="1"/>
  <c r="Y42" i="13" s="1"/>
  <c r="N38" i="4"/>
  <c r="M38" i="4"/>
  <c r="L38" i="4"/>
  <c r="K38" i="4"/>
  <c r="J38" i="4"/>
  <c r="I38" i="4"/>
  <c r="H38" i="4"/>
  <c r="G38" i="4"/>
  <c r="F38" i="4"/>
  <c r="O37" i="4"/>
  <c r="N37" i="4"/>
  <c r="M37" i="4"/>
  <c r="L37" i="4"/>
  <c r="K37" i="4"/>
  <c r="J37" i="4"/>
  <c r="I37" i="4"/>
  <c r="H37" i="4"/>
  <c r="G37" i="4"/>
  <c r="F37" i="4"/>
  <c r="O36" i="4"/>
  <c r="N36" i="4"/>
  <c r="M36" i="4"/>
  <c r="L36" i="4"/>
  <c r="K36" i="4"/>
  <c r="J36" i="4"/>
  <c r="I36" i="4"/>
  <c r="H36" i="4"/>
  <c r="G36" i="4"/>
  <c r="F36" i="4"/>
  <c r="O35" i="4"/>
  <c r="N35" i="4"/>
  <c r="M35" i="4"/>
  <c r="L35" i="4"/>
  <c r="K35" i="4"/>
  <c r="J35" i="4"/>
  <c r="I35" i="4"/>
  <c r="H35" i="4"/>
  <c r="G35" i="4"/>
  <c r="F35" i="4"/>
  <c r="O34" i="4"/>
  <c r="N34" i="4"/>
  <c r="M34" i="4"/>
  <c r="L34" i="4"/>
  <c r="K34" i="4"/>
  <c r="J34" i="4"/>
  <c r="I34" i="4"/>
  <c r="H34" i="4"/>
  <c r="G34" i="4"/>
  <c r="F34" i="4"/>
  <c r="O33" i="4"/>
  <c r="N33" i="4"/>
  <c r="M33" i="4"/>
  <c r="L33" i="4"/>
  <c r="K33" i="4"/>
  <c r="J33" i="4"/>
  <c r="I33" i="4"/>
  <c r="H33" i="4"/>
  <c r="G33" i="4"/>
  <c r="F33" i="4"/>
  <c r="O32" i="4"/>
  <c r="N32" i="4"/>
  <c r="M32" i="4"/>
  <c r="L32" i="4"/>
  <c r="K32" i="4"/>
  <c r="J32" i="4"/>
  <c r="I32" i="4"/>
  <c r="H32" i="4"/>
  <c r="G32" i="4"/>
  <c r="F32" i="4"/>
  <c r="O31" i="4"/>
  <c r="N31" i="4"/>
  <c r="M31" i="4"/>
  <c r="L31" i="4"/>
  <c r="K31" i="4"/>
  <c r="J31" i="4"/>
  <c r="I31" i="4"/>
  <c r="H31" i="4"/>
  <c r="G31" i="4"/>
  <c r="F31" i="4"/>
  <c r="O30" i="4"/>
  <c r="N30" i="4"/>
  <c r="M30" i="4"/>
  <c r="L30" i="4"/>
  <c r="K30" i="4"/>
  <c r="J30" i="4"/>
  <c r="I30" i="4"/>
  <c r="H30" i="4"/>
  <c r="G30" i="4"/>
  <c r="F30" i="4"/>
  <c r="O29" i="4"/>
  <c r="N29" i="4"/>
  <c r="M29" i="4"/>
  <c r="L29" i="4"/>
  <c r="K29" i="4"/>
  <c r="J29" i="4"/>
  <c r="I29" i="4"/>
  <c r="H29" i="4"/>
  <c r="G29" i="4"/>
  <c r="F29" i="4"/>
  <c r="O28" i="4"/>
  <c r="N28" i="4"/>
  <c r="M28" i="4"/>
  <c r="L28" i="4"/>
  <c r="K28" i="4"/>
  <c r="J28" i="4"/>
  <c r="I28" i="4"/>
  <c r="H28" i="4"/>
  <c r="G28" i="4"/>
  <c r="F28" i="4"/>
  <c r="O27" i="4"/>
  <c r="N27" i="4"/>
  <c r="M27" i="4"/>
  <c r="L27" i="4"/>
  <c r="K27" i="4"/>
  <c r="J27" i="4"/>
  <c r="I27" i="4"/>
  <c r="H27" i="4"/>
  <c r="G27" i="4"/>
  <c r="F27" i="4"/>
  <c r="O26" i="4"/>
  <c r="N26" i="4"/>
  <c r="M26" i="4"/>
  <c r="L26" i="4"/>
  <c r="K26" i="4"/>
  <c r="J26" i="4"/>
  <c r="I26" i="4"/>
  <c r="H26" i="4"/>
  <c r="G26" i="4"/>
  <c r="F26" i="4"/>
  <c r="O25" i="4"/>
  <c r="N25" i="4"/>
  <c r="M25" i="4"/>
  <c r="L25" i="4"/>
  <c r="K25" i="4"/>
  <c r="J25" i="4"/>
  <c r="I25" i="4"/>
  <c r="H25" i="4"/>
  <c r="G25" i="4"/>
  <c r="F25" i="4"/>
  <c r="O24" i="4"/>
  <c r="N24" i="4"/>
  <c r="M24" i="4"/>
  <c r="L24" i="4"/>
  <c r="K24" i="4"/>
  <c r="J24" i="4"/>
  <c r="I24" i="4"/>
  <c r="H24" i="4"/>
  <c r="G24" i="4"/>
  <c r="F24" i="4"/>
  <c r="O23" i="4"/>
  <c r="N23" i="4"/>
  <c r="M23" i="4"/>
  <c r="L23" i="4"/>
  <c r="K23" i="4"/>
  <c r="J23" i="4"/>
  <c r="I23" i="4"/>
  <c r="H23" i="4"/>
  <c r="G23" i="4"/>
  <c r="F23" i="4"/>
  <c r="O22" i="4"/>
  <c r="N22" i="4"/>
  <c r="M22" i="4"/>
  <c r="L22" i="4"/>
  <c r="K22" i="4"/>
  <c r="J22" i="4"/>
  <c r="I22" i="4"/>
  <c r="H22" i="4"/>
  <c r="G22" i="4"/>
  <c r="F22" i="4"/>
  <c r="O21" i="4"/>
  <c r="N21" i="4"/>
  <c r="M21" i="4"/>
  <c r="L21" i="4"/>
  <c r="K21" i="4"/>
  <c r="J21" i="4"/>
  <c r="I21" i="4"/>
  <c r="H21" i="4"/>
  <c r="G21" i="4"/>
  <c r="F21" i="4"/>
  <c r="O20" i="4"/>
  <c r="N20" i="4"/>
  <c r="M20" i="4"/>
  <c r="L20" i="4"/>
  <c r="K20" i="4"/>
  <c r="J20" i="4"/>
  <c r="I20" i="4"/>
  <c r="H20" i="4"/>
  <c r="G20" i="4"/>
  <c r="F20" i="4"/>
  <c r="O19" i="4"/>
  <c r="N19" i="4"/>
  <c r="M19" i="4"/>
  <c r="L19" i="4"/>
  <c r="K19" i="4"/>
  <c r="J19" i="4"/>
  <c r="I19" i="4"/>
  <c r="H19" i="4"/>
  <c r="G19" i="4"/>
  <c r="F19" i="4"/>
  <c r="O18" i="4"/>
  <c r="N18" i="4"/>
  <c r="M18" i="4"/>
  <c r="L18" i="4"/>
  <c r="K18" i="4"/>
  <c r="J18" i="4"/>
  <c r="I18" i="4"/>
  <c r="H18" i="4"/>
  <c r="G18" i="4"/>
  <c r="F18" i="4"/>
  <c r="O17" i="4"/>
  <c r="N17" i="4"/>
  <c r="M17" i="4"/>
  <c r="L17" i="4"/>
  <c r="K17" i="4"/>
  <c r="J17" i="4"/>
  <c r="I17" i="4"/>
  <c r="H17" i="4"/>
  <c r="G17" i="4"/>
  <c r="F17" i="4"/>
  <c r="O16" i="4"/>
  <c r="N16" i="4"/>
  <c r="M16" i="4"/>
  <c r="L16" i="4"/>
  <c r="K16" i="4"/>
  <c r="J16" i="4"/>
  <c r="I16" i="4"/>
  <c r="H16" i="4"/>
  <c r="G16" i="4"/>
  <c r="F16" i="4"/>
  <c r="O15" i="4"/>
  <c r="N15" i="4"/>
  <c r="M15" i="4"/>
  <c r="L15" i="4"/>
  <c r="K15" i="4"/>
  <c r="J15" i="4"/>
  <c r="I15" i="4"/>
  <c r="H15" i="4"/>
  <c r="G15" i="4"/>
  <c r="F15" i="4"/>
  <c r="O14" i="4"/>
  <c r="N14" i="4"/>
  <c r="M14" i="4"/>
  <c r="L14" i="4"/>
  <c r="K14" i="4"/>
  <c r="J14" i="4"/>
  <c r="I14" i="4"/>
  <c r="H14" i="4"/>
  <c r="G14" i="4"/>
  <c r="F14" i="4"/>
  <c r="O12" i="4"/>
  <c r="N12" i="4"/>
  <c r="M12" i="4"/>
  <c r="L12" i="4"/>
  <c r="K12" i="4"/>
  <c r="J12" i="4"/>
  <c r="I12" i="4"/>
  <c r="H12" i="4"/>
  <c r="G12" i="4"/>
  <c r="F12" i="4"/>
  <c r="O11" i="4"/>
  <c r="N11" i="4"/>
  <c r="M11" i="4"/>
  <c r="L11" i="4"/>
  <c r="K11" i="4"/>
  <c r="J11" i="4"/>
  <c r="I11" i="4"/>
  <c r="H11" i="4"/>
  <c r="G11" i="4"/>
  <c r="F11" i="4"/>
  <c r="O10" i="4"/>
  <c r="N10" i="4"/>
  <c r="M10" i="4"/>
  <c r="L10" i="4"/>
  <c r="K10" i="4"/>
  <c r="J10" i="4"/>
  <c r="I10" i="4"/>
  <c r="H10" i="4"/>
  <c r="G10" i="4"/>
  <c r="F10" i="4"/>
  <c r="O9" i="4"/>
  <c r="N9" i="4"/>
  <c r="M9" i="4"/>
  <c r="L9" i="4"/>
  <c r="K9" i="4"/>
  <c r="J9" i="4"/>
  <c r="I9" i="4"/>
  <c r="H9" i="4"/>
  <c r="G9" i="4"/>
  <c r="F9" i="4"/>
  <c r="O8" i="4"/>
  <c r="N8" i="4"/>
  <c r="M8" i="4"/>
  <c r="L8" i="4"/>
  <c r="K8" i="4"/>
  <c r="J8" i="4"/>
  <c r="I8" i="4"/>
  <c r="H8" i="4"/>
  <c r="G8" i="4"/>
  <c r="F8" i="4"/>
  <c r="O7" i="4"/>
  <c r="N7" i="4"/>
  <c r="M7" i="4"/>
  <c r="L7" i="4"/>
  <c r="K7" i="4"/>
  <c r="J7" i="4"/>
  <c r="I7" i="4"/>
  <c r="H7" i="4"/>
  <c r="G7" i="4"/>
  <c r="F7" i="4"/>
  <c r="N6" i="13"/>
  <c r="O6" i="13" s="1"/>
  <c r="P6" i="13" s="1"/>
  <c r="Q6" i="13" s="1"/>
  <c r="R6" i="13" s="1"/>
  <c r="S6" i="13" s="1"/>
  <c r="T6" i="13" s="1"/>
  <c r="U6" i="13" s="1"/>
  <c r="V6" i="13" s="1"/>
  <c r="W6" i="13" s="1"/>
  <c r="X6" i="13" s="1"/>
  <c r="Y6" i="13" s="1"/>
  <c r="O555" i="3"/>
  <c r="O558" i="3"/>
  <c r="O560" i="3"/>
  <c r="O561" i="3"/>
  <c r="O562" i="3"/>
  <c r="O569" i="3"/>
  <c r="O575" i="3"/>
  <c r="O577" i="3"/>
  <c r="O584" i="3"/>
  <c r="O545" i="3"/>
  <c r="O554" i="3"/>
  <c r="O553" i="3"/>
  <c r="O521" i="3"/>
  <c r="O529" i="3"/>
  <c r="O533" i="3"/>
  <c r="O536" i="3"/>
  <c r="O538" i="3"/>
  <c r="O517" i="3"/>
  <c r="O514" i="3"/>
  <c r="O477" i="3"/>
  <c r="O482" i="3"/>
  <c r="O491" i="3"/>
  <c r="O494" i="3"/>
  <c r="O497" i="3"/>
  <c r="O499" i="3"/>
  <c r="O506" i="3"/>
  <c r="O476" i="3"/>
  <c r="O475" i="3"/>
  <c r="O398" i="3"/>
  <c r="O399" i="3"/>
  <c r="O404" i="3"/>
  <c r="O408" i="3"/>
  <c r="O409" i="3"/>
  <c r="O412" i="3"/>
  <c r="O413" i="3"/>
  <c r="O416" i="3"/>
  <c r="O418" i="3"/>
  <c r="O419" i="3"/>
  <c r="O421" i="3"/>
  <c r="O397" i="3"/>
  <c r="O242" i="3"/>
  <c r="O243" i="3"/>
  <c r="O248" i="3"/>
  <c r="O256" i="3"/>
  <c r="O257" i="3"/>
  <c r="O260" i="3"/>
  <c r="O263" i="3"/>
  <c r="O265" i="3"/>
  <c r="O272" i="3"/>
  <c r="O241" i="3"/>
  <c r="O165" i="3"/>
  <c r="O166" i="3"/>
  <c r="O168" i="3"/>
  <c r="O169" i="3"/>
  <c r="O170" i="3"/>
  <c r="O172" i="3"/>
  <c r="O177" i="3"/>
  <c r="O178" i="3"/>
  <c r="O179" i="3"/>
  <c r="O182" i="3"/>
  <c r="O184" i="3"/>
  <c r="O185" i="3"/>
  <c r="O187" i="3"/>
  <c r="O188" i="3"/>
  <c r="O189" i="3"/>
  <c r="O194" i="3"/>
  <c r="O163" i="3"/>
  <c r="F125" i="3"/>
  <c r="G125" i="3"/>
  <c r="H125" i="3"/>
  <c r="I125" i="3"/>
  <c r="J125" i="3"/>
  <c r="K125" i="3"/>
  <c r="L125" i="3"/>
  <c r="M125" i="3"/>
  <c r="N125" i="3"/>
  <c r="O125" i="3"/>
  <c r="O124" i="3"/>
  <c r="O87" i="3"/>
  <c r="O92" i="3"/>
  <c r="O101" i="3"/>
  <c r="O107" i="3"/>
  <c r="O109" i="3"/>
  <c r="O111" i="3"/>
  <c r="O48" i="3"/>
  <c r="O53" i="3"/>
  <c r="O61" i="3"/>
  <c r="O62" i="3"/>
  <c r="O65" i="3"/>
  <c r="O68" i="3"/>
  <c r="O70" i="3"/>
  <c r="F659" i="3"/>
  <c r="G659" i="3"/>
  <c r="H659" i="3"/>
  <c r="I659" i="3"/>
  <c r="J659" i="3"/>
  <c r="K659" i="3"/>
  <c r="L659" i="3"/>
  <c r="M659" i="3"/>
  <c r="N659" i="3"/>
  <c r="O659" i="3"/>
  <c r="O75" i="4" l="1"/>
  <c r="I75" i="4"/>
  <c r="H75" i="4"/>
  <c r="J75" i="4"/>
  <c r="G75" i="4"/>
  <c r="N75" i="4"/>
  <c r="K75" i="4"/>
  <c r="S40" i="4"/>
  <c r="R40" i="4"/>
  <c r="M75" i="4"/>
  <c r="L75" i="4"/>
  <c r="H39" i="4"/>
  <c r="I39" i="4"/>
  <c r="M39" i="4"/>
  <c r="F39" i="4"/>
  <c r="J39" i="4"/>
  <c r="N39" i="4"/>
  <c r="S165" i="3"/>
  <c r="R111" i="3"/>
  <c r="S257" i="3"/>
  <c r="S179" i="3"/>
  <c r="S399" i="3"/>
  <c r="S659" i="3"/>
  <c r="R659" i="3"/>
  <c r="R125" i="3"/>
  <c r="S125" i="3"/>
  <c r="R18" i="4"/>
  <c r="S18" i="4"/>
  <c r="R19" i="4"/>
  <c r="S19" i="4"/>
  <c r="S20" i="4"/>
  <c r="R20" i="4"/>
  <c r="R21" i="4"/>
  <c r="S21" i="4"/>
  <c r="S28" i="4"/>
  <c r="R28" i="4"/>
  <c r="S13" i="4"/>
  <c r="R13" i="4"/>
  <c r="L39" i="4"/>
  <c r="R38" i="4"/>
  <c r="S38" i="4"/>
  <c r="S14" i="4"/>
  <c r="R14" i="4"/>
  <c r="R27" i="4"/>
  <c r="S27" i="4"/>
  <c r="S33" i="4"/>
  <c r="R33" i="4"/>
  <c r="S34" i="4"/>
  <c r="R34" i="4"/>
  <c r="S36" i="4"/>
  <c r="R36" i="4"/>
  <c r="R15" i="4"/>
  <c r="S15" i="4"/>
  <c r="S16" i="4"/>
  <c r="R16" i="4"/>
  <c r="S17" i="4"/>
  <c r="R17" i="4"/>
  <c r="S22" i="4"/>
  <c r="R22" i="4"/>
  <c r="R23" i="4"/>
  <c r="S23" i="4"/>
  <c r="S24" i="4"/>
  <c r="R24" i="4"/>
  <c r="S25" i="4"/>
  <c r="R25" i="4"/>
  <c r="R26" i="4"/>
  <c r="S26" i="4"/>
  <c r="S29" i="4"/>
  <c r="R29" i="4"/>
  <c r="S30" i="4"/>
  <c r="R30" i="4"/>
  <c r="R31" i="4"/>
  <c r="S31" i="4"/>
  <c r="S32" i="4"/>
  <c r="R32" i="4"/>
  <c r="R35" i="4"/>
  <c r="S35" i="4"/>
  <c r="R37" i="4"/>
  <c r="S37" i="4"/>
  <c r="G39" i="4"/>
  <c r="K39" i="4"/>
  <c r="S7" i="4"/>
  <c r="R7" i="4"/>
  <c r="O39" i="4"/>
  <c r="S8" i="4"/>
  <c r="R8" i="4"/>
  <c r="R9" i="4"/>
  <c r="S9" i="4"/>
  <c r="S10" i="4"/>
  <c r="R10" i="4"/>
  <c r="R11" i="4"/>
  <c r="S11" i="4"/>
  <c r="S12" i="4"/>
  <c r="R12" i="4"/>
  <c r="O524" i="3"/>
  <c r="F47" i="3"/>
  <c r="G47" i="3"/>
  <c r="H47" i="3"/>
  <c r="I47" i="3"/>
  <c r="J47" i="3"/>
  <c r="K47" i="3"/>
  <c r="L47" i="3"/>
  <c r="M47" i="3"/>
  <c r="N47" i="3"/>
  <c r="O47" i="3"/>
  <c r="O46" i="3"/>
  <c r="O701" i="3"/>
  <c r="N701" i="3"/>
  <c r="M701" i="3"/>
  <c r="L701" i="3"/>
  <c r="K701" i="3"/>
  <c r="J701" i="3"/>
  <c r="I701" i="3"/>
  <c r="H701" i="3"/>
  <c r="G701" i="3"/>
  <c r="F701" i="3"/>
  <c r="O700" i="3"/>
  <c r="N700" i="3"/>
  <c r="M700" i="3"/>
  <c r="L700" i="3"/>
  <c r="K700" i="3"/>
  <c r="J700" i="3"/>
  <c r="I700" i="3"/>
  <c r="H700" i="3"/>
  <c r="G700" i="3"/>
  <c r="F700" i="3"/>
  <c r="O699" i="3"/>
  <c r="N699" i="3"/>
  <c r="M699" i="3"/>
  <c r="L699" i="3"/>
  <c r="K699" i="3"/>
  <c r="J699" i="3"/>
  <c r="I699" i="3"/>
  <c r="H699" i="3"/>
  <c r="G699" i="3"/>
  <c r="F699" i="3"/>
  <c r="O698" i="3"/>
  <c r="N698" i="3"/>
  <c r="M698" i="3"/>
  <c r="L698" i="3"/>
  <c r="K698" i="3"/>
  <c r="J698" i="3"/>
  <c r="I698" i="3"/>
  <c r="H698" i="3"/>
  <c r="G698" i="3"/>
  <c r="F698" i="3"/>
  <c r="O697" i="3"/>
  <c r="N697" i="3"/>
  <c r="M697" i="3"/>
  <c r="L697" i="3"/>
  <c r="K697" i="3"/>
  <c r="J697" i="3"/>
  <c r="I697" i="3"/>
  <c r="H697" i="3"/>
  <c r="G697" i="3"/>
  <c r="F697" i="3"/>
  <c r="O696" i="3"/>
  <c r="N696" i="3"/>
  <c r="M696" i="3"/>
  <c r="L696" i="3"/>
  <c r="K696" i="3"/>
  <c r="J696" i="3"/>
  <c r="I696" i="3"/>
  <c r="H696" i="3"/>
  <c r="G696" i="3"/>
  <c r="F696" i="3"/>
  <c r="O695" i="3"/>
  <c r="N695" i="3"/>
  <c r="M695" i="3"/>
  <c r="L695" i="3"/>
  <c r="K695" i="3"/>
  <c r="J695" i="3"/>
  <c r="I695" i="3"/>
  <c r="H695" i="3"/>
  <c r="G695" i="3"/>
  <c r="F695" i="3"/>
  <c r="O694" i="3"/>
  <c r="N694" i="3"/>
  <c r="M694" i="3"/>
  <c r="L694" i="3"/>
  <c r="K694" i="3"/>
  <c r="J694" i="3"/>
  <c r="I694" i="3"/>
  <c r="H694" i="3"/>
  <c r="G694" i="3"/>
  <c r="F694" i="3"/>
  <c r="O693" i="3"/>
  <c r="N693" i="3"/>
  <c r="M693" i="3"/>
  <c r="L693" i="3"/>
  <c r="K693" i="3"/>
  <c r="J693" i="3"/>
  <c r="I693" i="3"/>
  <c r="H693" i="3"/>
  <c r="G693" i="3"/>
  <c r="F693" i="3"/>
  <c r="O692" i="3"/>
  <c r="N692" i="3"/>
  <c r="M692" i="3"/>
  <c r="L692" i="3"/>
  <c r="K692" i="3"/>
  <c r="J692" i="3"/>
  <c r="I692" i="3"/>
  <c r="H692" i="3"/>
  <c r="G692" i="3"/>
  <c r="F692" i="3"/>
  <c r="O691" i="3"/>
  <c r="N691" i="3"/>
  <c r="M691" i="3"/>
  <c r="L691" i="3"/>
  <c r="K691" i="3"/>
  <c r="J691" i="3"/>
  <c r="I691" i="3"/>
  <c r="H691" i="3"/>
  <c r="G691" i="3"/>
  <c r="F691" i="3"/>
  <c r="O690" i="3"/>
  <c r="N690" i="3"/>
  <c r="M690" i="3"/>
  <c r="L690" i="3"/>
  <c r="K690" i="3"/>
  <c r="J690" i="3"/>
  <c r="I690" i="3"/>
  <c r="H690" i="3"/>
  <c r="G690" i="3"/>
  <c r="F690" i="3"/>
  <c r="O689" i="3"/>
  <c r="N689" i="3"/>
  <c r="M689" i="3"/>
  <c r="L689" i="3"/>
  <c r="K689" i="3"/>
  <c r="J689" i="3"/>
  <c r="I689" i="3"/>
  <c r="H689" i="3"/>
  <c r="G689" i="3"/>
  <c r="F689" i="3"/>
  <c r="O688" i="3"/>
  <c r="N688" i="3"/>
  <c r="M688" i="3"/>
  <c r="L688" i="3"/>
  <c r="K688" i="3"/>
  <c r="J688" i="3"/>
  <c r="I688" i="3"/>
  <c r="H688" i="3"/>
  <c r="G688" i="3"/>
  <c r="F688" i="3"/>
  <c r="O687" i="3"/>
  <c r="N687" i="3"/>
  <c r="M687" i="3"/>
  <c r="L687" i="3"/>
  <c r="K687" i="3"/>
  <c r="J687" i="3"/>
  <c r="I687" i="3"/>
  <c r="H687" i="3"/>
  <c r="G687" i="3"/>
  <c r="F687" i="3"/>
  <c r="O686" i="3"/>
  <c r="N686" i="3"/>
  <c r="M686" i="3"/>
  <c r="L686" i="3"/>
  <c r="K686" i="3"/>
  <c r="J686" i="3"/>
  <c r="I686" i="3"/>
  <c r="H686" i="3"/>
  <c r="G686" i="3"/>
  <c r="F686" i="3"/>
  <c r="O685" i="3"/>
  <c r="N685" i="3"/>
  <c r="M685" i="3"/>
  <c r="L685" i="3"/>
  <c r="K685" i="3"/>
  <c r="J685" i="3"/>
  <c r="I685" i="3"/>
  <c r="H685" i="3"/>
  <c r="G685" i="3"/>
  <c r="F685" i="3"/>
  <c r="O684" i="3"/>
  <c r="N684" i="3"/>
  <c r="M684" i="3"/>
  <c r="L684" i="3"/>
  <c r="K684" i="3"/>
  <c r="J684" i="3"/>
  <c r="I684" i="3"/>
  <c r="H684" i="3"/>
  <c r="G684" i="3"/>
  <c r="F684" i="3"/>
  <c r="O683" i="3"/>
  <c r="N683" i="3"/>
  <c r="M683" i="3"/>
  <c r="L683" i="3"/>
  <c r="K683" i="3"/>
  <c r="J683" i="3"/>
  <c r="I683" i="3"/>
  <c r="H683" i="3"/>
  <c r="G683" i="3"/>
  <c r="F683" i="3"/>
  <c r="O682" i="3"/>
  <c r="N682" i="3"/>
  <c r="M682" i="3"/>
  <c r="L682" i="3"/>
  <c r="K682" i="3"/>
  <c r="J682" i="3"/>
  <c r="I682" i="3"/>
  <c r="H682" i="3"/>
  <c r="G682" i="3"/>
  <c r="F682" i="3"/>
  <c r="O681" i="3"/>
  <c r="N681" i="3"/>
  <c r="M681" i="3"/>
  <c r="L681" i="3"/>
  <c r="K681" i="3"/>
  <c r="J681" i="3"/>
  <c r="I681" i="3"/>
  <c r="H681" i="3"/>
  <c r="G681" i="3"/>
  <c r="F681" i="3"/>
  <c r="O680" i="3"/>
  <c r="N680" i="3"/>
  <c r="M680" i="3"/>
  <c r="L680" i="3"/>
  <c r="K680" i="3"/>
  <c r="J680" i="3"/>
  <c r="I680" i="3"/>
  <c r="H680" i="3"/>
  <c r="G680" i="3"/>
  <c r="F680" i="3"/>
  <c r="O679" i="3"/>
  <c r="N679" i="3"/>
  <c r="M679" i="3"/>
  <c r="L679" i="3"/>
  <c r="K679" i="3"/>
  <c r="J679" i="3"/>
  <c r="I679" i="3"/>
  <c r="H679" i="3"/>
  <c r="G679" i="3"/>
  <c r="F679" i="3"/>
  <c r="O678" i="3"/>
  <c r="N678" i="3"/>
  <c r="M678" i="3"/>
  <c r="L678" i="3"/>
  <c r="K678" i="3"/>
  <c r="J678" i="3"/>
  <c r="I678" i="3"/>
  <c r="H678" i="3"/>
  <c r="G678" i="3"/>
  <c r="F678" i="3"/>
  <c r="O677" i="3"/>
  <c r="N677" i="3"/>
  <c r="M677" i="3"/>
  <c r="L677" i="3"/>
  <c r="K677" i="3"/>
  <c r="J677" i="3"/>
  <c r="I677" i="3"/>
  <c r="H677" i="3"/>
  <c r="G677" i="3"/>
  <c r="F677" i="3"/>
  <c r="O676" i="3"/>
  <c r="N676" i="3"/>
  <c r="M676" i="3"/>
  <c r="L676" i="3"/>
  <c r="K676" i="3"/>
  <c r="J676" i="3"/>
  <c r="I676" i="3"/>
  <c r="H676" i="3"/>
  <c r="G676" i="3"/>
  <c r="F676" i="3"/>
  <c r="O675" i="3"/>
  <c r="N675" i="3"/>
  <c r="M675" i="3"/>
  <c r="L675" i="3"/>
  <c r="K675" i="3"/>
  <c r="J675" i="3"/>
  <c r="I675" i="3"/>
  <c r="H675" i="3"/>
  <c r="G675" i="3"/>
  <c r="F675" i="3"/>
  <c r="O674" i="3"/>
  <c r="N674" i="3"/>
  <c r="M674" i="3"/>
  <c r="L674" i="3"/>
  <c r="K674" i="3"/>
  <c r="J674" i="3"/>
  <c r="I674" i="3"/>
  <c r="H674" i="3"/>
  <c r="G674" i="3"/>
  <c r="F674" i="3"/>
  <c r="O673" i="3"/>
  <c r="N673" i="3"/>
  <c r="M673" i="3"/>
  <c r="L673" i="3"/>
  <c r="K673" i="3"/>
  <c r="J673" i="3"/>
  <c r="I673" i="3"/>
  <c r="H673" i="3"/>
  <c r="G673" i="3"/>
  <c r="F673" i="3"/>
  <c r="O672" i="3"/>
  <c r="N672" i="3"/>
  <c r="M672" i="3"/>
  <c r="L672" i="3"/>
  <c r="K672" i="3"/>
  <c r="J672" i="3"/>
  <c r="I672" i="3"/>
  <c r="H672" i="3"/>
  <c r="G672" i="3"/>
  <c r="F672" i="3"/>
  <c r="O671" i="3"/>
  <c r="N671" i="3"/>
  <c r="M671" i="3"/>
  <c r="L671" i="3"/>
  <c r="K671" i="3"/>
  <c r="J671" i="3"/>
  <c r="I671" i="3"/>
  <c r="H671" i="3"/>
  <c r="G671" i="3"/>
  <c r="F671" i="3"/>
  <c r="O670" i="3"/>
  <c r="N670" i="3"/>
  <c r="M670" i="3"/>
  <c r="L670" i="3"/>
  <c r="K670" i="3"/>
  <c r="J670" i="3"/>
  <c r="I670" i="3"/>
  <c r="H670" i="3"/>
  <c r="G670" i="3"/>
  <c r="F670" i="3"/>
  <c r="E593" i="12"/>
  <c r="F593" i="12" s="1"/>
  <c r="G593" i="12" s="1"/>
  <c r="H593" i="12" s="1"/>
  <c r="I593" i="12" s="1"/>
  <c r="J593" i="12" s="1"/>
  <c r="K593" i="12" s="1"/>
  <c r="L593" i="12" s="1"/>
  <c r="M593" i="12" s="1"/>
  <c r="N593" i="12" s="1"/>
  <c r="O593" i="12" s="1"/>
  <c r="P593" i="12" s="1"/>
  <c r="Q593" i="12" s="1"/>
  <c r="R593" i="12" s="1"/>
  <c r="S593" i="12" s="1"/>
  <c r="T593" i="12" s="1"/>
  <c r="U593" i="12" s="1"/>
  <c r="V593" i="12" s="1"/>
  <c r="W593" i="12" s="1"/>
  <c r="X593" i="12" s="1"/>
  <c r="Y593" i="12" s="1"/>
  <c r="O662" i="3"/>
  <c r="N662" i="3"/>
  <c r="M662" i="3"/>
  <c r="L662" i="3"/>
  <c r="K662" i="3"/>
  <c r="J662" i="3"/>
  <c r="I662" i="3"/>
  <c r="H662" i="3"/>
  <c r="G662" i="3"/>
  <c r="F662" i="3"/>
  <c r="O661" i="3"/>
  <c r="N661" i="3"/>
  <c r="M661" i="3"/>
  <c r="L661" i="3"/>
  <c r="K661" i="3"/>
  <c r="J661" i="3"/>
  <c r="I661" i="3"/>
  <c r="H661" i="3"/>
  <c r="G661" i="3"/>
  <c r="F661" i="3"/>
  <c r="O660" i="3"/>
  <c r="N660" i="3"/>
  <c r="M660" i="3"/>
  <c r="L660" i="3"/>
  <c r="K660" i="3"/>
  <c r="J660" i="3"/>
  <c r="I660" i="3"/>
  <c r="H660" i="3"/>
  <c r="G660" i="3"/>
  <c r="F660" i="3"/>
  <c r="O658" i="3"/>
  <c r="N658" i="3"/>
  <c r="M658" i="3"/>
  <c r="L658" i="3"/>
  <c r="K658" i="3"/>
  <c r="J658" i="3"/>
  <c r="I658" i="3"/>
  <c r="H658" i="3"/>
  <c r="G658" i="3"/>
  <c r="F658" i="3"/>
  <c r="O657" i="3"/>
  <c r="N657" i="3"/>
  <c r="M657" i="3"/>
  <c r="L657" i="3"/>
  <c r="K657" i="3"/>
  <c r="J657" i="3"/>
  <c r="I657" i="3"/>
  <c r="H657" i="3"/>
  <c r="G657" i="3"/>
  <c r="F657" i="3"/>
  <c r="O656" i="3"/>
  <c r="N656" i="3"/>
  <c r="M656" i="3"/>
  <c r="L656" i="3"/>
  <c r="K656" i="3"/>
  <c r="J656" i="3"/>
  <c r="I656" i="3"/>
  <c r="H656" i="3"/>
  <c r="G656" i="3"/>
  <c r="F656" i="3"/>
  <c r="O655" i="3"/>
  <c r="N655" i="3"/>
  <c r="M655" i="3"/>
  <c r="L655" i="3"/>
  <c r="K655" i="3"/>
  <c r="J655" i="3"/>
  <c r="I655" i="3"/>
  <c r="H655" i="3"/>
  <c r="G655" i="3"/>
  <c r="F655" i="3"/>
  <c r="O654" i="3"/>
  <c r="N654" i="3"/>
  <c r="M654" i="3"/>
  <c r="L654" i="3"/>
  <c r="K654" i="3"/>
  <c r="J654" i="3"/>
  <c r="I654" i="3"/>
  <c r="H654" i="3"/>
  <c r="G654" i="3"/>
  <c r="F654" i="3"/>
  <c r="O653" i="3"/>
  <c r="N653" i="3"/>
  <c r="M653" i="3"/>
  <c r="L653" i="3"/>
  <c r="K653" i="3"/>
  <c r="J653" i="3"/>
  <c r="I653" i="3"/>
  <c r="H653" i="3"/>
  <c r="G653" i="3"/>
  <c r="F653" i="3"/>
  <c r="O652" i="3"/>
  <c r="N652" i="3"/>
  <c r="M652" i="3"/>
  <c r="L652" i="3"/>
  <c r="K652" i="3"/>
  <c r="J652" i="3"/>
  <c r="I652" i="3"/>
  <c r="H652" i="3"/>
  <c r="G652" i="3"/>
  <c r="F652" i="3"/>
  <c r="O651" i="3"/>
  <c r="N651" i="3"/>
  <c r="M651" i="3"/>
  <c r="L651" i="3"/>
  <c r="K651" i="3"/>
  <c r="J651" i="3"/>
  <c r="I651" i="3"/>
  <c r="H651" i="3"/>
  <c r="G651" i="3"/>
  <c r="F651" i="3"/>
  <c r="O650" i="3"/>
  <c r="N650" i="3"/>
  <c r="M650" i="3"/>
  <c r="L650" i="3"/>
  <c r="K650" i="3"/>
  <c r="J650" i="3"/>
  <c r="I650" i="3"/>
  <c r="H650" i="3"/>
  <c r="G650" i="3"/>
  <c r="F650" i="3"/>
  <c r="O649" i="3"/>
  <c r="N649" i="3"/>
  <c r="M649" i="3"/>
  <c r="L649" i="3"/>
  <c r="K649" i="3"/>
  <c r="J649" i="3"/>
  <c r="I649" i="3"/>
  <c r="H649" i="3"/>
  <c r="G649" i="3"/>
  <c r="F649" i="3"/>
  <c r="O648" i="3"/>
  <c r="N648" i="3"/>
  <c r="M648" i="3"/>
  <c r="L648" i="3"/>
  <c r="K648" i="3"/>
  <c r="J648" i="3"/>
  <c r="I648" i="3"/>
  <c r="H648" i="3"/>
  <c r="G648" i="3"/>
  <c r="F648" i="3"/>
  <c r="O647" i="3"/>
  <c r="N647" i="3"/>
  <c r="M647" i="3"/>
  <c r="L647" i="3"/>
  <c r="K647" i="3"/>
  <c r="J647" i="3"/>
  <c r="I647" i="3"/>
  <c r="H647" i="3"/>
  <c r="G647" i="3"/>
  <c r="F647" i="3"/>
  <c r="O646" i="3"/>
  <c r="N646" i="3"/>
  <c r="M646" i="3"/>
  <c r="L646" i="3"/>
  <c r="K646" i="3"/>
  <c r="J646" i="3"/>
  <c r="I646" i="3"/>
  <c r="H646" i="3"/>
  <c r="G646" i="3"/>
  <c r="F646" i="3"/>
  <c r="O645" i="3"/>
  <c r="N645" i="3"/>
  <c r="M645" i="3"/>
  <c r="L645" i="3"/>
  <c r="K645" i="3"/>
  <c r="J645" i="3"/>
  <c r="I645" i="3"/>
  <c r="H645" i="3"/>
  <c r="G645" i="3"/>
  <c r="F645" i="3"/>
  <c r="O644" i="3"/>
  <c r="N644" i="3"/>
  <c r="M644" i="3"/>
  <c r="L644" i="3"/>
  <c r="K644" i="3"/>
  <c r="J644" i="3"/>
  <c r="I644" i="3"/>
  <c r="H644" i="3"/>
  <c r="G644" i="3"/>
  <c r="F644" i="3"/>
  <c r="O643" i="3"/>
  <c r="N643" i="3"/>
  <c r="M643" i="3"/>
  <c r="L643" i="3"/>
  <c r="K643" i="3"/>
  <c r="J643" i="3"/>
  <c r="I643" i="3"/>
  <c r="H643" i="3"/>
  <c r="G643" i="3"/>
  <c r="F643" i="3"/>
  <c r="O642" i="3"/>
  <c r="N642" i="3"/>
  <c r="M642" i="3"/>
  <c r="L642" i="3"/>
  <c r="K642" i="3"/>
  <c r="J642" i="3"/>
  <c r="I642" i="3"/>
  <c r="H642" i="3"/>
  <c r="G642" i="3"/>
  <c r="F642" i="3"/>
  <c r="O641" i="3"/>
  <c r="N641" i="3"/>
  <c r="M641" i="3"/>
  <c r="L641" i="3"/>
  <c r="K641" i="3"/>
  <c r="J641" i="3"/>
  <c r="I641" i="3"/>
  <c r="H641" i="3"/>
  <c r="G641" i="3"/>
  <c r="F641" i="3"/>
  <c r="O640" i="3"/>
  <c r="N640" i="3"/>
  <c r="M640" i="3"/>
  <c r="L640" i="3"/>
  <c r="K640" i="3"/>
  <c r="J640" i="3"/>
  <c r="I640" i="3"/>
  <c r="H640" i="3"/>
  <c r="G640" i="3"/>
  <c r="F640" i="3"/>
  <c r="O639" i="3"/>
  <c r="N639" i="3"/>
  <c r="M639" i="3"/>
  <c r="L639" i="3"/>
  <c r="K639" i="3"/>
  <c r="J639" i="3"/>
  <c r="I639" i="3"/>
  <c r="H639" i="3"/>
  <c r="G639" i="3"/>
  <c r="F639" i="3"/>
  <c r="O638" i="3"/>
  <c r="N638" i="3"/>
  <c r="M638" i="3"/>
  <c r="L638" i="3"/>
  <c r="K638" i="3"/>
  <c r="J638" i="3"/>
  <c r="I638" i="3"/>
  <c r="H638" i="3"/>
  <c r="G638" i="3"/>
  <c r="F638" i="3"/>
  <c r="O637" i="3"/>
  <c r="N637" i="3"/>
  <c r="M637" i="3"/>
  <c r="L637" i="3"/>
  <c r="K637" i="3"/>
  <c r="J637" i="3"/>
  <c r="I637" i="3"/>
  <c r="H637" i="3"/>
  <c r="G637" i="3"/>
  <c r="F637" i="3"/>
  <c r="O636" i="3"/>
  <c r="N636" i="3"/>
  <c r="M636" i="3"/>
  <c r="L636" i="3"/>
  <c r="K636" i="3"/>
  <c r="J636" i="3"/>
  <c r="I636" i="3"/>
  <c r="H636" i="3"/>
  <c r="G636" i="3"/>
  <c r="F636" i="3"/>
  <c r="O635" i="3"/>
  <c r="N635" i="3"/>
  <c r="M635" i="3"/>
  <c r="L635" i="3"/>
  <c r="K635" i="3"/>
  <c r="J635" i="3"/>
  <c r="I635" i="3"/>
  <c r="H635" i="3"/>
  <c r="G635" i="3"/>
  <c r="F635" i="3"/>
  <c r="O634" i="3"/>
  <c r="N634" i="3"/>
  <c r="M634" i="3"/>
  <c r="L634" i="3"/>
  <c r="K634" i="3"/>
  <c r="J634" i="3"/>
  <c r="I634" i="3"/>
  <c r="H634" i="3"/>
  <c r="G634" i="3"/>
  <c r="F634" i="3"/>
  <c r="O633" i="3"/>
  <c r="N633" i="3"/>
  <c r="M633" i="3"/>
  <c r="L633" i="3"/>
  <c r="K633" i="3"/>
  <c r="J633" i="3"/>
  <c r="I633" i="3"/>
  <c r="H633" i="3"/>
  <c r="G633" i="3"/>
  <c r="F633" i="3"/>
  <c r="O632" i="3"/>
  <c r="N632" i="3"/>
  <c r="M632" i="3"/>
  <c r="L632" i="3"/>
  <c r="K632" i="3"/>
  <c r="J632" i="3"/>
  <c r="I632" i="3"/>
  <c r="H632" i="3"/>
  <c r="G632" i="3"/>
  <c r="F632" i="3"/>
  <c r="O631" i="3"/>
  <c r="N631" i="3"/>
  <c r="M631" i="3"/>
  <c r="L631" i="3"/>
  <c r="K631" i="3"/>
  <c r="J631" i="3"/>
  <c r="I631" i="3"/>
  <c r="H631" i="3"/>
  <c r="G631" i="3"/>
  <c r="F631" i="3"/>
  <c r="E557" i="12"/>
  <c r="F557" i="12" s="1"/>
  <c r="G557" i="12" s="1"/>
  <c r="H557" i="12" s="1"/>
  <c r="I557" i="12" s="1"/>
  <c r="J557" i="12" s="1"/>
  <c r="K557" i="12" s="1"/>
  <c r="L557" i="12" s="1"/>
  <c r="M557" i="12" s="1"/>
  <c r="N557" i="12" s="1"/>
  <c r="O557" i="12" s="1"/>
  <c r="P557" i="12" s="1"/>
  <c r="Q557" i="12" s="1"/>
  <c r="R557" i="12" s="1"/>
  <c r="S557" i="12" s="1"/>
  <c r="T557" i="12" s="1"/>
  <c r="U557" i="12" s="1"/>
  <c r="V557" i="12" s="1"/>
  <c r="W557" i="12" s="1"/>
  <c r="X557" i="12" s="1"/>
  <c r="Y557" i="12" s="1"/>
  <c r="O623" i="3"/>
  <c r="N623" i="3"/>
  <c r="M623" i="3"/>
  <c r="L623" i="3"/>
  <c r="K623" i="3"/>
  <c r="J623" i="3"/>
  <c r="I623" i="3"/>
  <c r="H623" i="3"/>
  <c r="G623" i="3"/>
  <c r="F623" i="3"/>
  <c r="O622" i="3"/>
  <c r="N622" i="3"/>
  <c r="M622" i="3"/>
  <c r="L622" i="3"/>
  <c r="K622" i="3"/>
  <c r="J622" i="3"/>
  <c r="I622" i="3"/>
  <c r="H622" i="3"/>
  <c r="G622" i="3"/>
  <c r="F622" i="3"/>
  <c r="O621" i="3"/>
  <c r="N621" i="3"/>
  <c r="M621" i="3"/>
  <c r="L621" i="3"/>
  <c r="K621" i="3"/>
  <c r="J621" i="3"/>
  <c r="I621" i="3"/>
  <c r="H621" i="3"/>
  <c r="G621" i="3"/>
  <c r="F621" i="3"/>
  <c r="O620" i="3"/>
  <c r="N620" i="3"/>
  <c r="M620" i="3"/>
  <c r="L620" i="3"/>
  <c r="K620" i="3"/>
  <c r="J620" i="3"/>
  <c r="I620" i="3"/>
  <c r="H620" i="3"/>
  <c r="G620" i="3"/>
  <c r="F620" i="3"/>
  <c r="O619" i="3"/>
  <c r="N619" i="3"/>
  <c r="M619" i="3"/>
  <c r="L619" i="3"/>
  <c r="K619" i="3"/>
  <c r="J619" i="3"/>
  <c r="I619" i="3"/>
  <c r="H619" i="3"/>
  <c r="G619" i="3"/>
  <c r="F619" i="3"/>
  <c r="O618" i="3"/>
  <c r="N618" i="3"/>
  <c r="M618" i="3"/>
  <c r="L618" i="3"/>
  <c r="K618" i="3"/>
  <c r="J618" i="3"/>
  <c r="I618" i="3"/>
  <c r="H618" i="3"/>
  <c r="G618" i="3"/>
  <c r="F618" i="3"/>
  <c r="O617" i="3"/>
  <c r="N617" i="3"/>
  <c r="M617" i="3"/>
  <c r="L617" i="3"/>
  <c r="K617" i="3"/>
  <c r="J617" i="3"/>
  <c r="I617" i="3"/>
  <c r="H617" i="3"/>
  <c r="G617" i="3"/>
  <c r="F617" i="3"/>
  <c r="O616" i="3"/>
  <c r="N616" i="3"/>
  <c r="M616" i="3"/>
  <c r="L616" i="3"/>
  <c r="K616" i="3"/>
  <c r="J616" i="3"/>
  <c r="I616" i="3"/>
  <c r="H616" i="3"/>
  <c r="G616" i="3"/>
  <c r="F616" i="3"/>
  <c r="O615" i="3"/>
  <c r="N615" i="3"/>
  <c r="M615" i="3"/>
  <c r="L615" i="3"/>
  <c r="K615" i="3"/>
  <c r="J615" i="3"/>
  <c r="I615" i="3"/>
  <c r="H615" i="3"/>
  <c r="G615" i="3"/>
  <c r="F615" i="3"/>
  <c r="O614" i="3"/>
  <c r="N614" i="3"/>
  <c r="M614" i="3"/>
  <c r="L614" i="3"/>
  <c r="K614" i="3"/>
  <c r="J614" i="3"/>
  <c r="I614" i="3"/>
  <c r="H614" i="3"/>
  <c r="G614" i="3"/>
  <c r="F614" i="3"/>
  <c r="O613" i="3"/>
  <c r="N613" i="3"/>
  <c r="M613" i="3"/>
  <c r="L613" i="3"/>
  <c r="K613" i="3"/>
  <c r="J613" i="3"/>
  <c r="I613" i="3"/>
  <c r="H613" i="3"/>
  <c r="G613" i="3"/>
  <c r="F613" i="3"/>
  <c r="O612" i="3"/>
  <c r="N612" i="3"/>
  <c r="M612" i="3"/>
  <c r="L612" i="3"/>
  <c r="K612" i="3"/>
  <c r="J612" i="3"/>
  <c r="I612" i="3"/>
  <c r="H612" i="3"/>
  <c r="G612" i="3"/>
  <c r="F612" i="3"/>
  <c r="O611" i="3"/>
  <c r="N611" i="3"/>
  <c r="M611" i="3"/>
  <c r="L611" i="3"/>
  <c r="K611" i="3"/>
  <c r="J611" i="3"/>
  <c r="I611" i="3"/>
  <c r="H611" i="3"/>
  <c r="G611" i="3"/>
  <c r="F611" i="3"/>
  <c r="O610" i="3"/>
  <c r="N610" i="3"/>
  <c r="M610" i="3"/>
  <c r="L610" i="3"/>
  <c r="K610" i="3"/>
  <c r="J610" i="3"/>
  <c r="I610" i="3"/>
  <c r="H610" i="3"/>
  <c r="G610" i="3"/>
  <c r="F610" i="3"/>
  <c r="O609" i="3"/>
  <c r="N609" i="3"/>
  <c r="M609" i="3"/>
  <c r="L609" i="3"/>
  <c r="K609" i="3"/>
  <c r="J609" i="3"/>
  <c r="I609" i="3"/>
  <c r="H609" i="3"/>
  <c r="G609" i="3"/>
  <c r="F609" i="3"/>
  <c r="O608" i="3"/>
  <c r="N608" i="3"/>
  <c r="M608" i="3"/>
  <c r="L608" i="3"/>
  <c r="K608" i="3"/>
  <c r="J608" i="3"/>
  <c r="I608" i="3"/>
  <c r="H608" i="3"/>
  <c r="G608" i="3"/>
  <c r="F608" i="3"/>
  <c r="O607" i="3"/>
  <c r="N607" i="3"/>
  <c r="M607" i="3"/>
  <c r="L607" i="3"/>
  <c r="K607" i="3"/>
  <c r="J607" i="3"/>
  <c r="I607" i="3"/>
  <c r="H607" i="3"/>
  <c r="G607" i="3"/>
  <c r="F607" i="3"/>
  <c r="O606" i="3"/>
  <c r="N606" i="3"/>
  <c r="M606" i="3"/>
  <c r="L606" i="3"/>
  <c r="K606" i="3"/>
  <c r="J606" i="3"/>
  <c r="I606" i="3"/>
  <c r="H606" i="3"/>
  <c r="G606" i="3"/>
  <c r="F606" i="3"/>
  <c r="O605" i="3"/>
  <c r="N605" i="3"/>
  <c r="M605" i="3"/>
  <c r="L605" i="3"/>
  <c r="K605" i="3"/>
  <c r="J605" i="3"/>
  <c r="I605" i="3"/>
  <c r="H605" i="3"/>
  <c r="G605" i="3"/>
  <c r="F605" i="3"/>
  <c r="O604" i="3"/>
  <c r="N604" i="3"/>
  <c r="M604" i="3"/>
  <c r="L604" i="3"/>
  <c r="K604" i="3"/>
  <c r="J604" i="3"/>
  <c r="I604" i="3"/>
  <c r="H604" i="3"/>
  <c r="G604" i="3"/>
  <c r="F604" i="3"/>
  <c r="O603" i="3"/>
  <c r="N603" i="3"/>
  <c r="M603" i="3"/>
  <c r="L603" i="3"/>
  <c r="K603" i="3"/>
  <c r="J603" i="3"/>
  <c r="I603" i="3"/>
  <c r="H603" i="3"/>
  <c r="G603" i="3"/>
  <c r="F603" i="3"/>
  <c r="O602" i="3"/>
  <c r="N602" i="3"/>
  <c r="M602" i="3"/>
  <c r="L602" i="3"/>
  <c r="K602" i="3"/>
  <c r="J602" i="3"/>
  <c r="I602" i="3"/>
  <c r="H602" i="3"/>
  <c r="G602" i="3"/>
  <c r="F602" i="3"/>
  <c r="O601" i="3"/>
  <c r="N601" i="3"/>
  <c r="M601" i="3"/>
  <c r="L601" i="3"/>
  <c r="K601" i="3"/>
  <c r="J601" i="3"/>
  <c r="I601" i="3"/>
  <c r="H601" i="3"/>
  <c r="G601" i="3"/>
  <c r="F601" i="3"/>
  <c r="O600" i="3"/>
  <c r="N600" i="3"/>
  <c r="M600" i="3"/>
  <c r="L600" i="3"/>
  <c r="K600" i="3"/>
  <c r="J600" i="3"/>
  <c r="I600" i="3"/>
  <c r="H600" i="3"/>
  <c r="G600" i="3"/>
  <c r="F600" i="3"/>
  <c r="O599" i="3"/>
  <c r="N599" i="3"/>
  <c r="M599" i="3"/>
  <c r="L599" i="3"/>
  <c r="K599" i="3"/>
  <c r="J599" i="3"/>
  <c r="I599" i="3"/>
  <c r="H599" i="3"/>
  <c r="G599" i="3"/>
  <c r="F599" i="3"/>
  <c r="O598" i="3"/>
  <c r="N598" i="3"/>
  <c r="M598" i="3"/>
  <c r="L598" i="3"/>
  <c r="K598" i="3"/>
  <c r="J598" i="3"/>
  <c r="I598" i="3"/>
  <c r="H598" i="3"/>
  <c r="G598" i="3"/>
  <c r="F598" i="3"/>
  <c r="O597" i="3"/>
  <c r="N597" i="3"/>
  <c r="M597" i="3"/>
  <c r="L597" i="3"/>
  <c r="K597" i="3"/>
  <c r="J597" i="3"/>
  <c r="I597" i="3"/>
  <c r="H597" i="3"/>
  <c r="G597" i="3"/>
  <c r="F597" i="3"/>
  <c r="O596" i="3"/>
  <c r="N596" i="3"/>
  <c r="M596" i="3"/>
  <c r="L596" i="3"/>
  <c r="K596" i="3"/>
  <c r="J596" i="3"/>
  <c r="I596" i="3"/>
  <c r="H596" i="3"/>
  <c r="G596" i="3"/>
  <c r="F596" i="3"/>
  <c r="O595" i="3"/>
  <c r="N595" i="3"/>
  <c r="M595" i="3"/>
  <c r="L595" i="3"/>
  <c r="K595" i="3"/>
  <c r="J595" i="3"/>
  <c r="I595" i="3"/>
  <c r="H595" i="3"/>
  <c r="G595" i="3"/>
  <c r="F595" i="3"/>
  <c r="O594" i="3"/>
  <c r="N594" i="3"/>
  <c r="M594" i="3"/>
  <c r="L594" i="3"/>
  <c r="K594" i="3"/>
  <c r="J594" i="3"/>
  <c r="I594" i="3"/>
  <c r="H594" i="3"/>
  <c r="G594" i="3"/>
  <c r="F594" i="3"/>
  <c r="O593" i="3"/>
  <c r="N593" i="3"/>
  <c r="M593" i="3"/>
  <c r="L593" i="3"/>
  <c r="K593" i="3"/>
  <c r="J593" i="3"/>
  <c r="I593" i="3"/>
  <c r="H593" i="3"/>
  <c r="G593" i="3"/>
  <c r="F593" i="3"/>
  <c r="O592" i="3"/>
  <c r="N592" i="3"/>
  <c r="M592" i="3"/>
  <c r="L592" i="3"/>
  <c r="K592" i="3"/>
  <c r="J592" i="3"/>
  <c r="I592" i="3"/>
  <c r="H592" i="3"/>
  <c r="G592" i="3"/>
  <c r="F592" i="3"/>
  <c r="E521" i="12"/>
  <c r="F521" i="12" s="1"/>
  <c r="G521" i="12" s="1"/>
  <c r="H521" i="12" s="1"/>
  <c r="I521" i="12" s="1"/>
  <c r="J521" i="12" s="1"/>
  <c r="K521" i="12" s="1"/>
  <c r="L521" i="12" s="1"/>
  <c r="M521" i="12" s="1"/>
  <c r="N521" i="12" s="1"/>
  <c r="O521" i="12" s="1"/>
  <c r="P521" i="12" s="1"/>
  <c r="Q521" i="12" s="1"/>
  <c r="R521" i="12" s="1"/>
  <c r="S521" i="12" s="1"/>
  <c r="T521" i="12" s="1"/>
  <c r="U521" i="12" s="1"/>
  <c r="V521" i="12" s="1"/>
  <c r="W521" i="12" s="1"/>
  <c r="X521" i="12" s="1"/>
  <c r="Y521" i="12" s="1"/>
  <c r="C516" i="12"/>
  <c r="O583" i="3"/>
  <c r="C515" i="12"/>
  <c r="O582" i="3"/>
  <c r="C514" i="12"/>
  <c r="O581" i="3"/>
  <c r="C513" i="12"/>
  <c r="O580" i="3"/>
  <c r="C512" i="12"/>
  <c r="C585" i="12" s="1"/>
  <c r="O579" i="3"/>
  <c r="C511" i="12"/>
  <c r="O578" i="3"/>
  <c r="C510" i="12"/>
  <c r="C509" i="12"/>
  <c r="O576" i="3"/>
  <c r="C508" i="12"/>
  <c r="C507" i="12"/>
  <c r="O574" i="3"/>
  <c r="C506" i="12"/>
  <c r="O573" i="3"/>
  <c r="C505" i="12"/>
  <c r="O572" i="3"/>
  <c r="C504" i="12"/>
  <c r="O571" i="3"/>
  <c r="C503" i="12"/>
  <c r="O570" i="3"/>
  <c r="C502" i="12"/>
  <c r="C501" i="12"/>
  <c r="O568" i="3"/>
  <c r="C500" i="12"/>
  <c r="O567" i="3"/>
  <c r="C499" i="12"/>
  <c r="O566" i="3"/>
  <c r="C498" i="12"/>
  <c r="O565" i="3"/>
  <c r="C497" i="12"/>
  <c r="O564" i="3"/>
  <c r="C496" i="12"/>
  <c r="C569" i="12" s="1"/>
  <c r="O563" i="3"/>
  <c r="C495" i="12"/>
  <c r="C494" i="12"/>
  <c r="C493" i="12"/>
  <c r="C492" i="12"/>
  <c r="O559" i="3"/>
  <c r="C491" i="12"/>
  <c r="C490" i="12"/>
  <c r="O557" i="3"/>
  <c r="C489" i="12"/>
  <c r="O556" i="3"/>
  <c r="C488" i="12"/>
  <c r="C487" i="12"/>
  <c r="C486" i="12"/>
  <c r="C485" i="12"/>
  <c r="E484" i="12"/>
  <c r="F484" i="12" s="1"/>
  <c r="G484" i="12" s="1"/>
  <c r="H484" i="12" s="1"/>
  <c r="I484" i="12" s="1"/>
  <c r="J484" i="12" s="1"/>
  <c r="K484" i="12" s="1"/>
  <c r="L484" i="12" s="1"/>
  <c r="M484" i="12" s="1"/>
  <c r="N484" i="12" s="1"/>
  <c r="O484" i="12" s="1"/>
  <c r="P484" i="12" s="1"/>
  <c r="Q484" i="12" s="1"/>
  <c r="R484" i="12" s="1"/>
  <c r="S484" i="12" s="1"/>
  <c r="T484" i="12" s="1"/>
  <c r="U484" i="12" s="1"/>
  <c r="V484" i="12" s="1"/>
  <c r="W484" i="12" s="1"/>
  <c r="X484" i="12" s="1"/>
  <c r="Y484" i="12" s="1"/>
  <c r="O544" i="3"/>
  <c r="O543" i="3"/>
  <c r="O542" i="3"/>
  <c r="O541" i="3"/>
  <c r="O540" i="3"/>
  <c r="O539" i="3"/>
  <c r="O537" i="3"/>
  <c r="O535" i="3"/>
  <c r="O534" i="3"/>
  <c r="O532" i="3"/>
  <c r="O531" i="3"/>
  <c r="O530" i="3"/>
  <c r="O528" i="3"/>
  <c r="O527" i="3"/>
  <c r="O526" i="3"/>
  <c r="O525" i="3"/>
  <c r="O523" i="3"/>
  <c r="O522" i="3"/>
  <c r="O520" i="3"/>
  <c r="O519" i="3"/>
  <c r="O518" i="3"/>
  <c r="O516" i="3"/>
  <c r="O515" i="3"/>
  <c r="E447" i="12"/>
  <c r="F447" i="12" s="1"/>
  <c r="G447" i="12" s="1"/>
  <c r="H447" i="12" s="1"/>
  <c r="I447" i="12" s="1"/>
  <c r="J447" i="12" s="1"/>
  <c r="K447" i="12" s="1"/>
  <c r="L447" i="12" s="1"/>
  <c r="M447" i="12" s="1"/>
  <c r="N447" i="12" s="1"/>
  <c r="O447" i="12" s="1"/>
  <c r="P447" i="12" s="1"/>
  <c r="Q447" i="12" s="1"/>
  <c r="R447" i="12" s="1"/>
  <c r="S447" i="12" s="1"/>
  <c r="T447" i="12" s="1"/>
  <c r="U447" i="12" s="1"/>
  <c r="V447" i="12" s="1"/>
  <c r="W447" i="12" s="1"/>
  <c r="X447" i="12" s="1"/>
  <c r="Y447" i="12" s="1"/>
  <c r="O505" i="3"/>
  <c r="O504" i="3"/>
  <c r="O503" i="3"/>
  <c r="O502" i="3"/>
  <c r="O501" i="3"/>
  <c r="O500" i="3"/>
  <c r="O498" i="3"/>
  <c r="O496" i="3"/>
  <c r="O495" i="3"/>
  <c r="O493" i="3"/>
  <c r="O492" i="3"/>
  <c r="O490" i="3"/>
  <c r="O489" i="3"/>
  <c r="O488" i="3"/>
  <c r="O487" i="3"/>
  <c r="O485" i="3"/>
  <c r="O484" i="3"/>
  <c r="O483" i="3"/>
  <c r="O481" i="3"/>
  <c r="O480" i="3"/>
  <c r="O479" i="3"/>
  <c r="O478" i="3"/>
  <c r="E410" i="12"/>
  <c r="F410" i="12" s="1"/>
  <c r="G410" i="12" s="1"/>
  <c r="H410" i="12" s="1"/>
  <c r="I410" i="12" s="1"/>
  <c r="J410" i="12" s="1"/>
  <c r="K410" i="12" s="1"/>
  <c r="L410" i="12" s="1"/>
  <c r="M410" i="12" s="1"/>
  <c r="N410" i="12" s="1"/>
  <c r="O410" i="12" s="1"/>
  <c r="P410" i="12" s="1"/>
  <c r="Q410" i="12" s="1"/>
  <c r="R410" i="12" s="1"/>
  <c r="S410" i="12" s="1"/>
  <c r="T410" i="12" s="1"/>
  <c r="U410" i="12" s="1"/>
  <c r="O467" i="3"/>
  <c r="N467" i="3"/>
  <c r="M467" i="3"/>
  <c r="L467" i="3"/>
  <c r="K467" i="3"/>
  <c r="J467" i="3"/>
  <c r="I467" i="3"/>
  <c r="H467" i="3"/>
  <c r="G467" i="3"/>
  <c r="F467" i="3"/>
  <c r="O466" i="3"/>
  <c r="N466" i="3"/>
  <c r="M466" i="3"/>
  <c r="L466" i="3"/>
  <c r="K466" i="3"/>
  <c r="J466" i="3"/>
  <c r="I466" i="3"/>
  <c r="H466" i="3"/>
  <c r="G466" i="3"/>
  <c r="F466" i="3"/>
  <c r="O465" i="3"/>
  <c r="N465" i="3"/>
  <c r="M465" i="3"/>
  <c r="L465" i="3"/>
  <c r="K465" i="3"/>
  <c r="J465" i="3"/>
  <c r="I465" i="3"/>
  <c r="H465" i="3"/>
  <c r="G465" i="3"/>
  <c r="F465" i="3"/>
  <c r="O464" i="3"/>
  <c r="N464" i="3"/>
  <c r="M464" i="3"/>
  <c r="L464" i="3"/>
  <c r="K464" i="3"/>
  <c r="J464" i="3"/>
  <c r="I464" i="3"/>
  <c r="H464" i="3"/>
  <c r="G464" i="3"/>
  <c r="F464" i="3"/>
  <c r="O463" i="3"/>
  <c r="N463" i="3"/>
  <c r="M463" i="3"/>
  <c r="L463" i="3"/>
  <c r="K463" i="3"/>
  <c r="J463" i="3"/>
  <c r="I463" i="3"/>
  <c r="H463" i="3"/>
  <c r="G463" i="3"/>
  <c r="F463" i="3"/>
  <c r="O462" i="3"/>
  <c r="N462" i="3"/>
  <c r="M462" i="3"/>
  <c r="L462" i="3"/>
  <c r="K462" i="3"/>
  <c r="J462" i="3"/>
  <c r="I462" i="3"/>
  <c r="H462" i="3"/>
  <c r="G462" i="3"/>
  <c r="F462" i="3"/>
  <c r="O461" i="3"/>
  <c r="N461" i="3"/>
  <c r="M461" i="3"/>
  <c r="L461" i="3"/>
  <c r="K461" i="3"/>
  <c r="J461" i="3"/>
  <c r="I461" i="3"/>
  <c r="H461" i="3"/>
  <c r="G461" i="3"/>
  <c r="F461" i="3"/>
  <c r="O460" i="3"/>
  <c r="N460" i="3"/>
  <c r="M460" i="3"/>
  <c r="L460" i="3"/>
  <c r="K460" i="3"/>
  <c r="J460" i="3"/>
  <c r="I460" i="3"/>
  <c r="H460" i="3"/>
  <c r="G460" i="3"/>
  <c r="F460" i="3"/>
  <c r="O459" i="3"/>
  <c r="N459" i="3"/>
  <c r="M459" i="3"/>
  <c r="L459" i="3"/>
  <c r="K459" i="3"/>
  <c r="J459" i="3"/>
  <c r="I459" i="3"/>
  <c r="H459" i="3"/>
  <c r="G459" i="3"/>
  <c r="F459" i="3"/>
  <c r="O458" i="3"/>
  <c r="N458" i="3"/>
  <c r="M458" i="3"/>
  <c r="L458" i="3"/>
  <c r="K458" i="3"/>
  <c r="J458" i="3"/>
  <c r="I458" i="3"/>
  <c r="H458" i="3"/>
  <c r="G458" i="3"/>
  <c r="F458" i="3"/>
  <c r="O457" i="3"/>
  <c r="N457" i="3"/>
  <c r="M457" i="3"/>
  <c r="L457" i="3"/>
  <c r="K457" i="3"/>
  <c r="J457" i="3"/>
  <c r="I457" i="3"/>
  <c r="H457" i="3"/>
  <c r="G457" i="3"/>
  <c r="F457" i="3"/>
  <c r="O456" i="3"/>
  <c r="N456" i="3"/>
  <c r="M456" i="3"/>
  <c r="L456" i="3"/>
  <c r="K456" i="3"/>
  <c r="J456" i="3"/>
  <c r="I456" i="3"/>
  <c r="H456" i="3"/>
  <c r="G456" i="3"/>
  <c r="F456" i="3"/>
  <c r="O455" i="3"/>
  <c r="N455" i="3"/>
  <c r="M455" i="3"/>
  <c r="L455" i="3"/>
  <c r="K455" i="3"/>
  <c r="J455" i="3"/>
  <c r="I455" i="3"/>
  <c r="H455" i="3"/>
  <c r="G455" i="3"/>
  <c r="F455" i="3"/>
  <c r="O454" i="3"/>
  <c r="N454" i="3"/>
  <c r="M454" i="3"/>
  <c r="L454" i="3"/>
  <c r="K454" i="3"/>
  <c r="J454" i="3"/>
  <c r="I454" i="3"/>
  <c r="H454" i="3"/>
  <c r="G454" i="3"/>
  <c r="F454" i="3"/>
  <c r="O453" i="3"/>
  <c r="N453" i="3"/>
  <c r="M453" i="3"/>
  <c r="L453" i="3"/>
  <c r="K453" i="3"/>
  <c r="J453" i="3"/>
  <c r="I453" i="3"/>
  <c r="H453" i="3"/>
  <c r="G453" i="3"/>
  <c r="F453" i="3"/>
  <c r="O452" i="3"/>
  <c r="N452" i="3"/>
  <c r="M452" i="3"/>
  <c r="L452" i="3"/>
  <c r="K452" i="3"/>
  <c r="J452" i="3"/>
  <c r="I452" i="3"/>
  <c r="H452" i="3"/>
  <c r="G452" i="3"/>
  <c r="F452" i="3"/>
  <c r="O451" i="3"/>
  <c r="N451" i="3"/>
  <c r="M451" i="3"/>
  <c r="L451" i="3"/>
  <c r="K451" i="3"/>
  <c r="J451" i="3"/>
  <c r="I451" i="3"/>
  <c r="H451" i="3"/>
  <c r="G451" i="3"/>
  <c r="F451" i="3"/>
  <c r="O450" i="3"/>
  <c r="N450" i="3"/>
  <c r="M450" i="3"/>
  <c r="L450" i="3"/>
  <c r="K450" i="3"/>
  <c r="J450" i="3"/>
  <c r="I450" i="3"/>
  <c r="H450" i="3"/>
  <c r="G450" i="3"/>
  <c r="F450" i="3"/>
  <c r="O449" i="3"/>
  <c r="N449" i="3"/>
  <c r="M449" i="3"/>
  <c r="L449" i="3"/>
  <c r="K449" i="3"/>
  <c r="J449" i="3"/>
  <c r="I449" i="3"/>
  <c r="H449" i="3"/>
  <c r="G449" i="3"/>
  <c r="F449" i="3"/>
  <c r="O448" i="3"/>
  <c r="N448" i="3"/>
  <c r="M448" i="3"/>
  <c r="L448" i="3"/>
  <c r="K448" i="3"/>
  <c r="J448" i="3"/>
  <c r="I448" i="3"/>
  <c r="H448" i="3"/>
  <c r="G448" i="3"/>
  <c r="F448" i="3"/>
  <c r="O447" i="3"/>
  <c r="N447" i="3"/>
  <c r="M447" i="3"/>
  <c r="L447" i="3"/>
  <c r="K447" i="3"/>
  <c r="J447" i="3"/>
  <c r="I447" i="3"/>
  <c r="H447" i="3"/>
  <c r="G447" i="3"/>
  <c r="F447" i="3"/>
  <c r="O446" i="3"/>
  <c r="N446" i="3"/>
  <c r="M446" i="3"/>
  <c r="L446" i="3"/>
  <c r="K446" i="3"/>
  <c r="J446" i="3"/>
  <c r="I446" i="3"/>
  <c r="H446" i="3"/>
  <c r="G446" i="3"/>
  <c r="F446" i="3"/>
  <c r="O445" i="3"/>
  <c r="N445" i="3"/>
  <c r="M445" i="3"/>
  <c r="L445" i="3"/>
  <c r="K445" i="3"/>
  <c r="J445" i="3"/>
  <c r="I445" i="3"/>
  <c r="H445" i="3"/>
  <c r="G445" i="3"/>
  <c r="F445" i="3"/>
  <c r="O444" i="3"/>
  <c r="N444" i="3"/>
  <c r="M444" i="3"/>
  <c r="L444" i="3"/>
  <c r="K444" i="3"/>
  <c r="J444" i="3"/>
  <c r="I444" i="3"/>
  <c r="H444" i="3"/>
  <c r="G444" i="3"/>
  <c r="F444" i="3"/>
  <c r="O443" i="3"/>
  <c r="N443" i="3"/>
  <c r="M443" i="3"/>
  <c r="L443" i="3"/>
  <c r="K443" i="3"/>
  <c r="J443" i="3"/>
  <c r="I443" i="3"/>
  <c r="H443" i="3"/>
  <c r="G443" i="3"/>
  <c r="F443" i="3"/>
  <c r="O442" i="3"/>
  <c r="N442" i="3"/>
  <c r="M442" i="3"/>
  <c r="L442" i="3"/>
  <c r="K442" i="3"/>
  <c r="J442" i="3"/>
  <c r="I442" i="3"/>
  <c r="H442" i="3"/>
  <c r="G442" i="3"/>
  <c r="F442" i="3"/>
  <c r="O441" i="3"/>
  <c r="N441" i="3"/>
  <c r="M441" i="3"/>
  <c r="L441" i="3"/>
  <c r="K441" i="3"/>
  <c r="J441" i="3"/>
  <c r="I441" i="3"/>
  <c r="H441" i="3"/>
  <c r="G441" i="3"/>
  <c r="F441" i="3"/>
  <c r="O440" i="3"/>
  <c r="N440" i="3"/>
  <c r="M440" i="3"/>
  <c r="L440" i="3"/>
  <c r="K440" i="3"/>
  <c r="J440" i="3"/>
  <c r="I440" i="3"/>
  <c r="H440" i="3"/>
  <c r="G440" i="3"/>
  <c r="F440" i="3"/>
  <c r="O439" i="3"/>
  <c r="N439" i="3"/>
  <c r="M439" i="3"/>
  <c r="L439" i="3"/>
  <c r="K439" i="3"/>
  <c r="J439" i="3"/>
  <c r="I439" i="3"/>
  <c r="H439" i="3"/>
  <c r="G439" i="3"/>
  <c r="F439" i="3"/>
  <c r="O438" i="3"/>
  <c r="N438" i="3"/>
  <c r="M438" i="3"/>
  <c r="L438" i="3"/>
  <c r="K438" i="3"/>
  <c r="J438" i="3"/>
  <c r="I438" i="3"/>
  <c r="H438" i="3"/>
  <c r="G438" i="3"/>
  <c r="F438" i="3"/>
  <c r="O437" i="3"/>
  <c r="N437" i="3"/>
  <c r="M437" i="3"/>
  <c r="L437" i="3"/>
  <c r="K437" i="3"/>
  <c r="J437" i="3"/>
  <c r="I437" i="3"/>
  <c r="H437" i="3"/>
  <c r="G437" i="3"/>
  <c r="F437" i="3"/>
  <c r="O436" i="3"/>
  <c r="N436" i="3"/>
  <c r="M436" i="3"/>
  <c r="L436" i="3"/>
  <c r="K436" i="3"/>
  <c r="J436" i="3"/>
  <c r="I436" i="3"/>
  <c r="H436" i="3"/>
  <c r="G436" i="3"/>
  <c r="F436" i="3"/>
  <c r="E374" i="12"/>
  <c r="F374" i="12" s="1"/>
  <c r="G374" i="12" s="1"/>
  <c r="H374" i="12" s="1"/>
  <c r="I374" i="12" s="1"/>
  <c r="J374" i="12" s="1"/>
  <c r="K374" i="12" s="1"/>
  <c r="L374" i="12" s="1"/>
  <c r="M374" i="12" s="1"/>
  <c r="N374" i="12" s="1"/>
  <c r="O374" i="12" s="1"/>
  <c r="P374" i="12" s="1"/>
  <c r="Q374" i="12" s="1"/>
  <c r="R374" i="12" s="1"/>
  <c r="S374" i="12" s="1"/>
  <c r="T374" i="12" s="1"/>
  <c r="U374" i="12" s="1"/>
  <c r="V374" i="12" s="1"/>
  <c r="W374" i="12" s="1"/>
  <c r="X374" i="12" s="1"/>
  <c r="Y374" i="12" s="1"/>
  <c r="O427" i="3"/>
  <c r="O426" i="3"/>
  <c r="O425" i="3"/>
  <c r="O424" i="3"/>
  <c r="O423" i="3"/>
  <c r="O422" i="3"/>
  <c r="O420" i="3"/>
  <c r="O417" i="3"/>
  <c r="O415" i="3"/>
  <c r="O414" i="3"/>
  <c r="O411" i="3"/>
  <c r="O410" i="3"/>
  <c r="O407" i="3"/>
  <c r="O406" i="3"/>
  <c r="O405" i="3"/>
  <c r="O403" i="3"/>
  <c r="O401" i="3"/>
  <c r="O400" i="3"/>
  <c r="E336" i="12"/>
  <c r="F336" i="12" s="1"/>
  <c r="G336" i="12" s="1"/>
  <c r="H336" i="12" s="1"/>
  <c r="I336" i="12" s="1"/>
  <c r="J336" i="12" s="1"/>
  <c r="K336" i="12" s="1"/>
  <c r="L336" i="12" s="1"/>
  <c r="M336" i="12" s="1"/>
  <c r="N336" i="12" s="1"/>
  <c r="O336" i="12" s="1"/>
  <c r="P336" i="12" s="1"/>
  <c r="Q336" i="12" s="1"/>
  <c r="R336" i="12" s="1"/>
  <c r="S336" i="12" s="1"/>
  <c r="T336" i="12" s="1"/>
  <c r="U336" i="12" s="1"/>
  <c r="V336" i="12" s="1"/>
  <c r="W336" i="12" s="1"/>
  <c r="X336" i="12" s="1"/>
  <c r="O389" i="3"/>
  <c r="N389" i="3"/>
  <c r="M389" i="3"/>
  <c r="L389" i="3"/>
  <c r="K389" i="3"/>
  <c r="J389" i="3"/>
  <c r="I389" i="3"/>
  <c r="H389" i="3"/>
  <c r="G389" i="3"/>
  <c r="F389" i="3"/>
  <c r="O388" i="3"/>
  <c r="N388" i="3"/>
  <c r="M388" i="3"/>
  <c r="L388" i="3"/>
  <c r="K388" i="3"/>
  <c r="J388" i="3"/>
  <c r="I388" i="3"/>
  <c r="H388" i="3"/>
  <c r="G388" i="3"/>
  <c r="F388" i="3"/>
  <c r="O387" i="3"/>
  <c r="N387" i="3"/>
  <c r="M387" i="3"/>
  <c r="L387" i="3"/>
  <c r="K387" i="3"/>
  <c r="J387" i="3"/>
  <c r="I387" i="3"/>
  <c r="H387" i="3"/>
  <c r="G387" i="3"/>
  <c r="F387" i="3"/>
  <c r="O386" i="3"/>
  <c r="N386" i="3"/>
  <c r="M386" i="3"/>
  <c r="L386" i="3"/>
  <c r="K386" i="3"/>
  <c r="J386" i="3"/>
  <c r="I386" i="3"/>
  <c r="H386" i="3"/>
  <c r="G386" i="3"/>
  <c r="F386" i="3"/>
  <c r="O385" i="3"/>
  <c r="N385" i="3"/>
  <c r="M385" i="3"/>
  <c r="L385" i="3"/>
  <c r="K385" i="3"/>
  <c r="J385" i="3"/>
  <c r="I385" i="3"/>
  <c r="H385" i="3"/>
  <c r="G385" i="3"/>
  <c r="F385" i="3"/>
  <c r="O384" i="3"/>
  <c r="N384" i="3"/>
  <c r="M384" i="3"/>
  <c r="L384" i="3"/>
  <c r="K384" i="3"/>
  <c r="J384" i="3"/>
  <c r="I384" i="3"/>
  <c r="H384" i="3"/>
  <c r="G384" i="3"/>
  <c r="F384" i="3"/>
  <c r="O383" i="3"/>
  <c r="N383" i="3"/>
  <c r="M383" i="3"/>
  <c r="L383" i="3"/>
  <c r="K383" i="3"/>
  <c r="J383" i="3"/>
  <c r="I383" i="3"/>
  <c r="H383" i="3"/>
  <c r="G383" i="3"/>
  <c r="F383" i="3"/>
  <c r="O382" i="3"/>
  <c r="N382" i="3"/>
  <c r="M382" i="3"/>
  <c r="L382" i="3"/>
  <c r="K382" i="3"/>
  <c r="J382" i="3"/>
  <c r="I382" i="3"/>
  <c r="H382" i="3"/>
  <c r="G382" i="3"/>
  <c r="F382" i="3"/>
  <c r="O381" i="3"/>
  <c r="N381" i="3"/>
  <c r="M381" i="3"/>
  <c r="L381" i="3"/>
  <c r="K381" i="3"/>
  <c r="J381" i="3"/>
  <c r="I381" i="3"/>
  <c r="H381" i="3"/>
  <c r="G381" i="3"/>
  <c r="F381" i="3"/>
  <c r="O380" i="3"/>
  <c r="N380" i="3"/>
  <c r="M380" i="3"/>
  <c r="L380" i="3"/>
  <c r="K380" i="3"/>
  <c r="J380" i="3"/>
  <c r="I380" i="3"/>
  <c r="H380" i="3"/>
  <c r="G380" i="3"/>
  <c r="F380" i="3"/>
  <c r="O379" i="3"/>
  <c r="N379" i="3"/>
  <c r="M379" i="3"/>
  <c r="L379" i="3"/>
  <c r="K379" i="3"/>
  <c r="J379" i="3"/>
  <c r="I379" i="3"/>
  <c r="H379" i="3"/>
  <c r="G379" i="3"/>
  <c r="F379" i="3"/>
  <c r="O378" i="3"/>
  <c r="N378" i="3"/>
  <c r="M378" i="3"/>
  <c r="L378" i="3"/>
  <c r="K378" i="3"/>
  <c r="J378" i="3"/>
  <c r="I378" i="3"/>
  <c r="H378" i="3"/>
  <c r="G378" i="3"/>
  <c r="F378" i="3"/>
  <c r="O377" i="3"/>
  <c r="N377" i="3"/>
  <c r="M377" i="3"/>
  <c r="L377" i="3"/>
  <c r="K377" i="3"/>
  <c r="J377" i="3"/>
  <c r="I377" i="3"/>
  <c r="H377" i="3"/>
  <c r="G377" i="3"/>
  <c r="F377" i="3"/>
  <c r="O376" i="3"/>
  <c r="N376" i="3"/>
  <c r="M376" i="3"/>
  <c r="L376" i="3"/>
  <c r="K376" i="3"/>
  <c r="J376" i="3"/>
  <c r="I376" i="3"/>
  <c r="H376" i="3"/>
  <c r="G376" i="3"/>
  <c r="F376" i="3"/>
  <c r="O375" i="3"/>
  <c r="N375" i="3"/>
  <c r="M375" i="3"/>
  <c r="L375" i="3"/>
  <c r="K375" i="3"/>
  <c r="J375" i="3"/>
  <c r="I375" i="3"/>
  <c r="H375" i="3"/>
  <c r="G375" i="3"/>
  <c r="F375" i="3"/>
  <c r="O374" i="3"/>
  <c r="N374" i="3"/>
  <c r="M374" i="3"/>
  <c r="L374" i="3"/>
  <c r="K374" i="3"/>
  <c r="J374" i="3"/>
  <c r="I374" i="3"/>
  <c r="H374" i="3"/>
  <c r="G374" i="3"/>
  <c r="F374" i="3"/>
  <c r="O373" i="3"/>
  <c r="N373" i="3"/>
  <c r="M373" i="3"/>
  <c r="L373" i="3"/>
  <c r="K373" i="3"/>
  <c r="J373" i="3"/>
  <c r="I373" i="3"/>
  <c r="H373" i="3"/>
  <c r="G373" i="3"/>
  <c r="F373" i="3"/>
  <c r="O372" i="3"/>
  <c r="N372" i="3"/>
  <c r="M372" i="3"/>
  <c r="L372" i="3"/>
  <c r="K372" i="3"/>
  <c r="J372" i="3"/>
  <c r="I372" i="3"/>
  <c r="H372" i="3"/>
  <c r="G372" i="3"/>
  <c r="F372" i="3"/>
  <c r="O371" i="3"/>
  <c r="N371" i="3"/>
  <c r="M371" i="3"/>
  <c r="L371" i="3"/>
  <c r="K371" i="3"/>
  <c r="J371" i="3"/>
  <c r="I371" i="3"/>
  <c r="H371" i="3"/>
  <c r="G371" i="3"/>
  <c r="F371" i="3"/>
  <c r="O370" i="3"/>
  <c r="N370" i="3"/>
  <c r="M370" i="3"/>
  <c r="L370" i="3"/>
  <c r="K370" i="3"/>
  <c r="J370" i="3"/>
  <c r="I370" i="3"/>
  <c r="H370" i="3"/>
  <c r="G370" i="3"/>
  <c r="F370" i="3"/>
  <c r="O369" i="3"/>
  <c r="N369" i="3"/>
  <c r="M369" i="3"/>
  <c r="L369" i="3"/>
  <c r="K369" i="3"/>
  <c r="J369" i="3"/>
  <c r="I369" i="3"/>
  <c r="H369" i="3"/>
  <c r="G369" i="3"/>
  <c r="F369" i="3"/>
  <c r="O368" i="3"/>
  <c r="N368" i="3"/>
  <c r="M368" i="3"/>
  <c r="L368" i="3"/>
  <c r="K368" i="3"/>
  <c r="J368" i="3"/>
  <c r="I368" i="3"/>
  <c r="H368" i="3"/>
  <c r="G368" i="3"/>
  <c r="F368" i="3"/>
  <c r="O367" i="3"/>
  <c r="N367" i="3"/>
  <c r="M367" i="3"/>
  <c r="L367" i="3"/>
  <c r="K367" i="3"/>
  <c r="J367" i="3"/>
  <c r="I367" i="3"/>
  <c r="H367" i="3"/>
  <c r="G367" i="3"/>
  <c r="F367" i="3"/>
  <c r="O366" i="3"/>
  <c r="N366" i="3"/>
  <c r="M366" i="3"/>
  <c r="L366" i="3"/>
  <c r="K366" i="3"/>
  <c r="J366" i="3"/>
  <c r="I366" i="3"/>
  <c r="H366" i="3"/>
  <c r="G366" i="3"/>
  <c r="F366" i="3"/>
  <c r="O365" i="3"/>
  <c r="N365" i="3"/>
  <c r="M365" i="3"/>
  <c r="L365" i="3"/>
  <c r="K365" i="3"/>
  <c r="J365" i="3"/>
  <c r="I365" i="3"/>
  <c r="H365" i="3"/>
  <c r="G365" i="3"/>
  <c r="F365" i="3"/>
  <c r="O364" i="3"/>
  <c r="N364" i="3"/>
  <c r="M364" i="3"/>
  <c r="L364" i="3"/>
  <c r="K364" i="3"/>
  <c r="J364" i="3"/>
  <c r="I364" i="3"/>
  <c r="H364" i="3"/>
  <c r="G364" i="3"/>
  <c r="F364" i="3"/>
  <c r="O363" i="3"/>
  <c r="N363" i="3"/>
  <c r="M363" i="3"/>
  <c r="L363" i="3"/>
  <c r="K363" i="3"/>
  <c r="J363" i="3"/>
  <c r="I363" i="3"/>
  <c r="H363" i="3"/>
  <c r="G363" i="3"/>
  <c r="F363" i="3"/>
  <c r="O362" i="3"/>
  <c r="N362" i="3"/>
  <c r="M362" i="3"/>
  <c r="L362" i="3"/>
  <c r="K362" i="3"/>
  <c r="J362" i="3"/>
  <c r="I362" i="3"/>
  <c r="H362" i="3"/>
  <c r="G362" i="3"/>
  <c r="F362" i="3"/>
  <c r="O361" i="3"/>
  <c r="N361" i="3"/>
  <c r="M361" i="3"/>
  <c r="L361" i="3"/>
  <c r="K361" i="3"/>
  <c r="J361" i="3"/>
  <c r="I361" i="3"/>
  <c r="H361" i="3"/>
  <c r="G361" i="3"/>
  <c r="F361" i="3"/>
  <c r="O360" i="3"/>
  <c r="N360" i="3"/>
  <c r="M360" i="3"/>
  <c r="L360" i="3"/>
  <c r="K360" i="3"/>
  <c r="J360" i="3"/>
  <c r="I360" i="3"/>
  <c r="H360" i="3"/>
  <c r="G360" i="3"/>
  <c r="F360" i="3"/>
  <c r="O359" i="3"/>
  <c r="N359" i="3"/>
  <c r="M359" i="3"/>
  <c r="L359" i="3"/>
  <c r="K359" i="3"/>
  <c r="J359" i="3"/>
  <c r="I359" i="3"/>
  <c r="H359" i="3"/>
  <c r="G359" i="3"/>
  <c r="F359" i="3"/>
  <c r="O358" i="3"/>
  <c r="N358" i="3"/>
  <c r="M358" i="3"/>
  <c r="L358" i="3"/>
  <c r="K358" i="3"/>
  <c r="J358" i="3"/>
  <c r="I358" i="3"/>
  <c r="H358" i="3"/>
  <c r="G358" i="3"/>
  <c r="F358" i="3"/>
  <c r="E300" i="12"/>
  <c r="F300" i="12" s="1"/>
  <c r="G300" i="12" s="1"/>
  <c r="H300" i="12" s="1"/>
  <c r="I300" i="12" s="1"/>
  <c r="J300" i="12" s="1"/>
  <c r="K300" i="12" s="1"/>
  <c r="L300" i="12" s="1"/>
  <c r="M300" i="12" s="1"/>
  <c r="N300" i="12" s="1"/>
  <c r="O300" i="12" s="1"/>
  <c r="O350" i="3"/>
  <c r="N350" i="3"/>
  <c r="M350" i="3"/>
  <c r="L350" i="3"/>
  <c r="K350" i="3"/>
  <c r="J350" i="3"/>
  <c r="I350" i="3"/>
  <c r="H350" i="3"/>
  <c r="G350" i="3"/>
  <c r="F350" i="3"/>
  <c r="O349" i="3"/>
  <c r="N349" i="3"/>
  <c r="M349" i="3"/>
  <c r="L349" i="3"/>
  <c r="K349" i="3"/>
  <c r="J349" i="3"/>
  <c r="I349" i="3"/>
  <c r="H349" i="3"/>
  <c r="G349" i="3"/>
  <c r="F349" i="3"/>
  <c r="O348" i="3"/>
  <c r="N348" i="3"/>
  <c r="M348" i="3"/>
  <c r="L348" i="3"/>
  <c r="K348" i="3"/>
  <c r="J348" i="3"/>
  <c r="I348" i="3"/>
  <c r="H348" i="3"/>
  <c r="G348" i="3"/>
  <c r="F348" i="3"/>
  <c r="O347" i="3"/>
  <c r="N347" i="3"/>
  <c r="M347" i="3"/>
  <c r="L347" i="3"/>
  <c r="K347" i="3"/>
  <c r="J347" i="3"/>
  <c r="I347" i="3"/>
  <c r="H347" i="3"/>
  <c r="G347" i="3"/>
  <c r="F347" i="3"/>
  <c r="O346" i="3"/>
  <c r="N346" i="3"/>
  <c r="M346" i="3"/>
  <c r="L346" i="3"/>
  <c r="K346" i="3"/>
  <c r="J346" i="3"/>
  <c r="I346" i="3"/>
  <c r="H346" i="3"/>
  <c r="G346" i="3"/>
  <c r="F346" i="3"/>
  <c r="O345" i="3"/>
  <c r="N345" i="3"/>
  <c r="M345" i="3"/>
  <c r="L345" i="3"/>
  <c r="K345" i="3"/>
  <c r="J345" i="3"/>
  <c r="I345" i="3"/>
  <c r="H345" i="3"/>
  <c r="G345" i="3"/>
  <c r="F345" i="3"/>
  <c r="O344" i="3"/>
  <c r="N344" i="3"/>
  <c r="M344" i="3"/>
  <c r="L344" i="3"/>
  <c r="K344" i="3"/>
  <c r="J344" i="3"/>
  <c r="I344" i="3"/>
  <c r="H344" i="3"/>
  <c r="G344" i="3"/>
  <c r="F344" i="3"/>
  <c r="O343" i="3"/>
  <c r="N343" i="3"/>
  <c r="M343" i="3"/>
  <c r="L343" i="3"/>
  <c r="K343" i="3"/>
  <c r="J343" i="3"/>
  <c r="I343" i="3"/>
  <c r="H343" i="3"/>
  <c r="G343" i="3"/>
  <c r="F343" i="3"/>
  <c r="O342" i="3"/>
  <c r="N342" i="3"/>
  <c r="M342" i="3"/>
  <c r="L342" i="3"/>
  <c r="K342" i="3"/>
  <c r="J342" i="3"/>
  <c r="I342" i="3"/>
  <c r="H342" i="3"/>
  <c r="G342" i="3"/>
  <c r="F342" i="3"/>
  <c r="O341" i="3"/>
  <c r="N341" i="3"/>
  <c r="M341" i="3"/>
  <c r="L341" i="3"/>
  <c r="K341" i="3"/>
  <c r="J341" i="3"/>
  <c r="I341" i="3"/>
  <c r="H341" i="3"/>
  <c r="G341" i="3"/>
  <c r="F341" i="3"/>
  <c r="O340" i="3"/>
  <c r="N340" i="3"/>
  <c r="M340" i="3"/>
  <c r="L340" i="3"/>
  <c r="K340" i="3"/>
  <c r="J340" i="3"/>
  <c r="I340" i="3"/>
  <c r="H340" i="3"/>
  <c r="G340" i="3"/>
  <c r="F340" i="3"/>
  <c r="O339" i="3"/>
  <c r="N339" i="3"/>
  <c r="M339" i="3"/>
  <c r="L339" i="3"/>
  <c r="K339" i="3"/>
  <c r="J339" i="3"/>
  <c r="I339" i="3"/>
  <c r="H339" i="3"/>
  <c r="G339" i="3"/>
  <c r="F339" i="3"/>
  <c r="O338" i="3"/>
  <c r="N338" i="3"/>
  <c r="M338" i="3"/>
  <c r="L338" i="3"/>
  <c r="K338" i="3"/>
  <c r="J338" i="3"/>
  <c r="I338" i="3"/>
  <c r="H338" i="3"/>
  <c r="G338" i="3"/>
  <c r="F338" i="3"/>
  <c r="O337" i="3"/>
  <c r="N337" i="3"/>
  <c r="M337" i="3"/>
  <c r="L337" i="3"/>
  <c r="K337" i="3"/>
  <c r="J337" i="3"/>
  <c r="I337" i="3"/>
  <c r="H337" i="3"/>
  <c r="G337" i="3"/>
  <c r="F337" i="3"/>
  <c r="O336" i="3"/>
  <c r="N336" i="3"/>
  <c r="M336" i="3"/>
  <c r="L336" i="3"/>
  <c r="K336" i="3"/>
  <c r="J336" i="3"/>
  <c r="I336" i="3"/>
  <c r="H336" i="3"/>
  <c r="G336" i="3"/>
  <c r="F336" i="3"/>
  <c r="O335" i="3"/>
  <c r="N335" i="3"/>
  <c r="M335" i="3"/>
  <c r="L335" i="3"/>
  <c r="K335" i="3"/>
  <c r="J335" i="3"/>
  <c r="I335" i="3"/>
  <c r="H335" i="3"/>
  <c r="G335" i="3"/>
  <c r="F335" i="3"/>
  <c r="O334" i="3"/>
  <c r="N334" i="3"/>
  <c r="M334" i="3"/>
  <c r="L334" i="3"/>
  <c r="K334" i="3"/>
  <c r="J334" i="3"/>
  <c r="I334" i="3"/>
  <c r="H334" i="3"/>
  <c r="G334" i="3"/>
  <c r="F334" i="3"/>
  <c r="O333" i="3"/>
  <c r="N333" i="3"/>
  <c r="M333" i="3"/>
  <c r="L333" i="3"/>
  <c r="K333" i="3"/>
  <c r="J333" i="3"/>
  <c r="I333" i="3"/>
  <c r="H333" i="3"/>
  <c r="G333" i="3"/>
  <c r="F333" i="3"/>
  <c r="O332" i="3"/>
  <c r="N332" i="3"/>
  <c r="M332" i="3"/>
  <c r="L332" i="3"/>
  <c r="K332" i="3"/>
  <c r="J332" i="3"/>
  <c r="I332" i="3"/>
  <c r="H332" i="3"/>
  <c r="G332" i="3"/>
  <c r="F332" i="3"/>
  <c r="O331" i="3"/>
  <c r="N331" i="3"/>
  <c r="M331" i="3"/>
  <c r="L331" i="3"/>
  <c r="K331" i="3"/>
  <c r="J331" i="3"/>
  <c r="I331" i="3"/>
  <c r="H331" i="3"/>
  <c r="G331" i="3"/>
  <c r="F331" i="3"/>
  <c r="O330" i="3"/>
  <c r="N330" i="3"/>
  <c r="M330" i="3"/>
  <c r="L330" i="3"/>
  <c r="K330" i="3"/>
  <c r="J330" i="3"/>
  <c r="I330" i="3"/>
  <c r="H330" i="3"/>
  <c r="G330" i="3"/>
  <c r="F330" i="3"/>
  <c r="O329" i="3"/>
  <c r="N329" i="3"/>
  <c r="M329" i="3"/>
  <c r="L329" i="3"/>
  <c r="K329" i="3"/>
  <c r="J329" i="3"/>
  <c r="I329" i="3"/>
  <c r="H329" i="3"/>
  <c r="G329" i="3"/>
  <c r="F329" i="3"/>
  <c r="O328" i="3"/>
  <c r="N328" i="3"/>
  <c r="M328" i="3"/>
  <c r="L328" i="3"/>
  <c r="K328" i="3"/>
  <c r="J328" i="3"/>
  <c r="I328" i="3"/>
  <c r="H328" i="3"/>
  <c r="G328" i="3"/>
  <c r="F328" i="3"/>
  <c r="O327" i="3"/>
  <c r="N327" i="3"/>
  <c r="M327" i="3"/>
  <c r="L327" i="3"/>
  <c r="K327" i="3"/>
  <c r="J327" i="3"/>
  <c r="I327" i="3"/>
  <c r="H327" i="3"/>
  <c r="G327" i="3"/>
  <c r="F327" i="3"/>
  <c r="O326" i="3"/>
  <c r="N326" i="3"/>
  <c r="M326" i="3"/>
  <c r="L326" i="3"/>
  <c r="K326" i="3"/>
  <c r="J326" i="3"/>
  <c r="I326" i="3"/>
  <c r="H326" i="3"/>
  <c r="G326" i="3"/>
  <c r="F326" i="3"/>
  <c r="O325" i="3"/>
  <c r="N325" i="3"/>
  <c r="M325" i="3"/>
  <c r="L325" i="3"/>
  <c r="K325" i="3"/>
  <c r="J325" i="3"/>
  <c r="I325" i="3"/>
  <c r="H325" i="3"/>
  <c r="G325" i="3"/>
  <c r="F325" i="3"/>
  <c r="O324" i="3"/>
  <c r="N324" i="3"/>
  <c r="M324" i="3"/>
  <c r="L324" i="3"/>
  <c r="K324" i="3"/>
  <c r="J324" i="3"/>
  <c r="I324" i="3"/>
  <c r="H324" i="3"/>
  <c r="G324" i="3"/>
  <c r="F324" i="3"/>
  <c r="O323" i="3"/>
  <c r="N323" i="3"/>
  <c r="M323" i="3"/>
  <c r="L323" i="3"/>
  <c r="K323" i="3"/>
  <c r="J323" i="3"/>
  <c r="I323" i="3"/>
  <c r="H323" i="3"/>
  <c r="G323" i="3"/>
  <c r="F323" i="3"/>
  <c r="O322" i="3"/>
  <c r="N322" i="3"/>
  <c r="M322" i="3"/>
  <c r="L322" i="3"/>
  <c r="K322" i="3"/>
  <c r="J322" i="3"/>
  <c r="I322" i="3"/>
  <c r="H322" i="3"/>
  <c r="G322" i="3"/>
  <c r="F322" i="3"/>
  <c r="O321" i="3"/>
  <c r="N321" i="3"/>
  <c r="M321" i="3"/>
  <c r="L321" i="3"/>
  <c r="K321" i="3"/>
  <c r="J321" i="3"/>
  <c r="I321" i="3"/>
  <c r="H321" i="3"/>
  <c r="G321" i="3"/>
  <c r="F321" i="3"/>
  <c r="O320" i="3"/>
  <c r="N320" i="3"/>
  <c r="M320" i="3"/>
  <c r="L320" i="3"/>
  <c r="K320" i="3"/>
  <c r="J320" i="3"/>
  <c r="I320" i="3"/>
  <c r="H320" i="3"/>
  <c r="G320" i="3"/>
  <c r="F320" i="3"/>
  <c r="O319" i="3"/>
  <c r="N319" i="3"/>
  <c r="M319" i="3"/>
  <c r="L319" i="3"/>
  <c r="K319" i="3"/>
  <c r="J319" i="3"/>
  <c r="I319" i="3"/>
  <c r="H319" i="3"/>
  <c r="G319" i="3"/>
  <c r="F319" i="3"/>
  <c r="E264" i="12"/>
  <c r="F264" i="12" s="1"/>
  <c r="G264" i="12" s="1"/>
  <c r="H264" i="12" s="1"/>
  <c r="I264" i="12" s="1"/>
  <c r="J264" i="12" s="1"/>
  <c r="K264" i="12" s="1"/>
  <c r="L264" i="12" s="1"/>
  <c r="M264" i="12" s="1"/>
  <c r="N264" i="12" s="1"/>
  <c r="O264" i="12" s="1"/>
  <c r="O311" i="3"/>
  <c r="N311" i="3"/>
  <c r="M311" i="3"/>
  <c r="L311" i="3"/>
  <c r="K311" i="3"/>
  <c r="J311" i="3"/>
  <c r="I311" i="3"/>
  <c r="H311" i="3"/>
  <c r="G311" i="3"/>
  <c r="F311" i="3"/>
  <c r="C260" i="12"/>
  <c r="C332" i="12" s="1"/>
  <c r="C406" i="12" s="1"/>
  <c r="O310" i="3"/>
  <c r="N310" i="3"/>
  <c r="M310" i="3"/>
  <c r="L310" i="3"/>
  <c r="K310" i="3"/>
  <c r="J310" i="3"/>
  <c r="I310" i="3"/>
  <c r="H310" i="3"/>
  <c r="G310" i="3"/>
  <c r="F310" i="3"/>
  <c r="O309" i="3"/>
  <c r="N309" i="3"/>
  <c r="M309" i="3"/>
  <c r="L309" i="3"/>
  <c r="K309" i="3"/>
  <c r="J309" i="3"/>
  <c r="I309" i="3"/>
  <c r="H309" i="3"/>
  <c r="G309" i="3"/>
  <c r="F309" i="3"/>
  <c r="O308" i="3"/>
  <c r="N308" i="3"/>
  <c r="M308" i="3"/>
  <c r="L308" i="3"/>
  <c r="K308" i="3"/>
  <c r="J308" i="3"/>
  <c r="I308" i="3"/>
  <c r="H308" i="3"/>
  <c r="G308" i="3"/>
  <c r="F308" i="3"/>
  <c r="O307" i="3"/>
  <c r="N307" i="3"/>
  <c r="M307" i="3"/>
  <c r="L307" i="3"/>
  <c r="K307" i="3"/>
  <c r="J307" i="3"/>
  <c r="I307" i="3"/>
  <c r="H307" i="3"/>
  <c r="G307" i="3"/>
  <c r="F307" i="3"/>
  <c r="O306" i="3"/>
  <c r="N306" i="3"/>
  <c r="M306" i="3"/>
  <c r="L306" i="3"/>
  <c r="K306" i="3"/>
  <c r="J306" i="3"/>
  <c r="I306" i="3"/>
  <c r="H306" i="3"/>
  <c r="G306" i="3"/>
  <c r="F306" i="3"/>
  <c r="O305" i="3"/>
  <c r="N305" i="3"/>
  <c r="M305" i="3"/>
  <c r="L305" i="3"/>
  <c r="K305" i="3"/>
  <c r="J305" i="3"/>
  <c r="I305" i="3"/>
  <c r="H305" i="3"/>
  <c r="G305" i="3"/>
  <c r="F305" i="3"/>
  <c r="O304" i="3"/>
  <c r="N304" i="3"/>
  <c r="M304" i="3"/>
  <c r="L304" i="3"/>
  <c r="K304" i="3"/>
  <c r="J304" i="3"/>
  <c r="I304" i="3"/>
  <c r="H304" i="3"/>
  <c r="G304" i="3"/>
  <c r="F304" i="3"/>
  <c r="O303" i="3"/>
  <c r="N303" i="3"/>
  <c r="M303" i="3"/>
  <c r="L303" i="3"/>
  <c r="K303" i="3"/>
  <c r="J303" i="3"/>
  <c r="I303" i="3"/>
  <c r="H303" i="3"/>
  <c r="G303" i="3"/>
  <c r="F303" i="3"/>
  <c r="O302" i="3"/>
  <c r="N302" i="3"/>
  <c r="M302" i="3"/>
  <c r="L302" i="3"/>
  <c r="K302" i="3"/>
  <c r="J302" i="3"/>
  <c r="I302" i="3"/>
  <c r="H302" i="3"/>
  <c r="G302" i="3"/>
  <c r="F302" i="3"/>
  <c r="O301" i="3"/>
  <c r="N301" i="3"/>
  <c r="M301" i="3"/>
  <c r="L301" i="3"/>
  <c r="K301" i="3"/>
  <c r="J301" i="3"/>
  <c r="I301" i="3"/>
  <c r="H301" i="3"/>
  <c r="G301" i="3"/>
  <c r="F301" i="3"/>
  <c r="O300" i="3"/>
  <c r="N300" i="3"/>
  <c r="M300" i="3"/>
  <c r="L300" i="3"/>
  <c r="K300" i="3"/>
  <c r="J300" i="3"/>
  <c r="I300" i="3"/>
  <c r="H300" i="3"/>
  <c r="G300" i="3"/>
  <c r="F300" i="3"/>
  <c r="O299" i="3"/>
  <c r="N299" i="3"/>
  <c r="M299" i="3"/>
  <c r="L299" i="3"/>
  <c r="K299" i="3"/>
  <c r="J299" i="3"/>
  <c r="I299" i="3"/>
  <c r="H299" i="3"/>
  <c r="G299" i="3"/>
  <c r="F299" i="3"/>
  <c r="O298" i="3"/>
  <c r="N298" i="3"/>
  <c r="M298" i="3"/>
  <c r="L298" i="3"/>
  <c r="K298" i="3"/>
  <c r="J298" i="3"/>
  <c r="I298" i="3"/>
  <c r="H298" i="3"/>
  <c r="G298" i="3"/>
  <c r="F298" i="3"/>
  <c r="O297" i="3"/>
  <c r="N297" i="3"/>
  <c r="M297" i="3"/>
  <c r="L297" i="3"/>
  <c r="K297" i="3"/>
  <c r="J297" i="3"/>
  <c r="I297" i="3"/>
  <c r="H297" i="3"/>
  <c r="G297" i="3"/>
  <c r="F297" i="3"/>
  <c r="O296" i="3"/>
  <c r="N296" i="3"/>
  <c r="M296" i="3"/>
  <c r="L296" i="3"/>
  <c r="K296" i="3"/>
  <c r="J296" i="3"/>
  <c r="I296" i="3"/>
  <c r="H296" i="3"/>
  <c r="G296" i="3"/>
  <c r="F296" i="3"/>
  <c r="O295" i="3"/>
  <c r="N295" i="3"/>
  <c r="M295" i="3"/>
  <c r="L295" i="3"/>
  <c r="K295" i="3"/>
  <c r="J295" i="3"/>
  <c r="I295" i="3"/>
  <c r="H295" i="3"/>
  <c r="G295" i="3"/>
  <c r="F295" i="3"/>
  <c r="O294" i="3"/>
  <c r="N294" i="3"/>
  <c r="M294" i="3"/>
  <c r="L294" i="3"/>
  <c r="K294" i="3"/>
  <c r="J294" i="3"/>
  <c r="I294" i="3"/>
  <c r="H294" i="3"/>
  <c r="G294" i="3"/>
  <c r="F294" i="3"/>
  <c r="O293" i="3"/>
  <c r="N293" i="3"/>
  <c r="M293" i="3"/>
  <c r="L293" i="3"/>
  <c r="K293" i="3"/>
  <c r="J293" i="3"/>
  <c r="I293" i="3"/>
  <c r="H293" i="3"/>
  <c r="G293" i="3"/>
  <c r="F293" i="3"/>
  <c r="O292" i="3"/>
  <c r="N292" i="3"/>
  <c r="M292" i="3"/>
  <c r="L292" i="3"/>
  <c r="K292" i="3"/>
  <c r="J292" i="3"/>
  <c r="I292" i="3"/>
  <c r="H292" i="3"/>
  <c r="G292" i="3"/>
  <c r="F292" i="3"/>
  <c r="O291" i="3"/>
  <c r="N291" i="3"/>
  <c r="M291" i="3"/>
  <c r="L291" i="3"/>
  <c r="K291" i="3"/>
  <c r="J291" i="3"/>
  <c r="I291" i="3"/>
  <c r="H291" i="3"/>
  <c r="G291" i="3"/>
  <c r="F291" i="3"/>
  <c r="O290" i="3"/>
  <c r="N290" i="3"/>
  <c r="M290" i="3"/>
  <c r="L290" i="3"/>
  <c r="K290" i="3"/>
  <c r="J290" i="3"/>
  <c r="I290" i="3"/>
  <c r="H290" i="3"/>
  <c r="G290" i="3"/>
  <c r="F290" i="3"/>
  <c r="O289" i="3"/>
  <c r="N289" i="3"/>
  <c r="M289" i="3"/>
  <c r="L289" i="3"/>
  <c r="K289" i="3"/>
  <c r="J289" i="3"/>
  <c r="I289" i="3"/>
  <c r="H289" i="3"/>
  <c r="G289" i="3"/>
  <c r="F289" i="3"/>
  <c r="O288" i="3"/>
  <c r="N288" i="3"/>
  <c r="M288" i="3"/>
  <c r="L288" i="3"/>
  <c r="K288" i="3"/>
  <c r="J288" i="3"/>
  <c r="I288" i="3"/>
  <c r="H288" i="3"/>
  <c r="G288" i="3"/>
  <c r="F288" i="3"/>
  <c r="O287" i="3"/>
  <c r="N287" i="3"/>
  <c r="M287" i="3"/>
  <c r="L287" i="3"/>
  <c r="K287" i="3"/>
  <c r="J287" i="3"/>
  <c r="I287" i="3"/>
  <c r="H287" i="3"/>
  <c r="G287" i="3"/>
  <c r="F287" i="3"/>
  <c r="O286" i="3"/>
  <c r="N286" i="3"/>
  <c r="M286" i="3"/>
  <c r="L286" i="3"/>
  <c r="K286" i="3"/>
  <c r="J286" i="3"/>
  <c r="I286" i="3"/>
  <c r="H286" i="3"/>
  <c r="G286" i="3"/>
  <c r="F286" i="3"/>
  <c r="O285" i="3"/>
  <c r="N285" i="3"/>
  <c r="M285" i="3"/>
  <c r="L285" i="3"/>
  <c r="K285" i="3"/>
  <c r="J285" i="3"/>
  <c r="I285" i="3"/>
  <c r="H285" i="3"/>
  <c r="G285" i="3"/>
  <c r="F285" i="3"/>
  <c r="O284" i="3"/>
  <c r="N284" i="3"/>
  <c r="M284" i="3"/>
  <c r="L284" i="3"/>
  <c r="K284" i="3"/>
  <c r="J284" i="3"/>
  <c r="I284" i="3"/>
  <c r="H284" i="3"/>
  <c r="G284" i="3"/>
  <c r="F284" i="3"/>
  <c r="O283" i="3"/>
  <c r="N283" i="3"/>
  <c r="M283" i="3"/>
  <c r="L283" i="3"/>
  <c r="K283" i="3"/>
  <c r="J283" i="3"/>
  <c r="I283" i="3"/>
  <c r="H283" i="3"/>
  <c r="G283" i="3"/>
  <c r="F283" i="3"/>
  <c r="O282" i="3"/>
  <c r="N282" i="3"/>
  <c r="M282" i="3"/>
  <c r="L282" i="3"/>
  <c r="K282" i="3"/>
  <c r="J282" i="3"/>
  <c r="I282" i="3"/>
  <c r="H282" i="3"/>
  <c r="G282" i="3"/>
  <c r="F282" i="3"/>
  <c r="O281" i="3"/>
  <c r="N281" i="3"/>
  <c r="M281" i="3"/>
  <c r="L281" i="3"/>
  <c r="K281" i="3"/>
  <c r="J281" i="3"/>
  <c r="I281" i="3"/>
  <c r="H281" i="3"/>
  <c r="G281" i="3"/>
  <c r="F281" i="3"/>
  <c r="O280" i="3"/>
  <c r="N280" i="3"/>
  <c r="M280" i="3"/>
  <c r="L280" i="3"/>
  <c r="K280" i="3"/>
  <c r="J280" i="3"/>
  <c r="I280" i="3"/>
  <c r="H280" i="3"/>
  <c r="G280" i="3"/>
  <c r="F280" i="3"/>
  <c r="E228" i="12"/>
  <c r="F228" i="12" s="1"/>
  <c r="G228" i="12" s="1"/>
  <c r="H228" i="12" s="1"/>
  <c r="I228" i="12" s="1"/>
  <c r="J228" i="12" s="1"/>
  <c r="K228" i="12" s="1"/>
  <c r="L228" i="12" s="1"/>
  <c r="M228" i="12" s="1"/>
  <c r="N228" i="12" s="1"/>
  <c r="O228" i="12" s="1"/>
  <c r="C223" i="12"/>
  <c r="C296" i="12" s="1"/>
  <c r="C368" i="12" s="1"/>
  <c r="O271" i="3"/>
  <c r="C222" i="12"/>
  <c r="C295" i="12" s="1"/>
  <c r="C367" i="12" s="1"/>
  <c r="O270" i="3"/>
  <c r="C221" i="12"/>
  <c r="O269" i="3"/>
  <c r="C220" i="12"/>
  <c r="O268" i="3"/>
  <c r="C219" i="12"/>
  <c r="C292" i="12" s="1"/>
  <c r="C364" i="12" s="1"/>
  <c r="O267" i="3"/>
  <c r="C218" i="12"/>
  <c r="O266" i="3"/>
  <c r="C217" i="12"/>
  <c r="C216" i="12"/>
  <c r="O264" i="3"/>
  <c r="C215" i="12"/>
  <c r="C214" i="12"/>
  <c r="O262" i="3"/>
  <c r="C213" i="12"/>
  <c r="O261" i="3"/>
  <c r="C212" i="12"/>
  <c r="C285" i="12" s="1"/>
  <c r="C357" i="12" s="1"/>
  <c r="C211" i="12"/>
  <c r="O259" i="3"/>
  <c r="C210" i="12"/>
  <c r="O258" i="3"/>
  <c r="C209" i="12"/>
  <c r="C282" i="12" s="1"/>
  <c r="C354" i="12" s="1"/>
  <c r="C208" i="12"/>
  <c r="C281" i="12" s="1"/>
  <c r="C353" i="12" s="1"/>
  <c r="C207" i="12"/>
  <c r="O255" i="3"/>
  <c r="C206" i="12"/>
  <c r="C279" i="12" s="1"/>
  <c r="C351" i="12" s="1"/>
  <c r="O254" i="3"/>
  <c r="C205" i="12"/>
  <c r="O253" i="3"/>
  <c r="C204" i="12"/>
  <c r="C277" i="12" s="1"/>
  <c r="C349" i="12" s="1"/>
  <c r="O252" i="3"/>
  <c r="C203" i="12"/>
  <c r="C276" i="12" s="1"/>
  <c r="C348" i="12" s="1"/>
  <c r="O251" i="3"/>
  <c r="C202" i="12"/>
  <c r="C275" i="12" s="1"/>
  <c r="C347" i="12" s="1"/>
  <c r="O250" i="3"/>
  <c r="C201" i="12"/>
  <c r="O249" i="3"/>
  <c r="C200" i="12"/>
  <c r="C273" i="12" s="1"/>
  <c r="C345" i="12" s="1"/>
  <c r="C199" i="12"/>
  <c r="O247" i="3"/>
  <c r="C198" i="12"/>
  <c r="C271" i="12" s="1"/>
  <c r="C343" i="12" s="1"/>
  <c r="O246" i="3"/>
  <c r="C197" i="12"/>
  <c r="C270" i="12" s="1"/>
  <c r="C342" i="12" s="1"/>
  <c r="O245" i="3"/>
  <c r="C196" i="12"/>
  <c r="O244" i="3"/>
  <c r="C195" i="12"/>
  <c r="C268" i="12" s="1"/>
  <c r="C340" i="12" s="1"/>
  <c r="C194" i="12"/>
  <c r="C193" i="12"/>
  <c r="C192" i="12"/>
  <c r="C265" i="12" s="1"/>
  <c r="C337" i="12" s="1"/>
  <c r="E191" i="12"/>
  <c r="F191" i="12" s="1"/>
  <c r="G191" i="12" s="1"/>
  <c r="H191" i="12" s="1"/>
  <c r="I191" i="12" s="1"/>
  <c r="J191" i="12" s="1"/>
  <c r="K191" i="12" s="1"/>
  <c r="L191" i="12" s="1"/>
  <c r="M191" i="12" s="1"/>
  <c r="O233" i="3"/>
  <c r="N233" i="3"/>
  <c r="M233" i="3"/>
  <c r="L233" i="3"/>
  <c r="K233" i="3"/>
  <c r="J233" i="3"/>
  <c r="I233" i="3"/>
  <c r="H233" i="3"/>
  <c r="G233" i="3"/>
  <c r="F233" i="3"/>
  <c r="O232" i="3"/>
  <c r="N232" i="3"/>
  <c r="M232" i="3"/>
  <c r="L232" i="3"/>
  <c r="K232" i="3"/>
  <c r="J232" i="3"/>
  <c r="I232" i="3"/>
  <c r="H232" i="3"/>
  <c r="G232" i="3"/>
  <c r="F232" i="3"/>
  <c r="O231" i="3"/>
  <c r="N231" i="3"/>
  <c r="M231" i="3"/>
  <c r="L231" i="3"/>
  <c r="K231" i="3"/>
  <c r="J231" i="3"/>
  <c r="I231" i="3"/>
  <c r="H231" i="3"/>
  <c r="G231" i="3"/>
  <c r="F231" i="3"/>
  <c r="O230" i="3"/>
  <c r="N230" i="3"/>
  <c r="M230" i="3"/>
  <c r="L230" i="3"/>
  <c r="K230" i="3"/>
  <c r="J230" i="3"/>
  <c r="I230" i="3"/>
  <c r="H230" i="3"/>
  <c r="G230" i="3"/>
  <c r="F230" i="3"/>
  <c r="O229" i="3"/>
  <c r="N229" i="3"/>
  <c r="M229" i="3"/>
  <c r="L229" i="3"/>
  <c r="K229" i="3"/>
  <c r="J229" i="3"/>
  <c r="I229" i="3"/>
  <c r="H229" i="3"/>
  <c r="G229" i="3"/>
  <c r="F229" i="3"/>
  <c r="O228" i="3"/>
  <c r="N228" i="3"/>
  <c r="M228" i="3"/>
  <c r="L228" i="3"/>
  <c r="K228" i="3"/>
  <c r="J228" i="3"/>
  <c r="I228" i="3"/>
  <c r="H228" i="3"/>
  <c r="G228" i="3"/>
  <c r="F228" i="3"/>
  <c r="O227" i="3"/>
  <c r="N227" i="3"/>
  <c r="M227" i="3"/>
  <c r="L227" i="3"/>
  <c r="K227" i="3"/>
  <c r="J227" i="3"/>
  <c r="I227" i="3"/>
  <c r="H227" i="3"/>
  <c r="G227" i="3"/>
  <c r="F227" i="3"/>
  <c r="O226" i="3"/>
  <c r="N226" i="3"/>
  <c r="M226" i="3"/>
  <c r="L226" i="3"/>
  <c r="K226" i="3"/>
  <c r="J226" i="3"/>
  <c r="I226" i="3"/>
  <c r="H226" i="3"/>
  <c r="G226" i="3"/>
  <c r="F226" i="3"/>
  <c r="O225" i="3"/>
  <c r="N225" i="3"/>
  <c r="M225" i="3"/>
  <c r="L225" i="3"/>
  <c r="K225" i="3"/>
  <c r="J225" i="3"/>
  <c r="I225" i="3"/>
  <c r="H225" i="3"/>
  <c r="G225" i="3"/>
  <c r="F225" i="3"/>
  <c r="O224" i="3"/>
  <c r="N224" i="3"/>
  <c r="M224" i="3"/>
  <c r="L224" i="3"/>
  <c r="K224" i="3"/>
  <c r="J224" i="3"/>
  <c r="I224" i="3"/>
  <c r="H224" i="3"/>
  <c r="G224" i="3"/>
  <c r="F224" i="3"/>
  <c r="O223" i="3"/>
  <c r="N223" i="3"/>
  <c r="M223" i="3"/>
  <c r="L223" i="3"/>
  <c r="K223" i="3"/>
  <c r="J223" i="3"/>
  <c r="I223" i="3"/>
  <c r="H223" i="3"/>
  <c r="G223" i="3"/>
  <c r="F223" i="3"/>
  <c r="O222" i="3"/>
  <c r="N222" i="3"/>
  <c r="M222" i="3"/>
  <c r="L222" i="3"/>
  <c r="K222" i="3"/>
  <c r="J222" i="3"/>
  <c r="I222" i="3"/>
  <c r="H222" i="3"/>
  <c r="G222" i="3"/>
  <c r="F222" i="3"/>
  <c r="O221" i="3"/>
  <c r="N221" i="3"/>
  <c r="M221" i="3"/>
  <c r="L221" i="3"/>
  <c r="K221" i="3"/>
  <c r="J221" i="3"/>
  <c r="I221" i="3"/>
  <c r="H221" i="3"/>
  <c r="G221" i="3"/>
  <c r="F221" i="3"/>
  <c r="O220" i="3"/>
  <c r="N220" i="3"/>
  <c r="M220" i="3"/>
  <c r="L220" i="3"/>
  <c r="K220" i="3"/>
  <c r="J220" i="3"/>
  <c r="I220" i="3"/>
  <c r="H220" i="3"/>
  <c r="G220" i="3"/>
  <c r="F220" i="3"/>
  <c r="O219" i="3"/>
  <c r="N219" i="3"/>
  <c r="M219" i="3"/>
  <c r="L219" i="3"/>
  <c r="K219" i="3"/>
  <c r="J219" i="3"/>
  <c r="I219" i="3"/>
  <c r="H219" i="3"/>
  <c r="G219" i="3"/>
  <c r="F219" i="3"/>
  <c r="O218" i="3"/>
  <c r="N218" i="3"/>
  <c r="M218" i="3"/>
  <c r="L218" i="3"/>
  <c r="K218" i="3"/>
  <c r="J218" i="3"/>
  <c r="I218" i="3"/>
  <c r="H218" i="3"/>
  <c r="G218" i="3"/>
  <c r="F218" i="3"/>
  <c r="O217" i="3"/>
  <c r="N217" i="3"/>
  <c r="M217" i="3"/>
  <c r="L217" i="3"/>
  <c r="K217" i="3"/>
  <c r="J217" i="3"/>
  <c r="I217" i="3"/>
  <c r="H217" i="3"/>
  <c r="G217" i="3"/>
  <c r="F217" i="3"/>
  <c r="O216" i="3"/>
  <c r="N216" i="3"/>
  <c r="M216" i="3"/>
  <c r="L216" i="3"/>
  <c r="K216" i="3"/>
  <c r="J216" i="3"/>
  <c r="I216" i="3"/>
  <c r="H216" i="3"/>
  <c r="G216" i="3"/>
  <c r="F216" i="3"/>
  <c r="O215" i="3"/>
  <c r="N215" i="3"/>
  <c r="M215" i="3"/>
  <c r="L215" i="3"/>
  <c r="K215" i="3"/>
  <c r="J215" i="3"/>
  <c r="I215" i="3"/>
  <c r="H215" i="3"/>
  <c r="G215" i="3"/>
  <c r="F215" i="3"/>
  <c r="O214" i="3"/>
  <c r="N214" i="3"/>
  <c r="M214" i="3"/>
  <c r="L214" i="3"/>
  <c r="K214" i="3"/>
  <c r="J214" i="3"/>
  <c r="I214" i="3"/>
  <c r="H214" i="3"/>
  <c r="G214" i="3"/>
  <c r="F214" i="3"/>
  <c r="O213" i="3"/>
  <c r="N213" i="3"/>
  <c r="M213" i="3"/>
  <c r="L213" i="3"/>
  <c r="K213" i="3"/>
  <c r="J213" i="3"/>
  <c r="I213" i="3"/>
  <c r="H213" i="3"/>
  <c r="G213" i="3"/>
  <c r="F213" i="3"/>
  <c r="O212" i="3"/>
  <c r="N212" i="3"/>
  <c r="M212" i="3"/>
  <c r="L212" i="3"/>
  <c r="K212" i="3"/>
  <c r="J212" i="3"/>
  <c r="I212" i="3"/>
  <c r="H212" i="3"/>
  <c r="G212" i="3"/>
  <c r="F212" i="3"/>
  <c r="O211" i="3"/>
  <c r="N211" i="3"/>
  <c r="M211" i="3"/>
  <c r="L211" i="3"/>
  <c r="K211" i="3"/>
  <c r="J211" i="3"/>
  <c r="I211" i="3"/>
  <c r="H211" i="3"/>
  <c r="G211" i="3"/>
  <c r="F211" i="3"/>
  <c r="O210" i="3"/>
  <c r="N210" i="3"/>
  <c r="M210" i="3"/>
  <c r="L210" i="3"/>
  <c r="K210" i="3"/>
  <c r="J210" i="3"/>
  <c r="I210" i="3"/>
  <c r="H210" i="3"/>
  <c r="G210" i="3"/>
  <c r="F210" i="3"/>
  <c r="O209" i="3"/>
  <c r="N209" i="3"/>
  <c r="M209" i="3"/>
  <c r="L209" i="3"/>
  <c r="K209" i="3"/>
  <c r="J209" i="3"/>
  <c r="I209" i="3"/>
  <c r="H209" i="3"/>
  <c r="G209" i="3"/>
  <c r="F209" i="3"/>
  <c r="O208" i="3"/>
  <c r="N208" i="3"/>
  <c r="M208" i="3"/>
  <c r="L208" i="3"/>
  <c r="K208" i="3"/>
  <c r="J208" i="3"/>
  <c r="I208" i="3"/>
  <c r="H208" i="3"/>
  <c r="G208" i="3"/>
  <c r="F208" i="3"/>
  <c r="O207" i="3"/>
  <c r="N207" i="3"/>
  <c r="M207" i="3"/>
  <c r="L207" i="3"/>
  <c r="K207" i="3"/>
  <c r="J207" i="3"/>
  <c r="I207" i="3"/>
  <c r="H207" i="3"/>
  <c r="G207" i="3"/>
  <c r="F207" i="3"/>
  <c r="O206" i="3"/>
  <c r="N206" i="3"/>
  <c r="M206" i="3"/>
  <c r="L206" i="3"/>
  <c r="K206" i="3"/>
  <c r="J206" i="3"/>
  <c r="I206" i="3"/>
  <c r="H206" i="3"/>
  <c r="G206" i="3"/>
  <c r="F206" i="3"/>
  <c r="O205" i="3"/>
  <c r="N205" i="3"/>
  <c r="M205" i="3"/>
  <c r="L205" i="3"/>
  <c r="K205" i="3"/>
  <c r="J205" i="3"/>
  <c r="I205" i="3"/>
  <c r="H205" i="3"/>
  <c r="G205" i="3"/>
  <c r="F205" i="3"/>
  <c r="O204" i="3"/>
  <c r="N204" i="3"/>
  <c r="M204" i="3"/>
  <c r="L204" i="3"/>
  <c r="K204" i="3"/>
  <c r="J204" i="3"/>
  <c r="I204" i="3"/>
  <c r="H204" i="3"/>
  <c r="G204" i="3"/>
  <c r="F204" i="3"/>
  <c r="O203" i="3"/>
  <c r="N203" i="3"/>
  <c r="M203" i="3"/>
  <c r="L203" i="3"/>
  <c r="K203" i="3"/>
  <c r="J203" i="3"/>
  <c r="I203" i="3"/>
  <c r="H203" i="3"/>
  <c r="G203" i="3"/>
  <c r="F203" i="3"/>
  <c r="O202" i="3"/>
  <c r="N202" i="3"/>
  <c r="M202" i="3"/>
  <c r="L202" i="3"/>
  <c r="K202" i="3"/>
  <c r="J202" i="3"/>
  <c r="I202" i="3"/>
  <c r="H202" i="3"/>
  <c r="G202" i="3"/>
  <c r="F202" i="3"/>
  <c r="E155" i="12"/>
  <c r="F155" i="12" s="1"/>
  <c r="G155" i="12" s="1"/>
  <c r="H155" i="12" s="1"/>
  <c r="I155" i="12" s="1"/>
  <c r="J155" i="12" s="1"/>
  <c r="K155" i="12" s="1"/>
  <c r="L155" i="12" s="1"/>
  <c r="M155" i="12" s="1"/>
  <c r="N155" i="12" s="1"/>
  <c r="O155" i="12" s="1"/>
  <c r="C150" i="12"/>
  <c r="C479" i="12" s="1"/>
  <c r="O193" i="3"/>
  <c r="C149" i="12"/>
  <c r="C478" i="12" s="1"/>
  <c r="C552" i="12" s="1"/>
  <c r="C624" i="12" s="1"/>
  <c r="O192" i="3"/>
  <c r="C148" i="12"/>
  <c r="O191" i="3"/>
  <c r="C147" i="12"/>
  <c r="O190" i="3"/>
  <c r="C146" i="12"/>
  <c r="C475" i="12" s="1"/>
  <c r="C549" i="12" s="1"/>
  <c r="C621" i="12" s="1"/>
  <c r="C145" i="12"/>
  <c r="C144" i="12"/>
  <c r="C143" i="12"/>
  <c r="O186" i="3"/>
  <c r="C142" i="12"/>
  <c r="C141" i="12"/>
  <c r="C140" i="12"/>
  <c r="O183" i="3"/>
  <c r="C139" i="12"/>
  <c r="C468" i="12" s="1"/>
  <c r="C542" i="12" s="1"/>
  <c r="C614" i="12" s="1"/>
  <c r="C138" i="12"/>
  <c r="O181" i="3"/>
  <c r="C137" i="12"/>
  <c r="O180" i="3"/>
  <c r="C136" i="12"/>
  <c r="C465" i="12" s="1"/>
  <c r="C539" i="12" s="1"/>
  <c r="C611" i="12" s="1"/>
  <c r="C135" i="12"/>
  <c r="C464" i="12" s="1"/>
  <c r="C134" i="12"/>
  <c r="C133" i="12"/>
  <c r="O176" i="3"/>
  <c r="C132" i="12"/>
  <c r="O175" i="3"/>
  <c r="C131" i="12"/>
  <c r="C460" i="12" s="1"/>
  <c r="C534" i="12" s="1"/>
  <c r="C606" i="12" s="1"/>
  <c r="O174" i="3"/>
  <c r="C130" i="12"/>
  <c r="C459" i="12" s="1"/>
  <c r="C533" i="12" s="1"/>
  <c r="C605" i="12" s="1"/>
  <c r="O173" i="3"/>
  <c r="C129" i="12"/>
  <c r="C458" i="12" s="1"/>
  <c r="C532" i="12" s="1"/>
  <c r="C604" i="12" s="1"/>
  <c r="C128" i="12"/>
  <c r="O171" i="3"/>
  <c r="C127" i="12"/>
  <c r="C456" i="12" s="1"/>
  <c r="C530" i="12" s="1"/>
  <c r="C602" i="12" s="1"/>
  <c r="C126" i="12"/>
  <c r="C125" i="12"/>
  <c r="C124" i="12"/>
  <c r="O167" i="3"/>
  <c r="C123" i="12"/>
  <c r="C122" i="12"/>
  <c r="C121" i="12"/>
  <c r="C450" i="12" s="1"/>
  <c r="O164" i="3"/>
  <c r="C120" i="12"/>
  <c r="C449" i="12" s="1"/>
  <c r="C523" i="12" s="1"/>
  <c r="C595" i="12" s="1"/>
  <c r="C119" i="12"/>
  <c r="C448" i="12" s="1"/>
  <c r="F118" i="12"/>
  <c r="G118" i="12" s="1"/>
  <c r="H118" i="12" s="1"/>
  <c r="I118" i="12" s="1"/>
  <c r="J118" i="12" s="1"/>
  <c r="K118" i="12" s="1"/>
  <c r="L118" i="12" s="1"/>
  <c r="M118" i="12" s="1"/>
  <c r="N118" i="12" s="1"/>
  <c r="O118" i="12" s="1"/>
  <c r="P118" i="12" s="1"/>
  <c r="Q118" i="12" s="1"/>
  <c r="R118" i="12" s="1"/>
  <c r="S118" i="12" s="1"/>
  <c r="T118" i="12" s="1"/>
  <c r="U118" i="12" s="1"/>
  <c r="V118" i="12" s="1"/>
  <c r="W118" i="12" s="1"/>
  <c r="X118" i="12" s="1"/>
  <c r="Y118" i="12" s="1"/>
  <c r="E118" i="12"/>
  <c r="O155" i="3"/>
  <c r="N155" i="3"/>
  <c r="M155" i="3"/>
  <c r="L155" i="3"/>
  <c r="K155" i="3"/>
  <c r="J155" i="3"/>
  <c r="I155" i="3"/>
  <c r="H155" i="3"/>
  <c r="G155" i="3"/>
  <c r="F155" i="3"/>
  <c r="O154" i="3"/>
  <c r="N154" i="3"/>
  <c r="M154" i="3"/>
  <c r="L154" i="3"/>
  <c r="K154" i="3"/>
  <c r="J154" i="3"/>
  <c r="I154" i="3"/>
  <c r="H154" i="3"/>
  <c r="G154" i="3"/>
  <c r="F154" i="3"/>
  <c r="O153" i="3"/>
  <c r="N153" i="3"/>
  <c r="M153" i="3"/>
  <c r="L153" i="3"/>
  <c r="K153" i="3"/>
  <c r="J153" i="3"/>
  <c r="I153" i="3"/>
  <c r="H153" i="3"/>
  <c r="G153" i="3"/>
  <c r="F153" i="3"/>
  <c r="O152" i="3"/>
  <c r="N152" i="3"/>
  <c r="M152" i="3"/>
  <c r="L152" i="3"/>
  <c r="K152" i="3"/>
  <c r="J152" i="3"/>
  <c r="I152" i="3"/>
  <c r="H152" i="3"/>
  <c r="G152" i="3"/>
  <c r="F152" i="3"/>
  <c r="O151" i="3"/>
  <c r="N151" i="3"/>
  <c r="M151" i="3"/>
  <c r="L151" i="3"/>
  <c r="K151" i="3"/>
  <c r="J151" i="3"/>
  <c r="I151" i="3"/>
  <c r="H151" i="3"/>
  <c r="G151" i="3"/>
  <c r="F151" i="3"/>
  <c r="O150" i="3"/>
  <c r="N150" i="3"/>
  <c r="M150" i="3"/>
  <c r="L150" i="3"/>
  <c r="K150" i="3"/>
  <c r="J150" i="3"/>
  <c r="I150" i="3"/>
  <c r="H150" i="3"/>
  <c r="G150" i="3"/>
  <c r="F150" i="3"/>
  <c r="O149" i="3"/>
  <c r="N149" i="3"/>
  <c r="M149" i="3"/>
  <c r="L149" i="3"/>
  <c r="K149" i="3"/>
  <c r="J149" i="3"/>
  <c r="I149" i="3"/>
  <c r="H149" i="3"/>
  <c r="G149" i="3"/>
  <c r="F149" i="3"/>
  <c r="O148" i="3"/>
  <c r="N148" i="3"/>
  <c r="M148" i="3"/>
  <c r="L148" i="3"/>
  <c r="K148" i="3"/>
  <c r="J148" i="3"/>
  <c r="I148" i="3"/>
  <c r="H148" i="3"/>
  <c r="G148" i="3"/>
  <c r="F148" i="3"/>
  <c r="O147" i="3"/>
  <c r="N147" i="3"/>
  <c r="M147" i="3"/>
  <c r="L147" i="3"/>
  <c r="K147" i="3"/>
  <c r="J147" i="3"/>
  <c r="I147" i="3"/>
  <c r="H147" i="3"/>
  <c r="G147" i="3"/>
  <c r="F147" i="3"/>
  <c r="O146" i="3"/>
  <c r="N146" i="3"/>
  <c r="M146" i="3"/>
  <c r="L146" i="3"/>
  <c r="K146" i="3"/>
  <c r="J146" i="3"/>
  <c r="I146" i="3"/>
  <c r="H146" i="3"/>
  <c r="G146" i="3"/>
  <c r="F146" i="3"/>
  <c r="O145" i="3"/>
  <c r="N145" i="3"/>
  <c r="M145" i="3"/>
  <c r="L145" i="3"/>
  <c r="K145" i="3"/>
  <c r="J145" i="3"/>
  <c r="I145" i="3"/>
  <c r="H145" i="3"/>
  <c r="G145" i="3"/>
  <c r="F145" i="3"/>
  <c r="O144" i="3"/>
  <c r="N144" i="3"/>
  <c r="M144" i="3"/>
  <c r="L144" i="3"/>
  <c r="K144" i="3"/>
  <c r="J144" i="3"/>
  <c r="I144" i="3"/>
  <c r="H144" i="3"/>
  <c r="G144" i="3"/>
  <c r="F144" i="3"/>
  <c r="O143" i="3"/>
  <c r="N143" i="3"/>
  <c r="M143" i="3"/>
  <c r="L143" i="3"/>
  <c r="K143" i="3"/>
  <c r="J143" i="3"/>
  <c r="I143" i="3"/>
  <c r="H143" i="3"/>
  <c r="G143" i="3"/>
  <c r="F143" i="3"/>
  <c r="O142" i="3"/>
  <c r="N142" i="3"/>
  <c r="M142" i="3"/>
  <c r="L142" i="3"/>
  <c r="K142" i="3"/>
  <c r="J142" i="3"/>
  <c r="I142" i="3"/>
  <c r="H142" i="3"/>
  <c r="G142" i="3"/>
  <c r="F142" i="3"/>
  <c r="O141" i="3"/>
  <c r="N141" i="3"/>
  <c r="M141" i="3"/>
  <c r="L141" i="3"/>
  <c r="K141" i="3"/>
  <c r="J141" i="3"/>
  <c r="I141" i="3"/>
  <c r="H141" i="3"/>
  <c r="G141" i="3"/>
  <c r="F141" i="3"/>
  <c r="O140" i="3"/>
  <c r="N140" i="3"/>
  <c r="M140" i="3"/>
  <c r="L140" i="3"/>
  <c r="K140" i="3"/>
  <c r="J140" i="3"/>
  <c r="I140" i="3"/>
  <c r="H140" i="3"/>
  <c r="G140" i="3"/>
  <c r="F140" i="3"/>
  <c r="O139" i="3"/>
  <c r="N139" i="3"/>
  <c r="M139" i="3"/>
  <c r="L139" i="3"/>
  <c r="K139" i="3"/>
  <c r="J139" i="3"/>
  <c r="I139" i="3"/>
  <c r="H139" i="3"/>
  <c r="G139" i="3"/>
  <c r="F139" i="3"/>
  <c r="O138" i="3"/>
  <c r="N138" i="3"/>
  <c r="M138" i="3"/>
  <c r="L138" i="3"/>
  <c r="K138" i="3"/>
  <c r="J138" i="3"/>
  <c r="I138" i="3"/>
  <c r="H138" i="3"/>
  <c r="G138" i="3"/>
  <c r="F138" i="3"/>
  <c r="O137" i="3"/>
  <c r="N137" i="3"/>
  <c r="M137" i="3"/>
  <c r="L137" i="3"/>
  <c r="K137" i="3"/>
  <c r="J137" i="3"/>
  <c r="I137" i="3"/>
  <c r="H137" i="3"/>
  <c r="G137" i="3"/>
  <c r="F137" i="3"/>
  <c r="O136" i="3"/>
  <c r="N136" i="3"/>
  <c r="M136" i="3"/>
  <c r="L136" i="3"/>
  <c r="K136" i="3"/>
  <c r="J136" i="3"/>
  <c r="I136" i="3"/>
  <c r="H136" i="3"/>
  <c r="G136" i="3"/>
  <c r="F136" i="3"/>
  <c r="O135" i="3"/>
  <c r="N135" i="3"/>
  <c r="M135" i="3"/>
  <c r="L135" i="3"/>
  <c r="K135" i="3"/>
  <c r="J135" i="3"/>
  <c r="I135" i="3"/>
  <c r="H135" i="3"/>
  <c r="G135" i="3"/>
  <c r="F135" i="3"/>
  <c r="O134" i="3"/>
  <c r="N134" i="3"/>
  <c r="M134" i="3"/>
  <c r="L134" i="3"/>
  <c r="K134" i="3"/>
  <c r="J134" i="3"/>
  <c r="I134" i="3"/>
  <c r="H134" i="3"/>
  <c r="G134" i="3"/>
  <c r="F134" i="3"/>
  <c r="O133" i="3"/>
  <c r="N133" i="3"/>
  <c r="M133" i="3"/>
  <c r="L133" i="3"/>
  <c r="K133" i="3"/>
  <c r="J133" i="3"/>
  <c r="I133" i="3"/>
  <c r="H133" i="3"/>
  <c r="G133" i="3"/>
  <c r="F133" i="3"/>
  <c r="O132" i="3"/>
  <c r="N132" i="3"/>
  <c r="M132" i="3"/>
  <c r="L132" i="3"/>
  <c r="K132" i="3"/>
  <c r="J132" i="3"/>
  <c r="I132" i="3"/>
  <c r="H132" i="3"/>
  <c r="G132" i="3"/>
  <c r="F132" i="3"/>
  <c r="O131" i="3"/>
  <c r="N131" i="3"/>
  <c r="M131" i="3"/>
  <c r="L131" i="3"/>
  <c r="K131" i="3"/>
  <c r="J131" i="3"/>
  <c r="I131" i="3"/>
  <c r="H131" i="3"/>
  <c r="G131" i="3"/>
  <c r="F131" i="3"/>
  <c r="O130" i="3"/>
  <c r="N130" i="3"/>
  <c r="M130" i="3"/>
  <c r="L130" i="3"/>
  <c r="K130" i="3"/>
  <c r="J130" i="3"/>
  <c r="I130" i="3"/>
  <c r="H130" i="3"/>
  <c r="G130" i="3"/>
  <c r="F130" i="3"/>
  <c r="O129" i="3"/>
  <c r="N129" i="3"/>
  <c r="M129" i="3"/>
  <c r="L129" i="3"/>
  <c r="K129" i="3"/>
  <c r="J129" i="3"/>
  <c r="I129" i="3"/>
  <c r="H129" i="3"/>
  <c r="G129" i="3"/>
  <c r="F129" i="3"/>
  <c r="O128" i="3"/>
  <c r="N128" i="3"/>
  <c r="M128" i="3"/>
  <c r="L128" i="3"/>
  <c r="K128" i="3"/>
  <c r="J128" i="3"/>
  <c r="I128" i="3"/>
  <c r="H128" i="3"/>
  <c r="G128" i="3"/>
  <c r="F128" i="3"/>
  <c r="O127" i="3"/>
  <c r="N127" i="3"/>
  <c r="M127" i="3"/>
  <c r="L127" i="3"/>
  <c r="K127" i="3"/>
  <c r="J127" i="3"/>
  <c r="I127" i="3"/>
  <c r="H127" i="3"/>
  <c r="G127" i="3"/>
  <c r="F127" i="3"/>
  <c r="O126" i="3"/>
  <c r="N126" i="3"/>
  <c r="M126" i="3"/>
  <c r="L126" i="3"/>
  <c r="K126" i="3"/>
  <c r="J126" i="3"/>
  <c r="I126" i="3"/>
  <c r="H126" i="3"/>
  <c r="G126" i="3"/>
  <c r="F126" i="3"/>
  <c r="N124" i="3"/>
  <c r="M124" i="3"/>
  <c r="L124" i="3"/>
  <c r="K124" i="3"/>
  <c r="J124" i="3"/>
  <c r="I124" i="3"/>
  <c r="H124" i="3"/>
  <c r="G124" i="3"/>
  <c r="F124" i="3"/>
  <c r="E82" i="12"/>
  <c r="F82" i="12" s="1"/>
  <c r="G82" i="12" s="1"/>
  <c r="H82" i="12" s="1"/>
  <c r="I82" i="12" s="1"/>
  <c r="J82" i="12" s="1"/>
  <c r="K82" i="12" s="1"/>
  <c r="L82" i="12" s="1"/>
  <c r="M82" i="12" s="1"/>
  <c r="N82" i="12" s="1"/>
  <c r="O82" i="12" s="1"/>
  <c r="P82" i="12" s="1"/>
  <c r="Q82" i="12" s="1"/>
  <c r="R82" i="12" s="1"/>
  <c r="S82" i="12" s="1"/>
  <c r="T82" i="12" s="1"/>
  <c r="U82" i="12" s="1"/>
  <c r="V82" i="12" s="1"/>
  <c r="W82" i="12" s="1"/>
  <c r="X82" i="12" s="1"/>
  <c r="Y82" i="12" s="1"/>
  <c r="O116" i="3"/>
  <c r="C76" i="12"/>
  <c r="C442" i="12" s="1"/>
  <c r="O115" i="3"/>
  <c r="C75" i="12"/>
  <c r="C113" i="12" s="1"/>
  <c r="O114" i="3"/>
  <c r="C74" i="12"/>
  <c r="C112" i="12" s="1"/>
  <c r="O113" i="3"/>
  <c r="C73" i="12"/>
  <c r="C111" i="12" s="1"/>
  <c r="O112" i="3"/>
  <c r="C72" i="12"/>
  <c r="C71" i="12"/>
  <c r="C109" i="12" s="1"/>
  <c r="O110" i="3"/>
  <c r="C70" i="12"/>
  <c r="C108" i="12" s="1"/>
  <c r="C69" i="12"/>
  <c r="O108" i="3"/>
  <c r="C68" i="12"/>
  <c r="C67" i="12"/>
  <c r="C105" i="12" s="1"/>
  <c r="O106" i="3"/>
  <c r="C66" i="12"/>
  <c r="C104" i="12" s="1"/>
  <c r="O105" i="3"/>
  <c r="C65" i="12"/>
  <c r="O104" i="3"/>
  <c r="C64" i="12"/>
  <c r="O103" i="3"/>
  <c r="C63" i="12"/>
  <c r="C101" i="12" s="1"/>
  <c r="O102" i="3"/>
  <c r="C62" i="12"/>
  <c r="C100" i="12" s="1"/>
  <c r="C61" i="12"/>
  <c r="O100" i="3"/>
  <c r="C60" i="12"/>
  <c r="O99" i="3"/>
  <c r="C59" i="12"/>
  <c r="C97" i="12" s="1"/>
  <c r="O98" i="3"/>
  <c r="C58" i="12"/>
  <c r="C96" i="12" s="1"/>
  <c r="O97" i="3"/>
  <c r="C57" i="12"/>
  <c r="O96" i="3"/>
  <c r="C56" i="12"/>
  <c r="O95" i="3"/>
  <c r="C55" i="12"/>
  <c r="C93" i="12" s="1"/>
  <c r="O94" i="3"/>
  <c r="C54" i="12"/>
  <c r="C92" i="12" s="1"/>
  <c r="O93" i="3"/>
  <c r="C53" i="12"/>
  <c r="C52" i="12"/>
  <c r="O91" i="3"/>
  <c r="C51" i="12"/>
  <c r="C89" i="12" s="1"/>
  <c r="O90" i="3"/>
  <c r="C50" i="12"/>
  <c r="C88" i="12" s="1"/>
  <c r="O89" i="3"/>
  <c r="C49" i="12"/>
  <c r="O88" i="3"/>
  <c r="C48" i="12"/>
  <c r="C47" i="12"/>
  <c r="C85" i="12" s="1"/>
  <c r="O86" i="3"/>
  <c r="C46" i="12"/>
  <c r="C84" i="12" s="1"/>
  <c r="O85" i="3"/>
  <c r="C45" i="12"/>
  <c r="E44" i="12"/>
  <c r="F44" i="12" s="1"/>
  <c r="G44" i="12" s="1"/>
  <c r="H44" i="12" s="1"/>
  <c r="I44" i="12" s="1"/>
  <c r="J44" i="12" s="1"/>
  <c r="K44" i="12" s="1"/>
  <c r="L44" i="12" s="1"/>
  <c r="M44" i="12" s="1"/>
  <c r="N44" i="12" s="1"/>
  <c r="O44" i="12" s="1"/>
  <c r="O76" i="3"/>
  <c r="O75" i="3"/>
  <c r="O74" i="3"/>
  <c r="O73" i="3"/>
  <c r="O72" i="3"/>
  <c r="O71" i="3"/>
  <c r="O69" i="3"/>
  <c r="O67" i="3"/>
  <c r="O66" i="3"/>
  <c r="O64" i="3"/>
  <c r="O63" i="3"/>
  <c r="O60" i="3"/>
  <c r="O59" i="3"/>
  <c r="O58" i="3"/>
  <c r="O57" i="3"/>
  <c r="O56" i="3"/>
  <c r="O55" i="3"/>
  <c r="O54" i="3"/>
  <c r="O52" i="3"/>
  <c r="O51" i="3"/>
  <c r="O50" i="3"/>
  <c r="O49" i="3"/>
  <c r="E6" i="12"/>
  <c r="F6" i="12" s="1"/>
  <c r="G6" i="12" s="1"/>
  <c r="H6" i="12" s="1"/>
  <c r="I6" i="12" s="1"/>
  <c r="J6" i="12" s="1"/>
  <c r="K6" i="12" s="1"/>
  <c r="L6" i="12" s="1"/>
  <c r="M6" i="12" s="1"/>
  <c r="N6" i="12" s="1"/>
  <c r="P264" i="12" l="1"/>
  <c r="Q264" i="12" s="1"/>
  <c r="R264" i="12" s="1"/>
  <c r="S264" i="12" s="1"/>
  <c r="T264" i="12" s="1"/>
  <c r="U264" i="12" s="1"/>
  <c r="V264" i="12" s="1"/>
  <c r="W264" i="12" s="1"/>
  <c r="X264" i="12" s="1"/>
  <c r="Y264" i="12" s="1"/>
  <c r="P300" i="12"/>
  <c r="Q300" i="12" s="1"/>
  <c r="R300" i="12" s="1"/>
  <c r="S300" i="12" s="1"/>
  <c r="T300" i="12" s="1"/>
  <c r="U300" i="12" s="1"/>
  <c r="V300" i="12" s="1"/>
  <c r="W300" i="12" s="1"/>
  <c r="X300" i="12" s="1"/>
  <c r="Y300" i="12" s="1"/>
  <c r="P155" i="12"/>
  <c r="Q155" i="12" s="1"/>
  <c r="R155" i="12" s="1"/>
  <c r="S155" i="12" s="1"/>
  <c r="T155" i="12" s="1"/>
  <c r="U155" i="12" s="1"/>
  <c r="V155" i="12" s="1"/>
  <c r="W155" i="12" s="1"/>
  <c r="X155" i="12" s="1"/>
  <c r="Y155" i="12" s="1"/>
  <c r="P228" i="12"/>
  <c r="Q228" i="12" s="1"/>
  <c r="R228" i="12" s="1"/>
  <c r="S228" i="12" s="1"/>
  <c r="T228" i="12" s="1"/>
  <c r="U228" i="12" s="1"/>
  <c r="V228" i="12" s="1"/>
  <c r="W228" i="12" s="1"/>
  <c r="X228" i="12" s="1"/>
  <c r="Y228" i="12" s="1"/>
  <c r="S673" i="3"/>
  <c r="Q509" i="12"/>
  <c r="R509" i="12" s="1"/>
  <c r="Q28" i="4"/>
  <c r="Q40" i="4"/>
  <c r="V410" i="12"/>
  <c r="P44" i="12"/>
  <c r="O6" i="12"/>
  <c r="N191" i="12"/>
  <c r="G626" i="3"/>
  <c r="J626" i="3"/>
  <c r="N626" i="3"/>
  <c r="K626" i="3"/>
  <c r="O626" i="3"/>
  <c r="S625" i="3"/>
  <c r="R625" i="3"/>
  <c r="H626" i="3"/>
  <c r="L626" i="3"/>
  <c r="I626" i="3"/>
  <c r="M626" i="3"/>
  <c r="G665" i="3"/>
  <c r="H665" i="3"/>
  <c r="J665" i="3"/>
  <c r="N665" i="3"/>
  <c r="K665" i="3"/>
  <c r="R664" i="3"/>
  <c r="S664" i="3"/>
  <c r="O665" i="3"/>
  <c r="L665" i="3"/>
  <c r="I665" i="3"/>
  <c r="M665" i="3"/>
  <c r="G704" i="3"/>
  <c r="L704" i="3"/>
  <c r="J704" i="3"/>
  <c r="N704" i="3"/>
  <c r="K704" i="3"/>
  <c r="O704" i="3"/>
  <c r="S703" i="3"/>
  <c r="R703" i="3"/>
  <c r="H704" i="3"/>
  <c r="I704" i="3"/>
  <c r="M704" i="3"/>
  <c r="G470" i="3"/>
  <c r="K470" i="3"/>
  <c r="O470" i="3"/>
  <c r="S469" i="3"/>
  <c r="R469" i="3"/>
  <c r="H470" i="3"/>
  <c r="L470" i="3"/>
  <c r="I470" i="3"/>
  <c r="M470" i="3"/>
  <c r="J470" i="3"/>
  <c r="N470" i="3"/>
  <c r="G392" i="3"/>
  <c r="K392" i="3"/>
  <c r="S391" i="3"/>
  <c r="R391" i="3"/>
  <c r="O392" i="3"/>
  <c r="L392" i="3"/>
  <c r="I392" i="3"/>
  <c r="M392" i="3"/>
  <c r="J392" i="3"/>
  <c r="N392" i="3"/>
  <c r="H392" i="3"/>
  <c r="I314" i="3"/>
  <c r="M314" i="3"/>
  <c r="K314" i="3"/>
  <c r="S313" i="3"/>
  <c r="O314" i="3"/>
  <c r="R313" i="3"/>
  <c r="L314" i="3"/>
  <c r="J314" i="3"/>
  <c r="N314" i="3"/>
  <c r="G314" i="3"/>
  <c r="H314" i="3"/>
  <c r="G353" i="3"/>
  <c r="J353" i="3"/>
  <c r="N353" i="3"/>
  <c r="K353" i="3"/>
  <c r="S352" i="3"/>
  <c r="O353" i="3"/>
  <c r="R352" i="3"/>
  <c r="H353" i="3"/>
  <c r="L353" i="3"/>
  <c r="I353" i="3"/>
  <c r="M353" i="3"/>
  <c r="G236" i="3"/>
  <c r="K236" i="3"/>
  <c r="S235" i="3"/>
  <c r="O236" i="3"/>
  <c r="R235" i="3"/>
  <c r="H236" i="3"/>
  <c r="L236" i="3"/>
  <c r="J236" i="3"/>
  <c r="N236" i="3"/>
  <c r="I236" i="3"/>
  <c r="M236" i="3"/>
  <c r="G158" i="3"/>
  <c r="K158" i="3"/>
  <c r="R157" i="3"/>
  <c r="O158" i="3"/>
  <c r="S157" i="3"/>
  <c r="H158" i="3"/>
  <c r="L158" i="3"/>
  <c r="M158" i="3"/>
  <c r="J158" i="3"/>
  <c r="N158" i="3"/>
  <c r="I158" i="3"/>
  <c r="C522" i="12"/>
  <c r="C594" i="12" s="1"/>
  <c r="O402" i="3"/>
  <c r="O429" i="3" s="1"/>
  <c r="F555" i="3"/>
  <c r="S555" i="3" s="1"/>
  <c r="G555" i="3"/>
  <c r="M189" i="3"/>
  <c r="N189" i="3"/>
  <c r="R189" i="3" s="1"/>
  <c r="C463" i="12"/>
  <c r="C266" i="12"/>
  <c r="C338" i="12" s="1"/>
  <c r="C290" i="12"/>
  <c r="C362" i="12" s="1"/>
  <c r="C451" i="12"/>
  <c r="C525" i="12" s="1"/>
  <c r="C597" i="12" s="1"/>
  <c r="C454" i="12"/>
  <c r="C528" i="12" s="1"/>
  <c r="C600" i="12" s="1"/>
  <c r="C457" i="12"/>
  <c r="C467" i="12"/>
  <c r="C470" i="12"/>
  <c r="C473" i="12"/>
  <c r="C476" i="12"/>
  <c r="C272" i="12"/>
  <c r="C344" i="12" s="1"/>
  <c r="C286" i="12"/>
  <c r="C358" i="12" s="1"/>
  <c r="C291" i="12"/>
  <c r="C363" i="12" s="1"/>
  <c r="C293" i="12"/>
  <c r="C365" i="12" s="1"/>
  <c r="C452" i="12"/>
  <c r="C455" i="12"/>
  <c r="C462" i="12"/>
  <c r="C536" i="12" s="1"/>
  <c r="C608" i="12" s="1"/>
  <c r="C471" i="12"/>
  <c r="C474" i="12"/>
  <c r="C284" i="12"/>
  <c r="C356" i="12" s="1"/>
  <c r="C289" i="12"/>
  <c r="C361" i="12" s="1"/>
  <c r="C466" i="12"/>
  <c r="C477" i="12"/>
  <c r="C269" i="12"/>
  <c r="C341" i="12" s="1"/>
  <c r="C287" i="12"/>
  <c r="C359" i="12" s="1"/>
  <c r="C294" i="12"/>
  <c r="C366" i="12" s="1"/>
  <c r="C524" i="12"/>
  <c r="C596" i="12" s="1"/>
  <c r="C453" i="12"/>
  <c r="C527" i="12" s="1"/>
  <c r="C599" i="12" s="1"/>
  <c r="C461" i="12"/>
  <c r="C538" i="12"/>
  <c r="C610" i="12" s="1"/>
  <c r="C469" i="12"/>
  <c r="C472" i="12"/>
  <c r="C267" i="12"/>
  <c r="C339" i="12" s="1"/>
  <c r="C274" i="12"/>
  <c r="C346" i="12" s="1"/>
  <c r="C278" i="12"/>
  <c r="C350" i="12" s="1"/>
  <c r="C280" i="12"/>
  <c r="C352" i="12" s="1"/>
  <c r="C283" i="12"/>
  <c r="C355" i="12" s="1"/>
  <c r="C288" i="12"/>
  <c r="C360" i="12" s="1"/>
  <c r="C581" i="12"/>
  <c r="O546" i="3"/>
  <c r="Q8" i="4"/>
  <c r="Q24" i="4"/>
  <c r="Q23" i="4"/>
  <c r="Q22" i="4"/>
  <c r="Q12" i="4"/>
  <c r="Q11" i="4"/>
  <c r="Q10" i="4"/>
  <c r="G156" i="3"/>
  <c r="K156" i="3"/>
  <c r="O156" i="3"/>
  <c r="Q156" i="3" s="1"/>
  <c r="F234" i="3"/>
  <c r="J234" i="3"/>
  <c r="N234" i="3"/>
  <c r="F312" i="3"/>
  <c r="J312" i="3"/>
  <c r="N312" i="3"/>
  <c r="G351" i="3"/>
  <c r="K351" i="3"/>
  <c r="F390" i="3"/>
  <c r="J390" i="3"/>
  <c r="N390" i="3"/>
  <c r="G468" i="3"/>
  <c r="K468" i="3"/>
  <c r="F624" i="3"/>
  <c r="J624" i="3"/>
  <c r="N624" i="3"/>
  <c r="I663" i="3"/>
  <c r="M663" i="3"/>
  <c r="I702" i="3"/>
  <c r="M702" i="3"/>
  <c r="R154" i="3"/>
  <c r="S154" i="3"/>
  <c r="R207" i="3"/>
  <c r="S207" i="3"/>
  <c r="R211" i="3"/>
  <c r="S211" i="3"/>
  <c r="R215" i="3"/>
  <c r="S215" i="3"/>
  <c r="R223" i="3"/>
  <c r="S223" i="3"/>
  <c r="S289" i="3"/>
  <c r="R289" i="3"/>
  <c r="S297" i="3"/>
  <c r="R297" i="3"/>
  <c r="S301" i="3"/>
  <c r="R301" i="3"/>
  <c r="O351" i="3"/>
  <c r="Q319" i="3" s="1"/>
  <c r="R319" i="3"/>
  <c r="S319" i="3"/>
  <c r="S339" i="3"/>
  <c r="R339" i="3"/>
  <c r="S359" i="3"/>
  <c r="R359" i="3"/>
  <c r="S371" i="3"/>
  <c r="R371" i="3"/>
  <c r="S375" i="3"/>
  <c r="R375" i="3"/>
  <c r="R448" i="3"/>
  <c r="S448" i="3"/>
  <c r="R452" i="3"/>
  <c r="S452" i="3"/>
  <c r="R464" i="3"/>
  <c r="S464" i="3"/>
  <c r="S597" i="3"/>
  <c r="R597" i="3"/>
  <c r="S605" i="3"/>
  <c r="R605" i="3"/>
  <c r="S613" i="3"/>
  <c r="R613" i="3"/>
  <c r="S645" i="3"/>
  <c r="R645" i="3"/>
  <c r="S676" i="3"/>
  <c r="R676" i="3"/>
  <c r="R684" i="3"/>
  <c r="S684" i="3"/>
  <c r="R700" i="3"/>
  <c r="S700" i="3"/>
  <c r="S90" i="3"/>
  <c r="F156" i="3"/>
  <c r="J156" i="3"/>
  <c r="N156" i="3"/>
  <c r="R126" i="3"/>
  <c r="S126" i="3"/>
  <c r="R130" i="3"/>
  <c r="S130" i="3"/>
  <c r="R134" i="3"/>
  <c r="S134" i="3"/>
  <c r="R138" i="3"/>
  <c r="S138" i="3"/>
  <c r="R142" i="3"/>
  <c r="S142" i="3"/>
  <c r="R146" i="3"/>
  <c r="S146" i="3"/>
  <c r="R150" i="3"/>
  <c r="S150" i="3"/>
  <c r="S155" i="3"/>
  <c r="R155" i="3"/>
  <c r="I234" i="3"/>
  <c r="M234" i="3"/>
  <c r="S204" i="3"/>
  <c r="R204" i="3"/>
  <c r="S208" i="3"/>
  <c r="R208" i="3"/>
  <c r="S212" i="3"/>
  <c r="R212" i="3"/>
  <c r="S216" i="3"/>
  <c r="R216" i="3"/>
  <c r="S220" i="3"/>
  <c r="R220" i="3"/>
  <c r="S224" i="3"/>
  <c r="R224" i="3"/>
  <c r="S228" i="3"/>
  <c r="R228" i="3"/>
  <c r="S232" i="3"/>
  <c r="R232" i="3"/>
  <c r="I312" i="3"/>
  <c r="M312" i="3"/>
  <c r="S282" i="3"/>
  <c r="R282" i="3"/>
  <c r="R286" i="3"/>
  <c r="S286" i="3"/>
  <c r="S290" i="3"/>
  <c r="R290" i="3"/>
  <c r="R294" i="3"/>
  <c r="S294" i="3"/>
  <c r="S298" i="3"/>
  <c r="R298" i="3"/>
  <c r="R302" i="3"/>
  <c r="S302" i="3"/>
  <c r="S306" i="3"/>
  <c r="R306" i="3"/>
  <c r="R310" i="3"/>
  <c r="S310" i="3"/>
  <c r="R311" i="3"/>
  <c r="S311" i="3"/>
  <c r="F351" i="3"/>
  <c r="J351" i="3"/>
  <c r="N351" i="3"/>
  <c r="R320" i="3"/>
  <c r="S320" i="3"/>
  <c r="S324" i="3"/>
  <c r="R324" i="3"/>
  <c r="S328" i="3"/>
  <c r="R328" i="3"/>
  <c r="R332" i="3"/>
  <c r="S332" i="3"/>
  <c r="R336" i="3"/>
  <c r="S336" i="3"/>
  <c r="S340" i="3"/>
  <c r="R340" i="3"/>
  <c r="S344" i="3"/>
  <c r="R344" i="3"/>
  <c r="R348" i="3"/>
  <c r="S348" i="3"/>
  <c r="I390" i="3"/>
  <c r="M390" i="3"/>
  <c r="R360" i="3"/>
  <c r="S360" i="3"/>
  <c r="R364" i="3"/>
  <c r="S364" i="3"/>
  <c r="R368" i="3"/>
  <c r="S368" i="3"/>
  <c r="R372" i="3"/>
  <c r="S372" i="3"/>
  <c r="R376" i="3"/>
  <c r="S376" i="3"/>
  <c r="R380" i="3"/>
  <c r="S380" i="3"/>
  <c r="R384" i="3"/>
  <c r="S384" i="3"/>
  <c r="R388" i="3"/>
  <c r="S388" i="3"/>
  <c r="F468" i="3"/>
  <c r="J468" i="3"/>
  <c r="N468" i="3"/>
  <c r="R437" i="3"/>
  <c r="S437" i="3"/>
  <c r="R441" i="3"/>
  <c r="S441" i="3"/>
  <c r="R445" i="3"/>
  <c r="S445" i="3"/>
  <c r="R449" i="3"/>
  <c r="S449" i="3"/>
  <c r="R453" i="3"/>
  <c r="S453" i="3"/>
  <c r="R457" i="3"/>
  <c r="S457" i="3"/>
  <c r="R461" i="3"/>
  <c r="S461" i="3"/>
  <c r="R465" i="3"/>
  <c r="S465" i="3"/>
  <c r="I624" i="3"/>
  <c r="M624" i="3"/>
  <c r="R594" i="3"/>
  <c r="S594" i="3"/>
  <c r="R598" i="3"/>
  <c r="S598" i="3"/>
  <c r="R602" i="3"/>
  <c r="S602" i="3"/>
  <c r="R606" i="3"/>
  <c r="S606" i="3"/>
  <c r="R610" i="3"/>
  <c r="S610" i="3"/>
  <c r="R614" i="3"/>
  <c r="S614" i="3"/>
  <c r="R618" i="3"/>
  <c r="S618" i="3"/>
  <c r="R622" i="3"/>
  <c r="S622" i="3"/>
  <c r="H663" i="3"/>
  <c r="L663" i="3"/>
  <c r="R634" i="3"/>
  <c r="S634" i="3"/>
  <c r="R638" i="3"/>
  <c r="S638" i="3"/>
  <c r="R642" i="3"/>
  <c r="S642" i="3"/>
  <c r="S646" i="3"/>
  <c r="R646" i="3"/>
  <c r="R650" i="3"/>
  <c r="S650" i="3"/>
  <c r="R654" i="3"/>
  <c r="S654" i="3"/>
  <c r="S658" i="3"/>
  <c r="R658" i="3"/>
  <c r="R660" i="3"/>
  <c r="S660" i="3"/>
  <c r="H702" i="3"/>
  <c r="L702" i="3"/>
  <c r="R673" i="3"/>
  <c r="S677" i="3"/>
  <c r="R677" i="3"/>
  <c r="S681" i="3"/>
  <c r="R681" i="3"/>
  <c r="R685" i="3"/>
  <c r="S685" i="3"/>
  <c r="R689" i="3"/>
  <c r="S689" i="3"/>
  <c r="R693" i="3"/>
  <c r="S693" i="3"/>
  <c r="S697" i="3"/>
  <c r="R697" i="3"/>
  <c r="R701" i="3"/>
  <c r="S701" i="3"/>
  <c r="O78" i="3"/>
  <c r="R133" i="3"/>
  <c r="S133" i="3"/>
  <c r="R137" i="3"/>
  <c r="S137" i="3"/>
  <c r="R141" i="3"/>
  <c r="S141" i="3"/>
  <c r="R145" i="3"/>
  <c r="S145" i="3"/>
  <c r="R227" i="3"/>
  <c r="S227" i="3"/>
  <c r="S309" i="3"/>
  <c r="R309" i="3"/>
  <c r="S323" i="3"/>
  <c r="R323" i="3"/>
  <c r="S327" i="3"/>
  <c r="R327" i="3"/>
  <c r="S331" i="3"/>
  <c r="R331" i="3"/>
  <c r="S343" i="3"/>
  <c r="R343" i="3"/>
  <c r="R367" i="3"/>
  <c r="S367" i="3"/>
  <c r="S387" i="3"/>
  <c r="R387" i="3"/>
  <c r="R460" i="3"/>
  <c r="S460" i="3"/>
  <c r="S601" i="3"/>
  <c r="R601" i="3"/>
  <c r="S609" i="3"/>
  <c r="R609" i="3"/>
  <c r="R621" i="3"/>
  <c r="S621" i="3"/>
  <c r="S637" i="3"/>
  <c r="R637" i="3"/>
  <c r="S657" i="3"/>
  <c r="R657" i="3"/>
  <c r="R688" i="3"/>
  <c r="S688" i="3"/>
  <c r="S47" i="3"/>
  <c r="R47" i="3"/>
  <c r="H156" i="3"/>
  <c r="L156" i="3"/>
  <c r="S128" i="3"/>
  <c r="R128" i="3"/>
  <c r="S132" i="3"/>
  <c r="R132" i="3"/>
  <c r="S136" i="3"/>
  <c r="R136" i="3"/>
  <c r="S140" i="3"/>
  <c r="R140" i="3"/>
  <c r="S144" i="3"/>
  <c r="R144" i="3"/>
  <c r="S148" i="3"/>
  <c r="R148" i="3"/>
  <c r="R153" i="3"/>
  <c r="S153" i="3"/>
  <c r="G234" i="3"/>
  <c r="K234" i="3"/>
  <c r="R202" i="3"/>
  <c r="S202" i="3"/>
  <c r="O234" i="3"/>
  <c r="Q227" i="3" s="1"/>
  <c r="R206" i="3"/>
  <c r="S206" i="3"/>
  <c r="S210" i="3"/>
  <c r="R210" i="3"/>
  <c r="S214" i="3"/>
  <c r="R214" i="3"/>
  <c r="S218" i="3"/>
  <c r="R218" i="3"/>
  <c r="S222" i="3"/>
  <c r="R222" i="3"/>
  <c r="R226" i="3"/>
  <c r="S226" i="3"/>
  <c r="S230" i="3"/>
  <c r="R230" i="3"/>
  <c r="G312" i="3"/>
  <c r="K312" i="3"/>
  <c r="S280" i="3"/>
  <c r="R280" i="3"/>
  <c r="O312" i="3"/>
  <c r="Q289" i="3" s="1"/>
  <c r="R284" i="3"/>
  <c r="S284" i="3"/>
  <c r="R288" i="3"/>
  <c r="S288" i="3"/>
  <c r="R292" i="3"/>
  <c r="S292" i="3"/>
  <c r="R296" i="3"/>
  <c r="S296" i="3"/>
  <c r="R300" i="3"/>
  <c r="S300" i="3"/>
  <c r="R304" i="3"/>
  <c r="S304" i="3"/>
  <c r="R308" i="3"/>
  <c r="S308" i="3"/>
  <c r="H351" i="3"/>
  <c r="L351" i="3"/>
  <c r="R322" i="3"/>
  <c r="S322" i="3"/>
  <c r="R326" i="3"/>
  <c r="S326" i="3"/>
  <c r="R330" i="3"/>
  <c r="S330" i="3"/>
  <c r="R334" i="3"/>
  <c r="S334" i="3"/>
  <c r="R338" i="3"/>
  <c r="S338" i="3"/>
  <c r="R342" i="3"/>
  <c r="S342" i="3"/>
  <c r="R346" i="3"/>
  <c r="S346" i="3"/>
  <c r="R350" i="3"/>
  <c r="S350" i="3"/>
  <c r="G390" i="3"/>
  <c r="K390" i="3"/>
  <c r="S358" i="3"/>
  <c r="O390" i="3"/>
  <c r="Q360" i="3" s="1"/>
  <c r="R358" i="3"/>
  <c r="R362" i="3"/>
  <c r="S362" i="3"/>
  <c r="S366" i="3"/>
  <c r="R366" i="3"/>
  <c r="S370" i="3"/>
  <c r="R370" i="3"/>
  <c r="R374" i="3"/>
  <c r="S374" i="3"/>
  <c r="R378" i="3"/>
  <c r="S378" i="3"/>
  <c r="S382" i="3"/>
  <c r="R382" i="3"/>
  <c r="S386" i="3"/>
  <c r="R386" i="3"/>
  <c r="H468" i="3"/>
  <c r="L468" i="3"/>
  <c r="S439" i="3"/>
  <c r="R439" i="3"/>
  <c r="S443" i="3"/>
  <c r="R443" i="3"/>
  <c r="S447" i="3"/>
  <c r="R447" i="3"/>
  <c r="S451" i="3"/>
  <c r="R451" i="3"/>
  <c r="S455" i="3"/>
  <c r="R455" i="3"/>
  <c r="S459" i="3"/>
  <c r="R459" i="3"/>
  <c r="S463" i="3"/>
  <c r="R463" i="3"/>
  <c r="S467" i="3"/>
  <c r="R467" i="3"/>
  <c r="G624" i="3"/>
  <c r="K624" i="3"/>
  <c r="R592" i="3"/>
  <c r="S592" i="3"/>
  <c r="O624" i="3"/>
  <c r="Q618" i="3" s="1"/>
  <c r="S596" i="3"/>
  <c r="R596" i="3"/>
  <c r="S600" i="3"/>
  <c r="R600" i="3"/>
  <c r="S604" i="3"/>
  <c r="R604" i="3"/>
  <c r="S608" i="3"/>
  <c r="R608" i="3"/>
  <c r="S612" i="3"/>
  <c r="R612" i="3"/>
  <c r="S616" i="3"/>
  <c r="R616" i="3"/>
  <c r="S620" i="3"/>
  <c r="R620" i="3"/>
  <c r="F663" i="3"/>
  <c r="J663" i="3"/>
  <c r="N663" i="3"/>
  <c r="R632" i="3"/>
  <c r="S632" i="3"/>
  <c r="R636" i="3"/>
  <c r="S636" i="3"/>
  <c r="R640" i="3"/>
  <c r="S640" i="3"/>
  <c r="R644" i="3"/>
  <c r="S644" i="3"/>
  <c r="R648" i="3"/>
  <c r="S648" i="3"/>
  <c r="R652" i="3"/>
  <c r="S652" i="3"/>
  <c r="R656" i="3"/>
  <c r="S656" i="3"/>
  <c r="S662" i="3"/>
  <c r="R662" i="3"/>
  <c r="F702" i="3"/>
  <c r="J702" i="3"/>
  <c r="N702" i="3"/>
  <c r="S671" i="3"/>
  <c r="R671" i="3"/>
  <c r="S675" i="3"/>
  <c r="R675" i="3"/>
  <c r="S679" i="3"/>
  <c r="R679" i="3"/>
  <c r="S683" i="3"/>
  <c r="R683" i="3"/>
  <c r="S687" i="3"/>
  <c r="R687" i="3"/>
  <c r="S691" i="3"/>
  <c r="R691" i="3"/>
  <c r="S695" i="3"/>
  <c r="R695" i="3"/>
  <c r="S699" i="3"/>
  <c r="R699" i="3"/>
  <c r="O195" i="3"/>
  <c r="Q183" i="3" s="1"/>
  <c r="S124" i="3"/>
  <c r="R129" i="3"/>
  <c r="S129" i="3"/>
  <c r="R149" i="3"/>
  <c r="S149" i="3"/>
  <c r="R203" i="3"/>
  <c r="S203" i="3"/>
  <c r="R219" i="3"/>
  <c r="S219" i="3"/>
  <c r="R231" i="3"/>
  <c r="S231" i="3"/>
  <c r="S281" i="3"/>
  <c r="R281" i="3"/>
  <c r="S285" i="3"/>
  <c r="R285" i="3"/>
  <c r="S293" i="3"/>
  <c r="R293" i="3"/>
  <c r="S305" i="3"/>
  <c r="R305" i="3"/>
  <c r="S335" i="3"/>
  <c r="R335" i="3"/>
  <c r="S347" i="3"/>
  <c r="R347" i="3"/>
  <c r="R363" i="3"/>
  <c r="S363" i="3"/>
  <c r="R379" i="3"/>
  <c r="S379" i="3"/>
  <c r="R383" i="3"/>
  <c r="S383" i="3"/>
  <c r="R436" i="3"/>
  <c r="S436" i="3"/>
  <c r="O468" i="3"/>
  <c r="R440" i="3"/>
  <c r="S440" i="3"/>
  <c r="R444" i="3"/>
  <c r="S444" i="3"/>
  <c r="R456" i="3"/>
  <c r="S456" i="3"/>
  <c r="R593" i="3"/>
  <c r="S593" i="3"/>
  <c r="S617" i="3"/>
  <c r="R617" i="3"/>
  <c r="S633" i="3"/>
  <c r="R633" i="3"/>
  <c r="S641" i="3"/>
  <c r="R641" i="3"/>
  <c r="S649" i="3"/>
  <c r="R649" i="3"/>
  <c r="S653" i="3"/>
  <c r="R653" i="3"/>
  <c r="R672" i="3"/>
  <c r="S672" i="3"/>
  <c r="R680" i="3"/>
  <c r="S680" i="3"/>
  <c r="R692" i="3"/>
  <c r="S692" i="3"/>
  <c r="R696" i="3"/>
  <c r="S696" i="3"/>
  <c r="O117" i="3"/>
  <c r="I156" i="3"/>
  <c r="M156" i="3"/>
  <c r="S127" i="3"/>
  <c r="R127" i="3"/>
  <c r="S131" i="3"/>
  <c r="R131" i="3"/>
  <c r="S135" i="3"/>
  <c r="R135" i="3"/>
  <c r="S139" i="3"/>
  <c r="R139" i="3"/>
  <c r="S143" i="3"/>
  <c r="R143" i="3"/>
  <c r="S147" i="3"/>
  <c r="R147" i="3"/>
  <c r="S151" i="3"/>
  <c r="R151" i="3"/>
  <c r="S152" i="3"/>
  <c r="R152" i="3"/>
  <c r="H234" i="3"/>
  <c r="L234" i="3"/>
  <c r="S205" i="3"/>
  <c r="R205" i="3"/>
  <c r="S209" i="3"/>
  <c r="R209" i="3"/>
  <c r="S213" i="3"/>
  <c r="R213" i="3"/>
  <c r="S217" i="3"/>
  <c r="R217" i="3"/>
  <c r="S221" i="3"/>
  <c r="R221" i="3"/>
  <c r="S225" i="3"/>
  <c r="R225" i="3"/>
  <c r="S229" i="3"/>
  <c r="R229" i="3"/>
  <c r="S233" i="3"/>
  <c r="R233" i="3"/>
  <c r="H312" i="3"/>
  <c r="L312" i="3"/>
  <c r="S283" i="3"/>
  <c r="R283" i="3"/>
  <c r="S287" i="3"/>
  <c r="R287" i="3"/>
  <c r="S291" i="3"/>
  <c r="R291" i="3"/>
  <c r="S295" i="3"/>
  <c r="R295" i="3"/>
  <c r="S299" i="3"/>
  <c r="R299" i="3"/>
  <c r="S303" i="3"/>
  <c r="R303" i="3"/>
  <c r="S307" i="3"/>
  <c r="R307" i="3"/>
  <c r="I351" i="3"/>
  <c r="M351" i="3"/>
  <c r="R321" i="3"/>
  <c r="S321" i="3"/>
  <c r="R325" i="3"/>
  <c r="S325" i="3"/>
  <c r="S329" i="3"/>
  <c r="R329" i="3"/>
  <c r="S333" i="3"/>
  <c r="R333" i="3"/>
  <c r="R337" i="3"/>
  <c r="S337" i="3"/>
  <c r="R341" i="3"/>
  <c r="S341" i="3"/>
  <c r="S345" i="3"/>
  <c r="R345" i="3"/>
  <c r="S349" i="3"/>
  <c r="R349" i="3"/>
  <c r="H390" i="3"/>
  <c r="L390" i="3"/>
  <c r="S361" i="3"/>
  <c r="R361" i="3"/>
  <c r="S365" i="3"/>
  <c r="R365" i="3"/>
  <c r="S369" i="3"/>
  <c r="R369" i="3"/>
  <c r="S373" i="3"/>
  <c r="R373" i="3"/>
  <c r="S377" i="3"/>
  <c r="R377" i="3"/>
  <c r="S381" i="3"/>
  <c r="R381" i="3"/>
  <c r="S385" i="3"/>
  <c r="R385" i="3"/>
  <c r="S389" i="3"/>
  <c r="R389" i="3"/>
  <c r="I468" i="3"/>
  <c r="M468" i="3"/>
  <c r="S438" i="3"/>
  <c r="R438" i="3"/>
  <c r="S442" i="3"/>
  <c r="R442" i="3"/>
  <c r="S446" i="3"/>
  <c r="R446" i="3"/>
  <c r="S450" i="3"/>
  <c r="R450" i="3"/>
  <c r="S454" i="3"/>
  <c r="R454" i="3"/>
  <c r="S458" i="3"/>
  <c r="R458" i="3"/>
  <c r="S462" i="3"/>
  <c r="R462" i="3"/>
  <c r="S466" i="3"/>
  <c r="R466" i="3"/>
  <c r="R578" i="3"/>
  <c r="H624" i="3"/>
  <c r="L624" i="3"/>
  <c r="S595" i="3"/>
  <c r="R595" i="3"/>
  <c r="S599" i="3"/>
  <c r="R599" i="3"/>
  <c r="S603" i="3"/>
  <c r="R603" i="3"/>
  <c r="S607" i="3"/>
  <c r="R607" i="3"/>
  <c r="S611" i="3"/>
  <c r="R611" i="3"/>
  <c r="S615" i="3"/>
  <c r="R615" i="3"/>
  <c r="S619" i="3"/>
  <c r="R619" i="3"/>
  <c r="S623" i="3"/>
  <c r="R623" i="3"/>
  <c r="G663" i="3"/>
  <c r="K663" i="3"/>
  <c r="R631" i="3"/>
  <c r="S631" i="3"/>
  <c r="O663" i="3"/>
  <c r="Q646" i="3" s="1"/>
  <c r="S635" i="3"/>
  <c r="R635" i="3"/>
  <c r="S639" i="3"/>
  <c r="R639" i="3"/>
  <c r="S643" i="3"/>
  <c r="R643" i="3"/>
  <c r="S647" i="3"/>
  <c r="R647" i="3"/>
  <c r="S651" i="3"/>
  <c r="R651" i="3"/>
  <c r="S655" i="3"/>
  <c r="R655" i="3"/>
  <c r="S661" i="3"/>
  <c r="R661" i="3"/>
  <c r="G702" i="3"/>
  <c r="K702" i="3"/>
  <c r="R670" i="3"/>
  <c r="O702" i="3"/>
  <c r="S670" i="3"/>
  <c r="R674" i="3"/>
  <c r="S674" i="3"/>
  <c r="R678" i="3"/>
  <c r="S678" i="3"/>
  <c r="R682" i="3"/>
  <c r="S682" i="3"/>
  <c r="S686" i="3"/>
  <c r="R686" i="3"/>
  <c r="S690" i="3"/>
  <c r="R690" i="3"/>
  <c r="S694" i="3"/>
  <c r="R694" i="3"/>
  <c r="S698" i="3"/>
  <c r="R698" i="3"/>
  <c r="O585" i="3"/>
  <c r="O273" i="3"/>
  <c r="R124" i="3"/>
  <c r="Q27" i="4"/>
  <c r="Q14" i="4"/>
  <c r="Q9" i="4"/>
  <c r="Q7" i="4"/>
  <c r="Q37" i="4"/>
  <c r="Q35" i="4"/>
  <c r="Q26" i="4"/>
  <c r="Q15" i="4"/>
  <c r="Q29" i="4"/>
  <c r="Q34" i="4"/>
  <c r="Q38" i="4"/>
  <c r="Q21" i="4"/>
  <c r="Q17" i="4"/>
  <c r="Q16" i="4"/>
  <c r="Q33" i="4"/>
  <c r="Q39" i="4"/>
  <c r="Q32" i="4"/>
  <c r="Q31" i="4"/>
  <c r="Q30" i="4"/>
  <c r="Q25" i="4"/>
  <c r="Q36" i="4"/>
  <c r="Q13" i="4"/>
  <c r="Q20" i="4"/>
  <c r="Q19" i="4"/>
  <c r="Q18" i="4"/>
  <c r="C411" i="12"/>
  <c r="C156" i="12"/>
  <c r="C229" i="12" s="1"/>
  <c r="C301" i="12" s="1"/>
  <c r="C375" i="12" s="1"/>
  <c r="C415" i="12"/>
  <c r="C160" i="12"/>
  <c r="C233" i="12" s="1"/>
  <c r="C305" i="12" s="1"/>
  <c r="C379" i="12" s="1"/>
  <c r="C419" i="12"/>
  <c r="C164" i="12"/>
  <c r="C237" i="12" s="1"/>
  <c r="C309" i="12" s="1"/>
  <c r="C383" i="12" s="1"/>
  <c r="C423" i="12"/>
  <c r="C168" i="12"/>
  <c r="C241" i="12" s="1"/>
  <c r="C313" i="12" s="1"/>
  <c r="C387" i="12" s="1"/>
  <c r="C427" i="12"/>
  <c r="C172" i="12"/>
  <c r="C245" i="12" s="1"/>
  <c r="C317" i="12" s="1"/>
  <c r="C391" i="12" s="1"/>
  <c r="C431" i="12"/>
  <c r="C176" i="12"/>
  <c r="C249" i="12" s="1"/>
  <c r="C321" i="12" s="1"/>
  <c r="C395" i="12" s="1"/>
  <c r="C435" i="12"/>
  <c r="C180" i="12"/>
  <c r="C253" i="12" s="1"/>
  <c r="C325" i="12" s="1"/>
  <c r="C399" i="12" s="1"/>
  <c r="C439" i="12"/>
  <c r="C184" i="12"/>
  <c r="C257" i="12" s="1"/>
  <c r="C329" i="12" s="1"/>
  <c r="C403" i="12" s="1"/>
  <c r="C414" i="12"/>
  <c r="C159" i="12"/>
  <c r="C232" i="12" s="1"/>
  <c r="C304" i="12" s="1"/>
  <c r="C378" i="12" s="1"/>
  <c r="C418" i="12"/>
  <c r="C163" i="12"/>
  <c r="C236" i="12" s="1"/>
  <c r="C308" i="12" s="1"/>
  <c r="C382" i="12" s="1"/>
  <c r="C422" i="12"/>
  <c r="C167" i="12"/>
  <c r="C240" i="12" s="1"/>
  <c r="C312" i="12" s="1"/>
  <c r="C386" i="12" s="1"/>
  <c r="C426" i="12"/>
  <c r="C171" i="12"/>
  <c r="C244" i="12" s="1"/>
  <c r="C316" i="12" s="1"/>
  <c r="C390" i="12" s="1"/>
  <c r="C430" i="12"/>
  <c r="C175" i="12"/>
  <c r="C248" i="12" s="1"/>
  <c r="C320" i="12" s="1"/>
  <c r="C394" i="12" s="1"/>
  <c r="C434" i="12"/>
  <c r="C179" i="12"/>
  <c r="C252" i="12" s="1"/>
  <c r="C324" i="12" s="1"/>
  <c r="C398" i="12" s="1"/>
  <c r="C438" i="12"/>
  <c r="C183" i="12"/>
  <c r="C256" i="12" s="1"/>
  <c r="C328" i="12" s="1"/>
  <c r="C402" i="12" s="1"/>
  <c r="C83" i="12"/>
  <c r="C86" i="12"/>
  <c r="C87" i="12"/>
  <c r="C90" i="12"/>
  <c r="C91" i="12"/>
  <c r="C94" i="12"/>
  <c r="C95" i="12"/>
  <c r="C98" i="12"/>
  <c r="C99" i="12"/>
  <c r="C102" i="12"/>
  <c r="C103" i="12"/>
  <c r="C106" i="12"/>
  <c r="C107" i="12"/>
  <c r="C110" i="12"/>
  <c r="C413" i="12"/>
  <c r="C158" i="12"/>
  <c r="C231" i="12" s="1"/>
  <c r="C303" i="12" s="1"/>
  <c r="C377" i="12" s="1"/>
  <c r="C417" i="12"/>
  <c r="C162" i="12"/>
  <c r="C235" i="12" s="1"/>
  <c r="C307" i="12" s="1"/>
  <c r="C381" i="12" s="1"/>
  <c r="C421" i="12"/>
  <c r="C166" i="12"/>
  <c r="C239" i="12" s="1"/>
  <c r="C311" i="12" s="1"/>
  <c r="C385" i="12" s="1"/>
  <c r="C425" i="12"/>
  <c r="C170" i="12"/>
  <c r="C243" i="12" s="1"/>
  <c r="C315" i="12" s="1"/>
  <c r="C389" i="12" s="1"/>
  <c r="C429" i="12"/>
  <c r="C174" i="12"/>
  <c r="C247" i="12" s="1"/>
  <c r="C319" i="12" s="1"/>
  <c r="C393" i="12" s="1"/>
  <c r="C433" i="12"/>
  <c r="C178" i="12"/>
  <c r="C251" i="12" s="1"/>
  <c r="C323" i="12" s="1"/>
  <c r="C397" i="12" s="1"/>
  <c r="C437" i="12"/>
  <c r="C182" i="12"/>
  <c r="C255" i="12" s="1"/>
  <c r="C327" i="12" s="1"/>
  <c r="C401" i="12" s="1"/>
  <c r="C441" i="12"/>
  <c r="C186" i="12"/>
  <c r="C259" i="12" s="1"/>
  <c r="C331" i="12" s="1"/>
  <c r="C405" i="12" s="1"/>
  <c r="C412" i="12"/>
  <c r="C157" i="12"/>
  <c r="C230" i="12" s="1"/>
  <c r="C302" i="12" s="1"/>
  <c r="C376" i="12" s="1"/>
  <c r="C416" i="12"/>
  <c r="C161" i="12"/>
  <c r="C234" i="12" s="1"/>
  <c r="C306" i="12" s="1"/>
  <c r="C380" i="12" s="1"/>
  <c r="C420" i="12"/>
  <c r="C165" i="12"/>
  <c r="C238" i="12" s="1"/>
  <c r="C310" i="12" s="1"/>
  <c r="C384" i="12" s="1"/>
  <c r="C424" i="12"/>
  <c r="C169" i="12"/>
  <c r="C242" i="12" s="1"/>
  <c r="C314" i="12" s="1"/>
  <c r="C388" i="12" s="1"/>
  <c r="C428" i="12"/>
  <c r="C173" i="12"/>
  <c r="C246" i="12" s="1"/>
  <c r="C318" i="12" s="1"/>
  <c r="C392" i="12" s="1"/>
  <c r="C432" i="12"/>
  <c r="C177" i="12"/>
  <c r="C250" i="12" s="1"/>
  <c r="C322" i="12" s="1"/>
  <c r="C396" i="12" s="1"/>
  <c r="C436" i="12"/>
  <c r="C181" i="12"/>
  <c r="C254" i="12" s="1"/>
  <c r="C326" i="12" s="1"/>
  <c r="C400" i="12" s="1"/>
  <c r="C440" i="12"/>
  <c r="C185" i="12"/>
  <c r="C258" i="12" s="1"/>
  <c r="C330" i="12" s="1"/>
  <c r="C404" i="12" s="1"/>
  <c r="C564" i="12"/>
  <c r="C566" i="12"/>
  <c r="C575" i="12"/>
  <c r="C559" i="12"/>
  <c r="C568" i="12"/>
  <c r="C570" i="12"/>
  <c r="C560" i="12"/>
  <c r="C562" i="12"/>
  <c r="C567" i="12"/>
  <c r="C571" i="12"/>
  <c r="C573" i="12"/>
  <c r="C558" i="12"/>
  <c r="C563" i="12"/>
  <c r="C574" i="12"/>
  <c r="C577" i="12"/>
  <c r="C561" i="12"/>
  <c r="C565" i="12"/>
  <c r="C582" i="12"/>
  <c r="C583" i="12"/>
  <c r="C578" i="12"/>
  <c r="C579" i="12"/>
  <c r="C587" i="12"/>
  <c r="C572" i="12"/>
  <c r="C576" i="12"/>
  <c r="C580" i="12"/>
  <c r="C584" i="12"/>
  <c r="C588" i="12"/>
  <c r="C586" i="12"/>
  <c r="P182" i="1"/>
  <c r="P192" i="1"/>
  <c r="P194" i="1"/>
  <c r="O194" i="1"/>
  <c r="Q676" i="3" l="1"/>
  <c r="O706" i="3"/>
  <c r="Q67" i="3"/>
  <c r="Q567" i="3"/>
  <c r="Q403" i="3"/>
  <c r="Q254" i="3"/>
  <c r="Q465" i="3"/>
  <c r="Q96" i="3"/>
  <c r="Q533" i="3"/>
  <c r="Q474" i="12"/>
  <c r="R474" i="12" s="1"/>
  <c r="S474" i="12" s="1"/>
  <c r="T474" i="12" s="1"/>
  <c r="Q472" i="12"/>
  <c r="R472" i="12" s="1"/>
  <c r="H538" i="3" s="1"/>
  <c r="Q437" i="12"/>
  <c r="R437" i="12" s="1"/>
  <c r="S437" i="12" s="1"/>
  <c r="T437" i="12" s="1"/>
  <c r="Q435" i="12"/>
  <c r="R435" i="12" s="1"/>
  <c r="F87" i="3"/>
  <c r="S87" i="3" s="1"/>
  <c r="Q44" i="12"/>
  <c r="W410" i="12"/>
  <c r="O191" i="12"/>
  <c r="P191" i="12" s="1"/>
  <c r="Q191" i="12" s="1"/>
  <c r="R191" i="12" s="1"/>
  <c r="S191" i="12" s="1"/>
  <c r="T191" i="12" s="1"/>
  <c r="U191" i="12" s="1"/>
  <c r="V191" i="12" s="1"/>
  <c r="W191" i="12" s="1"/>
  <c r="X191" i="12" s="1"/>
  <c r="Q664" i="3"/>
  <c r="P6" i="12"/>
  <c r="Q469" i="3"/>
  <c r="Q541" i="3"/>
  <c r="Q313" i="3"/>
  <c r="Q391" i="3"/>
  <c r="Q235" i="3"/>
  <c r="Q352" i="3"/>
  <c r="Q157" i="3"/>
  <c r="F540" i="3"/>
  <c r="S540" i="3" s="1"/>
  <c r="C546" i="12"/>
  <c r="C618" i="12" s="1"/>
  <c r="C543" i="12"/>
  <c r="C615" i="12" s="1"/>
  <c r="C535" i="12"/>
  <c r="C607" i="12" s="1"/>
  <c r="C551" i="12"/>
  <c r="C623" i="12" s="1"/>
  <c r="C540" i="12"/>
  <c r="C612" i="12" s="1"/>
  <c r="C548" i="12"/>
  <c r="C620" i="12" s="1"/>
  <c r="C545" i="12"/>
  <c r="C617" i="12" s="1"/>
  <c r="C529" i="12"/>
  <c r="C601" i="12" s="1"/>
  <c r="C526" i="12"/>
  <c r="C598" i="12" s="1"/>
  <c r="C550" i="12"/>
  <c r="C622" i="12" s="1"/>
  <c r="C547" i="12"/>
  <c r="C619" i="12" s="1"/>
  <c r="C544" i="12"/>
  <c r="C616" i="12" s="1"/>
  <c r="C541" i="12"/>
  <c r="C613" i="12" s="1"/>
  <c r="C531" i="12"/>
  <c r="C603" i="12" s="1"/>
  <c r="C537" i="12"/>
  <c r="C609" i="12" s="1"/>
  <c r="Q694" i="3"/>
  <c r="Q674" i="3"/>
  <c r="Q619" i="3"/>
  <c r="Q607" i="3"/>
  <c r="Q595" i="3"/>
  <c r="Q611" i="3"/>
  <c r="Q603" i="3"/>
  <c r="Q599" i="3"/>
  <c r="Q604" i="3"/>
  <c r="Q623" i="3"/>
  <c r="Q620" i="3"/>
  <c r="Q612" i="3"/>
  <c r="Q596" i="3"/>
  <c r="Q615" i="3"/>
  <c r="Q593" i="3"/>
  <c r="Q616" i="3"/>
  <c r="Q600" i="3"/>
  <c r="Q617" i="3"/>
  <c r="Q608" i="3"/>
  <c r="Q520" i="3"/>
  <c r="Q537" i="3"/>
  <c r="Q531" i="3"/>
  <c r="Q535" i="3"/>
  <c r="Q539" i="3"/>
  <c r="Q534" i="3"/>
  <c r="Q546" i="3"/>
  <c r="Q524" i="3"/>
  <c r="Q542" i="3"/>
  <c r="Q515" i="3"/>
  <c r="Q527" i="3"/>
  <c r="Q530" i="3"/>
  <c r="Q522" i="3"/>
  <c r="Q545" i="3"/>
  <c r="Q526" i="3"/>
  <c r="Q544" i="3"/>
  <c r="Q519" i="3"/>
  <c r="Q543" i="3"/>
  <c r="Q516" i="3"/>
  <c r="Q517" i="3"/>
  <c r="Q523" i="3"/>
  <c r="Q525" i="3"/>
  <c r="Q518" i="3"/>
  <c r="Q532" i="3"/>
  <c r="Q540" i="3"/>
  <c r="Q529" i="3"/>
  <c r="Q514" i="3"/>
  <c r="Q528" i="3"/>
  <c r="Q521" i="3"/>
  <c r="Q536" i="3"/>
  <c r="Q538" i="3"/>
  <c r="Q458" i="3"/>
  <c r="Q442" i="3"/>
  <c r="Q423" i="3"/>
  <c r="Q425" i="3"/>
  <c r="Q407" i="3"/>
  <c r="Q414" i="3"/>
  <c r="Q427" i="3"/>
  <c r="Q401" i="3"/>
  <c r="Q415" i="3"/>
  <c r="Q405" i="3"/>
  <c r="Q389" i="3"/>
  <c r="Q373" i="3"/>
  <c r="Q381" i="3"/>
  <c r="Q377" i="3"/>
  <c r="Q365" i="3"/>
  <c r="Q361" i="3"/>
  <c r="Q385" i="3"/>
  <c r="Q369" i="3"/>
  <c r="Q358" i="3"/>
  <c r="Q363" i="3"/>
  <c r="Q378" i="3"/>
  <c r="Q347" i="3"/>
  <c r="Q332" i="3"/>
  <c r="Q327" i="3"/>
  <c r="Q341" i="3"/>
  <c r="Q349" i="3"/>
  <c r="Q329" i="3"/>
  <c r="Q325" i="3"/>
  <c r="Q342" i="3"/>
  <c r="Q322" i="3"/>
  <c r="Q323" i="3"/>
  <c r="Q348" i="3"/>
  <c r="Q345" i="3"/>
  <c r="Q333" i="3"/>
  <c r="Q338" i="3"/>
  <c r="Q326" i="3"/>
  <c r="Q350" i="3"/>
  <c r="Q346" i="3"/>
  <c r="Q334" i="3"/>
  <c r="Q330" i="3"/>
  <c r="Q337" i="3"/>
  <c r="Q321" i="3"/>
  <c r="Q335" i="3"/>
  <c r="Q343" i="3"/>
  <c r="Q331" i="3"/>
  <c r="Q344" i="3"/>
  <c r="Q340" i="3"/>
  <c r="Q336" i="3"/>
  <c r="Q328" i="3"/>
  <c r="Q324" i="3"/>
  <c r="Q320" i="3"/>
  <c r="Q299" i="3"/>
  <c r="Q291" i="3"/>
  <c r="Q293" i="3"/>
  <c r="Q281" i="3"/>
  <c r="Q307" i="3"/>
  <c r="Q295" i="3"/>
  <c r="Q283" i="3"/>
  <c r="Q305" i="3"/>
  <c r="Q303" i="3"/>
  <c r="Q287" i="3"/>
  <c r="Q285" i="3"/>
  <c r="Q292" i="3"/>
  <c r="Q308" i="3"/>
  <c r="Q296" i="3"/>
  <c r="Q280" i="3"/>
  <c r="Q231" i="3"/>
  <c r="Q230" i="3"/>
  <c r="Q151" i="3"/>
  <c r="Q147" i="3"/>
  <c r="Q148" i="3"/>
  <c r="Q145" i="3"/>
  <c r="Q130" i="3"/>
  <c r="Q126" i="3"/>
  <c r="Q131" i="3"/>
  <c r="Q128" i="3"/>
  <c r="Q146" i="3"/>
  <c r="Q134" i="3"/>
  <c r="Q135" i="3"/>
  <c r="Q129" i="3"/>
  <c r="Q144" i="3"/>
  <c r="Q136" i="3"/>
  <c r="Q132" i="3"/>
  <c r="Q133" i="3"/>
  <c r="Q150" i="3"/>
  <c r="Q124" i="3"/>
  <c r="Q75" i="3"/>
  <c r="Q49" i="3"/>
  <c r="Q71" i="3"/>
  <c r="Q58" i="3"/>
  <c r="Q54" i="3"/>
  <c r="Q60" i="3"/>
  <c r="Q64" i="3"/>
  <c r="Q51" i="3"/>
  <c r="Q74" i="3"/>
  <c r="Q63" i="3"/>
  <c r="Q52" i="3"/>
  <c r="Q69" i="3"/>
  <c r="Q47" i="3"/>
  <c r="Q57" i="3"/>
  <c r="Q152" i="3"/>
  <c r="Q139" i="3"/>
  <c r="Q149" i="3"/>
  <c r="Q97" i="3"/>
  <c r="Q140" i="3"/>
  <c r="Q137" i="3"/>
  <c r="Q155" i="3"/>
  <c r="Q138" i="3"/>
  <c r="Q66" i="3"/>
  <c r="Q339" i="3"/>
  <c r="Q154" i="3"/>
  <c r="Q125" i="3"/>
  <c r="Q698" i="3"/>
  <c r="Q686" i="3"/>
  <c r="Q682" i="3"/>
  <c r="Q143" i="3"/>
  <c r="Q127" i="3"/>
  <c r="Q153" i="3"/>
  <c r="Q141" i="3"/>
  <c r="Q302" i="3"/>
  <c r="Q298" i="3"/>
  <c r="Q294" i="3"/>
  <c r="Q142" i="3"/>
  <c r="Q679" i="3"/>
  <c r="Q681" i="3"/>
  <c r="Q691" i="3"/>
  <c r="Q592" i="3"/>
  <c r="Q621" i="3"/>
  <c r="Q602" i="3"/>
  <c r="Q601" i="3"/>
  <c r="Q400" i="3"/>
  <c r="Q379" i="3"/>
  <c r="Q374" i="3"/>
  <c r="Q380" i="3"/>
  <c r="Q376" i="3"/>
  <c r="Q383" i="3"/>
  <c r="Q382" i="3"/>
  <c r="Q364" i="3"/>
  <c r="Q310" i="3"/>
  <c r="Q309" i="3"/>
  <c r="Q282" i="3"/>
  <c r="Q246" i="3"/>
  <c r="Q249" i="3"/>
  <c r="Q270" i="3"/>
  <c r="Q251" i="3"/>
  <c r="Q190" i="3"/>
  <c r="Q175" i="3"/>
  <c r="Q171" i="3"/>
  <c r="Q173" i="3"/>
  <c r="Q181" i="3"/>
  <c r="Q192" i="3"/>
  <c r="Q193" i="3"/>
  <c r="Q191" i="3"/>
  <c r="Q174" i="3"/>
  <c r="Q114" i="3"/>
  <c r="Q90" i="3"/>
  <c r="Q663" i="3"/>
  <c r="Q659" i="3"/>
  <c r="Q650" i="3"/>
  <c r="Q637" i="3"/>
  <c r="Q657" i="3"/>
  <c r="Q640" i="3"/>
  <c r="Q656" i="3"/>
  <c r="Q649" i="3"/>
  <c r="Q631" i="3"/>
  <c r="Q635" i="3"/>
  <c r="Q651" i="3"/>
  <c r="Q634" i="3"/>
  <c r="Q638" i="3"/>
  <c r="Q654" i="3"/>
  <c r="Q632" i="3"/>
  <c r="Q636" i="3"/>
  <c r="Q648" i="3"/>
  <c r="Q652" i="3"/>
  <c r="Q633" i="3"/>
  <c r="Q641" i="3"/>
  <c r="Q647" i="3"/>
  <c r="Q642" i="3"/>
  <c r="Q660" i="3"/>
  <c r="Q644" i="3"/>
  <c r="Q639" i="3"/>
  <c r="Q655" i="3"/>
  <c r="Q661" i="3"/>
  <c r="Q580" i="3"/>
  <c r="Q643" i="3"/>
  <c r="Q117" i="3"/>
  <c r="Q111" i="3"/>
  <c r="Q92" i="3"/>
  <c r="Q101" i="3"/>
  <c r="Q107" i="3"/>
  <c r="Q87" i="3"/>
  <c r="Q109" i="3"/>
  <c r="Q103" i="3"/>
  <c r="Q89" i="3"/>
  <c r="Q104" i="3"/>
  <c r="Q108" i="3"/>
  <c r="Q85" i="3"/>
  <c r="Q100" i="3"/>
  <c r="Q105" i="3"/>
  <c r="Q91" i="3"/>
  <c r="Q102" i="3"/>
  <c r="Q98" i="3"/>
  <c r="Q116" i="3"/>
  <c r="Q113" i="3"/>
  <c r="Q88" i="3"/>
  <c r="Q110" i="3"/>
  <c r="Q99" i="3"/>
  <c r="Q106" i="3"/>
  <c r="Q94" i="3"/>
  <c r="Q112" i="3"/>
  <c r="Q95" i="3"/>
  <c r="Q86" i="3"/>
  <c r="Q662" i="3"/>
  <c r="Q653" i="3"/>
  <c r="Q468" i="3"/>
  <c r="Q448" i="3"/>
  <c r="Q441" i="3"/>
  <c r="Q457" i="3"/>
  <c r="Q447" i="3"/>
  <c r="Q463" i="3"/>
  <c r="Q436" i="3"/>
  <c r="Q450" i="3"/>
  <c r="Q466" i="3"/>
  <c r="Q464" i="3"/>
  <c r="Q437" i="3"/>
  <c r="Q453" i="3"/>
  <c r="Q460" i="3"/>
  <c r="Q443" i="3"/>
  <c r="Q459" i="3"/>
  <c r="Q456" i="3"/>
  <c r="Q446" i="3"/>
  <c r="Q462" i="3"/>
  <c r="Q452" i="3"/>
  <c r="Q445" i="3"/>
  <c r="Q461" i="3"/>
  <c r="Q451" i="3"/>
  <c r="Q467" i="3"/>
  <c r="Q440" i="3"/>
  <c r="Q438" i="3"/>
  <c r="Q454" i="3"/>
  <c r="Q455" i="3"/>
  <c r="Q214" i="3"/>
  <c r="Q115" i="3"/>
  <c r="Q449" i="3"/>
  <c r="Q645" i="3"/>
  <c r="Q585" i="3"/>
  <c r="Q575" i="3"/>
  <c r="Q560" i="3"/>
  <c r="Q555" i="3"/>
  <c r="Q553" i="3"/>
  <c r="Q561" i="3"/>
  <c r="Q554" i="3"/>
  <c r="Q569" i="3"/>
  <c r="Q584" i="3"/>
  <c r="Q558" i="3"/>
  <c r="Q562" i="3"/>
  <c r="Q577" i="3"/>
  <c r="Q579" i="3"/>
  <c r="Q563" i="3"/>
  <c r="Q568" i="3"/>
  <c r="Q571" i="3"/>
  <c r="Q572" i="3"/>
  <c r="Q565" i="3"/>
  <c r="Q570" i="3"/>
  <c r="Q581" i="3"/>
  <c r="Q566" i="3"/>
  <c r="Q574" i="3"/>
  <c r="Q559" i="3"/>
  <c r="Q573" i="3"/>
  <c r="Q582" i="3"/>
  <c r="Q557" i="3"/>
  <c r="Q556" i="3"/>
  <c r="Q583" i="3"/>
  <c r="Q578" i="3"/>
  <c r="Q444" i="3"/>
  <c r="Q564" i="3"/>
  <c r="Q439" i="3"/>
  <c r="Q234" i="3"/>
  <c r="Q207" i="3"/>
  <c r="Q212" i="3"/>
  <c r="Q206" i="3"/>
  <c r="Q222" i="3"/>
  <c r="Q233" i="3"/>
  <c r="Q215" i="3"/>
  <c r="Q223" i="3"/>
  <c r="Q204" i="3"/>
  <c r="Q208" i="3"/>
  <c r="Q220" i="3"/>
  <c r="Q224" i="3"/>
  <c r="Q218" i="3"/>
  <c r="Q203" i="3"/>
  <c r="Q205" i="3"/>
  <c r="Q217" i="3"/>
  <c r="Q221" i="3"/>
  <c r="Q211" i="3"/>
  <c r="Q216" i="3"/>
  <c r="Q228" i="3"/>
  <c r="Q232" i="3"/>
  <c r="Q202" i="3"/>
  <c r="Q210" i="3"/>
  <c r="Q226" i="3"/>
  <c r="Q219" i="3"/>
  <c r="Q209" i="3"/>
  <c r="Q213" i="3"/>
  <c r="Q225" i="3"/>
  <c r="Q229" i="3"/>
  <c r="Q93" i="3"/>
  <c r="Q658" i="3"/>
  <c r="Q576" i="3"/>
  <c r="Q273" i="3"/>
  <c r="Q248" i="3"/>
  <c r="Q242" i="3"/>
  <c r="Q265" i="3"/>
  <c r="Q263" i="3"/>
  <c r="Q260" i="3"/>
  <c r="Q243" i="3"/>
  <c r="Q272" i="3"/>
  <c r="Q256" i="3"/>
  <c r="Q257" i="3"/>
  <c r="Q241" i="3"/>
  <c r="Q690" i="3"/>
  <c r="Q670" i="3"/>
  <c r="Q261" i="3"/>
  <c r="Q247" i="3"/>
  <c r="Q696" i="3"/>
  <c r="Q692" i="3"/>
  <c r="Q429" i="3"/>
  <c r="Q419" i="3"/>
  <c r="Q412" i="3"/>
  <c r="Q428" i="3"/>
  <c r="Q397" i="3"/>
  <c r="Q413" i="3"/>
  <c r="Q404" i="3"/>
  <c r="Q409" i="3"/>
  <c r="Q402" i="3"/>
  <c r="Q418" i="3"/>
  <c r="Q399" i="3"/>
  <c r="Q416" i="3"/>
  <c r="Q398" i="3"/>
  <c r="Q421" i="3"/>
  <c r="Q408" i="3"/>
  <c r="Q695" i="3"/>
  <c r="Q624" i="3"/>
  <c r="Q625" i="3"/>
  <c r="Q406" i="3"/>
  <c r="Q386" i="3"/>
  <c r="Q370" i="3"/>
  <c r="Q366" i="3"/>
  <c r="Q362" i="3"/>
  <c r="Q304" i="3"/>
  <c r="Q300" i="3"/>
  <c r="Q288" i="3"/>
  <c r="Q284" i="3"/>
  <c r="Q255" i="3"/>
  <c r="Q688" i="3"/>
  <c r="Q411" i="3"/>
  <c r="Q262" i="3"/>
  <c r="Q56" i="3"/>
  <c r="Q693" i="3"/>
  <c r="Q677" i="3"/>
  <c r="Q614" i="3"/>
  <c r="Q598" i="3"/>
  <c r="Q388" i="3"/>
  <c r="Q372" i="3"/>
  <c r="Q259" i="3"/>
  <c r="Q176" i="3"/>
  <c r="Q700" i="3"/>
  <c r="Q613" i="3"/>
  <c r="Q605" i="3"/>
  <c r="Q420" i="3"/>
  <c r="Q267" i="3"/>
  <c r="Q180" i="3"/>
  <c r="Q678" i="3"/>
  <c r="Q245" i="3"/>
  <c r="Q672" i="3"/>
  <c r="Q244" i="3"/>
  <c r="Q687" i="3"/>
  <c r="Q683" i="3"/>
  <c r="Q422" i="3"/>
  <c r="Q258" i="3"/>
  <c r="Q253" i="3"/>
  <c r="Q186" i="3"/>
  <c r="Q609" i="3"/>
  <c r="Q73" i="3"/>
  <c r="Q46" i="3"/>
  <c r="Q701" i="3"/>
  <c r="Q697" i="3"/>
  <c r="Q685" i="3"/>
  <c r="Q622" i="3"/>
  <c r="Q606" i="3"/>
  <c r="Q311" i="3"/>
  <c r="Q306" i="3"/>
  <c r="Q290" i="3"/>
  <c r="Q286" i="3"/>
  <c r="Q264" i="3"/>
  <c r="Q72" i="3"/>
  <c r="Q55" i="3"/>
  <c r="Q50" i="3"/>
  <c r="Q597" i="3"/>
  <c r="Q351" i="3"/>
  <c r="Q297" i="3"/>
  <c r="Q702" i="3"/>
  <c r="Q703" i="3"/>
  <c r="Q268" i="3"/>
  <c r="Q266" i="3"/>
  <c r="Q680" i="3"/>
  <c r="Q271" i="3"/>
  <c r="Q195" i="3"/>
  <c r="Q172" i="3"/>
  <c r="Q178" i="3"/>
  <c r="Q189" i="3"/>
  <c r="Q188" i="3"/>
  <c r="Q177" i="3"/>
  <c r="Q187" i="3"/>
  <c r="Q166" i="3"/>
  <c r="Q169" i="3"/>
  <c r="Q168" i="3"/>
  <c r="Q165" i="3"/>
  <c r="Q182" i="3"/>
  <c r="Q179" i="3"/>
  <c r="Q185" i="3"/>
  <c r="Q170" i="3"/>
  <c r="Q184" i="3"/>
  <c r="Q194" i="3"/>
  <c r="Q163" i="3"/>
  <c r="Q699" i="3"/>
  <c r="Q675" i="3"/>
  <c r="Q671" i="3"/>
  <c r="Q426" i="3"/>
  <c r="Q390" i="3"/>
  <c r="Q312" i="3"/>
  <c r="Q167" i="3"/>
  <c r="Q164" i="3"/>
  <c r="Q387" i="3"/>
  <c r="Q367" i="3"/>
  <c r="Q269" i="3"/>
  <c r="Q78" i="3"/>
  <c r="Q68" i="3"/>
  <c r="Q70" i="3"/>
  <c r="Q65" i="3"/>
  <c r="Q48" i="3"/>
  <c r="Q77" i="3"/>
  <c r="Q62" i="3"/>
  <c r="Q61" i="3"/>
  <c r="Q53" i="3"/>
  <c r="Q689" i="3"/>
  <c r="Q673" i="3"/>
  <c r="Q610" i="3"/>
  <c r="Q594" i="3"/>
  <c r="Q424" i="3"/>
  <c r="Q417" i="3"/>
  <c r="Q410" i="3"/>
  <c r="Q384" i="3"/>
  <c r="Q368" i="3"/>
  <c r="Q252" i="3"/>
  <c r="Q250" i="3"/>
  <c r="Q76" i="3"/>
  <c r="Q59" i="3"/>
  <c r="Q684" i="3"/>
  <c r="Q375" i="3"/>
  <c r="Q371" i="3"/>
  <c r="Q359" i="3"/>
  <c r="Q301" i="3"/>
  <c r="R192" i="1"/>
  <c r="R189" i="1"/>
  <c r="R194" i="1"/>
  <c r="N194" i="1"/>
  <c r="M194" i="1"/>
  <c r="L194" i="1"/>
  <c r="K194" i="1"/>
  <c r="J194" i="1"/>
  <c r="I194" i="1"/>
  <c r="H194" i="1"/>
  <c r="G194" i="1"/>
  <c r="F194" i="1"/>
  <c r="P193" i="1"/>
  <c r="O193" i="1"/>
  <c r="N193" i="1"/>
  <c r="M193" i="1"/>
  <c r="L193" i="1"/>
  <c r="K193" i="1"/>
  <c r="J193" i="1"/>
  <c r="I193" i="1"/>
  <c r="H193" i="1"/>
  <c r="G193" i="1"/>
  <c r="F193" i="1"/>
  <c r="P191" i="1"/>
  <c r="O191" i="1"/>
  <c r="P190" i="1"/>
  <c r="O190" i="1"/>
  <c r="N190" i="1"/>
  <c r="M190" i="1"/>
  <c r="L190" i="1"/>
  <c r="K190" i="1"/>
  <c r="J190" i="1"/>
  <c r="I190" i="1"/>
  <c r="H190" i="1"/>
  <c r="G190" i="1"/>
  <c r="F190" i="1"/>
  <c r="P188" i="1"/>
  <c r="O188" i="1"/>
  <c r="N188" i="1"/>
  <c r="M188" i="1"/>
  <c r="L188" i="1"/>
  <c r="K188" i="1"/>
  <c r="J188" i="1"/>
  <c r="I188" i="1"/>
  <c r="H188" i="1"/>
  <c r="G188" i="1"/>
  <c r="F188" i="1"/>
  <c r="P187" i="1"/>
  <c r="O187" i="1"/>
  <c r="P186" i="1"/>
  <c r="O186" i="1"/>
  <c r="P185" i="1"/>
  <c r="O185" i="1"/>
  <c r="P184" i="1"/>
  <c r="O184" i="1"/>
  <c r="P183" i="1"/>
  <c r="N183" i="1"/>
  <c r="M183" i="1"/>
  <c r="L183" i="1"/>
  <c r="K183" i="1"/>
  <c r="J183" i="1"/>
  <c r="I183" i="1"/>
  <c r="H183" i="1"/>
  <c r="G183" i="1"/>
  <c r="F183" i="1"/>
  <c r="O182" i="1"/>
  <c r="R182" i="1" s="1"/>
  <c r="P181" i="1"/>
  <c r="O181" i="1"/>
  <c r="P180" i="1"/>
  <c r="O180" i="1"/>
  <c r="N180" i="1"/>
  <c r="M180" i="1"/>
  <c r="L180" i="1"/>
  <c r="K180" i="1"/>
  <c r="J180" i="1"/>
  <c r="I180" i="1"/>
  <c r="H180" i="1"/>
  <c r="G180" i="1"/>
  <c r="F180" i="1"/>
  <c r="P179" i="1"/>
  <c r="O179" i="1"/>
  <c r="N179" i="1"/>
  <c r="M179" i="1"/>
  <c r="L179" i="1"/>
  <c r="K179" i="1"/>
  <c r="J179" i="1"/>
  <c r="I179" i="1"/>
  <c r="H179" i="1"/>
  <c r="P178" i="1"/>
  <c r="O178" i="1"/>
  <c r="P177" i="1"/>
  <c r="O177" i="1"/>
  <c r="N177" i="1"/>
  <c r="M177" i="1"/>
  <c r="L177" i="1"/>
  <c r="K177" i="1"/>
  <c r="J177" i="1"/>
  <c r="I177" i="1"/>
  <c r="H177" i="1"/>
  <c r="G177" i="1"/>
  <c r="F177" i="1"/>
  <c r="P176" i="1"/>
  <c r="O176" i="1"/>
  <c r="N176" i="1"/>
  <c r="M176" i="1"/>
  <c r="L176" i="1"/>
  <c r="K176" i="1"/>
  <c r="J176" i="1"/>
  <c r="I176" i="1"/>
  <c r="H176" i="1"/>
  <c r="G176" i="1"/>
  <c r="F176" i="1"/>
  <c r="P175" i="1"/>
  <c r="O175" i="1"/>
  <c r="N175" i="1"/>
  <c r="M175" i="1"/>
  <c r="L175" i="1"/>
  <c r="K175" i="1"/>
  <c r="J175" i="1"/>
  <c r="I175" i="1"/>
  <c r="H175" i="1"/>
  <c r="G175" i="1"/>
  <c r="F175" i="1"/>
  <c r="P174" i="1"/>
  <c r="O174" i="1"/>
  <c r="N174" i="1"/>
  <c r="M174" i="1"/>
  <c r="L174" i="1"/>
  <c r="K174" i="1"/>
  <c r="J174" i="1"/>
  <c r="I174" i="1"/>
  <c r="H174" i="1"/>
  <c r="G174" i="1"/>
  <c r="F174" i="1"/>
  <c r="P173" i="1"/>
  <c r="O173" i="1"/>
  <c r="N173" i="1"/>
  <c r="M173" i="1"/>
  <c r="L173" i="1"/>
  <c r="K173" i="1"/>
  <c r="J173" i="1"/>
  <c r="I173" i="1"/>
  <c r="H173" i="1"/>
  <c r="G173" i="1"/>
  <c r="F173" i="1"/>
  <c r="P172" i="1"/>
  <c r="O172" i="1"/>
  <c r="N172" i="1"/>
  <c r="M172" i="1"/>
  <c r="P171" i="1"/>
  <c r="O171" i="1"/>
  <c r="N171" i="1"/>
  <c r="M171" i="1"/>
  <c r="L171" i="1"/>
  <c r="K171" i="1"/>
  <c r="J171" i="1"/>
  <c r="I171" i="1"/>
  <c r="H171" i="1"/>
  <c r="G171" i="1"/>
  <c r="F171" i="1"/>
  <c r="P170" i="1"/>
  <c r="O170" i="1"/>
  <c r="P169" i="1"/>
  <c r="O169" i="1"/>
  <c r="N169" i="1"/>
  <c r="M169" i="1"/>
  <c r="L169" i="1"/>
  <c r="K169" i="1"/>
  <c r="J169" i="1"/>
  <c r="I169" i="1"/>
  <c r="H169" i="1"/>
  <c r="G169" i="1"/>
  <c r="F169" i="1"/>
  <c r="P168" i="1"/>
  <c r="O168" i="1"/>
  <c r="N168" i="1"/>
  <c r="M168" i="1"/>
  <c r="L168" i="1"/>
  <c r="K168" i="1"/>
  <c r="J168" i="1"/>
  <c r="I168" i="1"/>
  <c r="H168" i="1"/>
  <c r="G168" i="1"/>
  <c r="F168" i="1"/>
  <c r="P167" i="1"/>
  <c r="O167" i="1"/>
  <c r="P166" i="1"/>
  <c r="O166" i="1"/>
  <c r="N166" i="1"/>
  <c r="M166" i="1"/>
  <c r="L166" i="1"/>
  <c r="K166" i="1"/>
  <c r="J166" i="1"/>
  <c r="I166" i="1"/>
  <c r="H166" i="1"/>
  <c r="G166" i="1"/>
  <c r="F166" i="1"/>
  <c r="P165" i="1"/>
  <c r="S165" i="1" s="1"/>
  <c r="O165" i="1"/>
  <c r="P164" i="1"/>
  <c r="O164" i="1"/>
  <c r="N164" i="1"/>
  <c r="M164" i="1"/>
  <c r="L164" i="1"/>
  <c r="K164" i="1"/>
  <c r="J164" i="1"/>
  <c r="I164" i="1"/>
  <c r="H164" i="1"/>
  <c r="G164" i="1"/>
  <c r="F164" i="1"/>
  <c r="P163" i="1"/>
  <c r="O163" i="1"/>
  <c r="E153" i="10"/>
  <c r="F153" i="10" s="1"/>
  <c r="G153" i="10" s="1"/>
  <c r="H153" i="10" s="1"/>
  <c r="I153" i="10" s="1"/>
  <c r="J153" i="10" s="1"/>
  <c r="K153" i="10" s="1"/>
  <c r="L153" i="10" s="1"/>
  <c r="M153" i="10" s="1"/>
  <c r="N153" i="10" s="1"/>
  <c r="O153" i="10" s="1"/>
  <c r="P153" i="10" s="1"/>
  <c r="Q153" i="10" s="1"/>
  <c r="R153" i="10" s="1"/>
  <c r="S153" i="10" s="1"/>
  <c r="T153" i="10" s="1"/>
  <c r="U153" i="10" s="1"/>
  <c r="V153" i="10" s="1"/>
  <c r="W153" i="10" s="1"/>
  <c r="X153" i="10" s="1"/>
  <c r="Y153" i="10" s="1"/>
  <c r="Z153" i="10" s="1"/>
  <c r="O155" i="1"/>
  <c r="N155" i="1"/>
  <c r="M155" i="1"/>
  <c r="L155" i="1"/>
  <c r="K155" i="1"/>
  <c r="J155" i="1"/>
  <c r="I155" i="1"/>
  <c r="H155" i="1"/>
  <c r="G155" i="1"/>
  <c r="F155" i="1"/>
  <c r="O154" i="1"/>
  <c r="N154" i="1"/>
  <c r="M154" i="1"/>
  <c r="L154" i="1"/>
  <c r="K154" i="1"/>
  <c r="J154" i="1"/>
  <c r="I154" i="1"/>
  <c r="H154" i="1"/>
  <c r="G154" i="1"/>
  <c r="F154" i="1"/>
  <c r="O152" i="1"/>
  <c r="O151" i="1"/>
  <c r="N151" i="1"/>
  <c r="M151" i="1"/>
  <c r="L151" i="1"/>
  <c r="K151" i="1"/>
  <c r="J151" i="1"/>
  <c r="I151" i="1"/>
  <c r="H151" i="1"/>
  <c r="G151" i="1"/>
  <c r="F151" i="1"/>
  <c r="O149" i="1"/>
  <c r="N149" i="1"/>
  <c r="M149" i="1"/>
  <c r="L149" i="1"/>
  <c r="K149" i="1"/>
  <c r="J149" i="1"/>
  <c r="I149" i="1"/>
  <c r="H149" i="1"/>
  <c r="G149" i="1"/>
  <c r="F149" i="1"/>
  <c r="O148" i="1"/>
  <c r="O147" i="1"/>
  <c r="O146" i="1"/>
  <c r="O145" i="1"/>
  <c r="N144" i="1"/>
  <c r="M144" i="1"/>
  <c r="L144" i="1"/>
  <c r="K144" i="1"/>
  <c r="J144" i="1"/>
  <c r="I144" i="1"/>
  <c r="H144" i="1"/>
  <c r="G144" i="1"/>
  <c r="F144" i="1"/>
  <c r="O143" i="1"/>
  <c r="O142" i="1"/>
  <c r="N142" i="1"/>
  <c r="M142" i="1"/>
  <c r="L142" i="1"/>
  <c r="K142" i="1"/>
  <c r="J142" i="1"/>
  <c r="I142" i="1"/>
  <c r="H142" i="1"/>
  <c r="G142" i="1"/>
  <c r="F142" i="1"/>
  <c r="O141" i="1"/>
  <c r="N141" i="1"/>
  <c r="M141" i="1"/>
  <c r="L141" i="1"/>
  <c r="K141" i="1"/>
  <c r="J141" i="1"/>
  <c r="I141" i="1"/>
  <c r="H141" i="1"/>
  <c r="G141" i="1"/>
  <c r="F141" i="1"/>
  <c r="O140" i="1"/>
  <c r="N140" i="1"/>
  <c r="M140" i="1"/>
  <c r="L140" i="1"/>
  <c r="K140" i="1"/>
  <c r="J140" i="1"/>
  <c r="I140" i="1"/>
  <c r="O139" i="1"/>
  <c r="O138" i="1"/>
  <c r="N138" i="1"/>
  <c r="M138" i="1"/>
  <c r="L138" i="1"/>
  <c r="K138" i="1"/>
  <c r="J138" i="1"/>
  <c r="I138" i="1"/>
  <c r="H138" i="1"/>
  <c r="G138" i="1"/>
  <c r="F138" i="1"/>
  <c r="O137" i="1"/>
  <c r="N137" i="1"/>
  <c r="M137" i="1"/>
  <c r="L137" i="1"/>
  <c r="K137" i="1"/>
  <c r="J137" i="1"/>
  <c r="O136" i="1"/>
  <c r="N136" i="1"/>
  <c r="M136" i="1"/>
  <c r="L136" i="1"/>
  <c r="K136" i="1"/>
  <c r="J136" i="1"/>
  <c r="I136" i="1"/>
  <c r="H136" i="1"/>
  <c r="G136" i="1"/>
  <c r="F136" i="1"/>
  <c r="O135" i="1"/>
  <c r="N135" i="1"/>
  <c r="M135" i="1"/>
  <c r="L135" i="1"/>
  <c r="K135" i="1"/>
  <c r="J135" i="1"/>
  <c r="I135" i="1"/>
  <c r="H135" i="1"/>
  <c r="G135" i="1"/>
  <c r="F135" i="1"/>
  <c r="O134" i="1"/>
  <c r="N134" i="1"/>
  <c r="M134" i="1"/>
  <c r="L134" i="1"/>
  <c r="K134" i="1"/>
  <c r="J134" i="1"/>
  <c r="I134" i="1"/>
  <c r="H134" i="1"/>
  <c r="G134" i="1"/>
  <c r="F134" i="1"/>
  <c r="O133" i="1"/>
  <c r="N133" i="1"/>
  <c r="M133" i="1"/>
  <c r="L133" i="1"/>
  <c r="K133" i="1"/>
  <c r="O132" i="1"/>
  <c r="O131" i="1"/>
  <c r="O130" i="1"/>
  <c r="N130" i="1"/>
  <c r="M130" i="1"/>
  <c r="L130" i="1"/>
  <c r="K130" i="1"/>
  <c r="J130" i="1"/>
  <c r="I130" i="1"/>
  <c r="H130" i="1"/>
  <c r="G130" i="1"/>
  <c r="F130" i="1"/>
  <c r="O129" i="1"/>
  <c r="N129" i="1"/>
  <c r="M129" i="1"/>
  <c r="L129" i="1"/>
  <c r="K129" i="1"/>
  <c r="J129" i="1"/>
  <c r="I129" i="1"/>
  <c r="H129" i="1"/>
  <c r="G129" i="1"/>
  <c r="F129" i="1"/>
  <c r="O128" i="1"/>
  <c r="O127" i="1"/>
  <c r="N127" i="1"/>
  <c r="M127" i="1"/>
  <c r="L127" i="1"/>
  <c r="K127" i="1"/>
  <c r="J127" i="1"/>
  <c r="I127" i="1"/>
  <c r="H127" i="1"/>
  <c r="G127" i="1"/>
  <c r="F127" i="1"/>
  <c r="O126" i="1"/>
  <c r="O125" i="1"/>
  <c r="N125" i="1"/>
  <c r="M125" i="1"/>
  <c r="L125" i="1"/>
  <c r="K125" i="1"/>
  <c r="J125" i="1"/>
  <c r="I125" i="1"/>
  <c r="H125" i="1"/>
  <c r="G125" i="1"/>
  <c r="F125" i="1"/>
  <c r="O124" i="1"/>
  <c r="E115" i="10"/>
  <c r="F115" i="10" s="1"/>
  <c r="G115" i="10" s="1"/>
  <c r="H115" i="10" s="1"/>
  <c r="I115" i="10" s="1"/>
  <c r="J115" i="10" s="1"/>
  <c r="K115" i="10" s="1"/>
  <c r="L115" i="10" s="1"/>
  <c r="M115" i="10" s="1"/>
  <c r="N115" i="10" s="1"/>
  <c r="O115" i="10" s="1"/>
  <c r="P115" i="10" s="1"/>
  <c r="Q115" i="10" s="1"/>
  <c r="R115" i="10" s="1"/>
  <c r="S115" i="10" s="1"/>
  <c r="T115" i="10" s="1"/>
  <c r="U115" i="10" s="1"/>
  <c r="V115" i="10" s="1"/>
  <c r="W115" i="10" s="1"/>
  <c r="X115" i="10" s="1"/>
  <c r="Y115" i="10" s="1"/>
  <c r="Z115" i="10" s="1"/>
  <c r="E80" i="10"/>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E44" i="10"/>
  <c r="F44" i="10" s="1"/>
  <c r="G44" i="10" s="1"/>
  <c r="H44" i="10" s="1"/>
  <c r="I44" i="10" s="1"/>
  <c r="J44" i="10" s="1"/>
  <c r="K44" i="10" s="1"/>
  <c r="L44" i="10" s="1"/>
  <c r="M44" i="10" s="1"/>
  <c r="N44" i="10" s="1"/>
  <c r="O44" i="10" s="1"/>
  <c r="P44" i="10" s="1"/>
  <c r="Q44" i="10" s="1"/>
  <c r="R44" i="10" s="1"/>
  <c r="S44" i="10" s="1"/>
  <c r="T44" i="10" s="1"/>
  <c r="U44" i="10" s="1"/>
  <c r="V44" i="10" s="1"/>
  <c r="W44" i="10" s="1"/>
  <c r="X44" i="10" s="1"/>
  <c r="Y44" i="10" s="1"/>
  <c r="N38" i="1"/>
  <c r="M38" i="1"/>
  <c r="L38" i="1"/>
  <c r="K38" i="1"/>
  <c r="J38" i="1"/>
  <c r="I38" i="1"/>
  <c r="H38" i="1"/>
  <c r="G38" i="1"/>
  <c r="F38" i="1"/>
  <c r="N37" i="1"/>
  <c r="M37" i="1"/>
  <c r="L37" i="1"/>
  <c r="K37" i="1"/>
  <c r="J37" i="1"/>
  <c r="I37" i="1"/>
  <c r="H37" i="1"/>
  <c r="G37" i="1"/>
  <c r="F37" i="1"/>
  <c r="N34" i="1"/>
  <c r="M34" i="1"/>
  <c r="L34" i="1"/>
  <c r="K34" i="1"/>
  <c r="J34" i="1"/>
  <c r="I34" i="1"/>
  <c r="H34" i="1"/>
  <c r="G34" i="1"/>
  <c r="F34" i="1"/>
  <c r="N32" i="1"/>
  <c r="M32" i="1"/>
  <c r="L32" i="1"/>
  <c r="K32" i="1"/>
  <c r="J32" i="1"/>
  <c r="I32" i="1"/>
  <c r="H32" i="1"/>
  <c r="G32" i="1"/>
  <c r="F32" i="1"/>
  <c r="N30" i="1"/>
  <c r="M30" i="1"/>
  <c r="L30" i="1"/>
  <c r="K30" i="1"/>
  <c r="J30" i="1"/>
  <c r="I30" i="1"/>
  <c r="H30" i="1"/>
  <c r="G30" i="1"/>
  <c r="F30" i="1"/>
  <c r="N27" i="1"/>
  <c r="M27" i="1"/>
  <c r="L27" i="1"/>
  <c r="K27" i="1"/>
  <c r="J27" i="1"/>
  <c r="I27" i="1"/>
  <c r="H27" i="1"/>
  <c r="G27" i="1"/>
  <c r="F27" i="1"/>
  <c r="N25" i="1"/>
  <c r="M25" i="1"/>
  <c r="L25" i="1"/>
  <c r="K25" i="1"/>
  <c r="J25" i="1"/>
  <c r="I25" i="1"/>
  <c r="H25" i="1"/>
  <c r="G25" i="1"/>
  <c r="F25" i="1"/>
  <c r="N24" i="1"/>
  <c r="M24" i="1"/>
  <c r="L24" i="1"/>
  <c r="K24" i="1"/>
  <c r="J24" i="1"/>
  <c r="I24" i="1"/>
  <c r="H24" i="1"/>
  <c r="G24" i="1"/>
  <c r="F24" i="1"/>
  <c r="N23" i="1"/>
  <c r="M23" i="1"/>
  <c r="L23" i="1"/>
  <c r="K23" i="1"/>
  <c r="J23" i="1"/>
  <c r="I23" i="1"/>
  <c r="H23" i="1"/>
  <c r="N21" i="1"/>
  <c r="M21" i="1"/>
  <c r="L21" i="1"/>
  <c r="K21" i="1"/>
  <c r="J21" i="1"/>
  <c r="I21" i="1"/>
  <c r="H21" i="1"/>
  <c r="G21" i="1"/>
  <c r="F21" i="1"/>
  <c r="N20" i="1"/>
  <c r="M20" i="1"/>
  <c r="L20" i="1"/>
  <c r="K20" i="1"/>
  <c r="N19" i="1"/>
  <c r="M19" i="1"/>
  <c r="L19" i="1"/>
  <c r="K19" i="1"/>
  <c r="J19" i="1"/>
  <c r="I19" i="1"/>
  <c r="H19" i="1"/>
  <c r="G19" i="1"/>
  <c r="F19" i="1"/>
  <c r="N18" i="1"/>
  <c r="M18" i="1"/>
  <c r="L18" i="1"/>
  <c r="K18" i="1"/>
  <c r="J18" i="1"/>
  <c r="I18" i="1"/>
  <c r="G18" i="1"/>
  <c r="F18" i="1"/>
  <c r="N17" i="1"/>
  <c r="M17" i="1"/>
  <c r="L17" i="1"/>
  <c r="K17" i="1"/>
  <c r="J17" i="1"/>
  <c r="I17" i="1"/>
  <c r="H17" i="1"/>
  <c r="G17" i="1"/>
  <c r="F17" i="1"/>
  <c r="N16" i="1"/>
  <c r="M16" i="1"/>
  <c r="L16" i="1"/>
  <c r="N15" i="1"/>
  <c r="M15" i="1"/>
  <c r="L15" i="1"/>
  <c r="K15" i="1"/>
  <c r="J15" i="1"/>
  <c r="I15" i="1"/>
  <c r="H15" i="1"/>
  <c r="G15" i="1"/>
  <c r="F15" i="1"/>
  <c r="N13" i="1"/>
  <c r="M13" i="1"/>
  <c r="L13" i="1"/>
  <c r="K13" i="1"/>
  <c r="J13" i="1"/>
  <c r="I13" i="1"/>
  <c r="H13" i="1"/>
  <c r="G13" i="1"/>
  <c r="F13" i="1"/>
  <c r="N12" i="1"/>
  <c r="M12" i="1"/>
  <c r="L12" i="1"/>
  <c r="K12" i="1"/>
  <c r="J12" i="1"/>
  <c r="I12" i="1"/>
  <c r="H12" i="1"/>
  <c r="G12" i="1"/>
  <c r="F12" i="1"/>
  <c r="N10" i="1"/>
  <c r="M10" i="1"/>
  <c r="L10" i="1"/>
  <c r="K10" i="1"/>
  <c r="J10" i="1"/>
  <c r="I10" i="1"/>
  <c r="H10" i="1"/>
  <c r="G10" i="1"/>
  <c r="F10" i="1"/>
  <c r="N8" i="1"/>
  <c r="M8" i="1"/>
  <c r="L8" i="1"/>
  <c r="K8" i="1"/>
  <c r="J8" i="1"/>
  <c r="I8" i="1"/>
  <c r="H8" i="1"/>
  <c r="G8" i="1"/>
  <c r="F8" i="1"/>
  <c r="E5" i="10"/>
  <c r="F5" i="10" s="1"/>
  <c r="G5" i="10" s="1"/>
  <c r="H5" i="10" s="1"/>
  <c r="I5" i="10" s="1"/>
  <c r="J5" i="10" s="1"/>
  <c r="K5" i="10" s="1"/>
  <c r="L5" i="10" s="1"/>
  <c r="M5" i="10" s="1"/>
  <c r="N5" i="10" s="1"/>
  <c r="O5" i="10" s="1"/>
  <c r="P5" i="10" s="1"/>
  <c r="Q5" i="10" s="1"/>
  <c r="R5" i="10" s="1"/>
  <c r="S5" i="10" s="1"/>
  <c r="T5" i="10" s="1"/>
  <c r="U5" i="10" s="1"/>
  <c r="V5" i="10" s="1"/>
  <c r="W5" i="10" s="1"/>
  <c r="X5" i="10" s="1"/>
  <c r="Y5" i="10" s="1"/>
  <c r="Z5" i="10" s="1"/>
  <c r="O157" i="1" l="1"/>
  <c r="O196" i="1"/>
  <c r="P195" i="1"/>
  <c r="S194" i="1"/>
  <c r="G538" i="3"/>
  <c r="F48" i="3"/>
  <c r="S48" i="3" s="1"/>
  <c r="F186" i="3"/>
  <c r="S186" i="3" s="1"/>
  <c r="G87" i="3"/>
  <c r="Q6" i="12"/>
  <c r="X410" i="12"/>
  <c r="R44" i="12"/>
  <c r="G179" i="1"/>
  <c r="S164" i="1"/>
  <c r="R164" i="1"/>
  <c r="S174" i="1"/>
  <c r="S180" i="1"/>
  <c r="S190" i="1"/>
  <c r="H140" i="1"/>
  <c r="R186" i="1"/>
  <c r="R163" i="1"/>
  <c r="R166" i="1"/>
  <c r="R169" i="1"/>
  <c r="R173" i="1"/>
  <c r="R177" i="1"/>
  <c r="R179" i="1"/>
  <c r="S166" i="1"/>
  <c r="S169" i="1"/>
  <c r="S173" i="1"/>
  <c r="S177" i="1"/>
  <c r="S188" i="1"/>
  <c r="S193" i="1"/>
  <c r="J20" i="1"/>
  <c r="K16" i="1"/>
  <c r="R168" i="1"/>
  <c r="R171" i="1"/>
  <c r="R172" i="1"/>
  <c r="R176" i="1"/>
  <c r="R181" i="1"/>
  <c r="R183" i="1"/>
  <c r="R185" i="1"/>
  <c r="R187" i="1"/>
  <c r="R191" i="1"/>
  <c r="G23" i="1"/>
  <c r="R184" i="1"/>
  <c r="S168" i="1"/>
  <c r="S171" i="1"/>
  <c r="S176" i="1"/>
  <c r="S183" i="1"/>
  <c r="R188" i="1"/>
  <c r="R193" i="1"/>
  <c r="O156" i="1"/>
  <c r="R167" i="1"/>
  <c r="R170" i="1"/>
  <c r="R175" i="1"/>
  <c r="R178" i="1"/>
  <c r="R174" i="1"/>
  <c r="R180" i="1"/>
  <c r="R190" i="1"/>
  <c r="S175" i="1"/>
  <c r="O195" i="1"/>
  <c r="R165" i="1"/>
  <c r="F483" i="3"/>
  <c r="S483" i="3" s="1"/>
  <c r="I495" i="3"/>
  <c r="F500" i="3"/>
  <c r="S500" i="3" s="1"/>
  <c r="L496" i="3"/>
  <c r="I500" i="3"/>
  <c r="I476" i="3"/>
  <c r="M483" i="3"/>
  <c r="F504" i="3"/>
  <c r="S504" i="3" s="1"/>
  <c r="L489" i="3"/>
  <c r="F496" i="3"/>
  <c r="S496" i="3" s="1"/>
  <c r="N500" i="3"/>
  <c r="R500" i="3" s="1"/>
  <c r="J484" i="3"/>
  <c r="F477" i="3"/>
  <c r="S477" i="3" s="1"/>
  <c r="N483" i="3"/>
  <c r="R483" i="3" s="1"/>
  <c r="G58" i="3"/>
  <c r="K76" i="3"/>
  <c r="K54" i="3"/>
  <c r="J173" i="3"/>
  <c r="L60" i="3"/>
  <c r="F69" i="3"/>
  <c r="S69" i="3" s="1"/>
  <c r="I91" i="3"/>
  <c r="K504" i="3"/>
  <c r="N479" i="3"/>
  <c r="R479" i="3" s="1"/>
  <c r="H501" i="3"/>
  <c r="L493" i="3"/>
  <c r="K485" i="3"/>
  <c r="N485" i="3"/>
  <c r="R485" i="3" s="1"/>
  <c r="K477" i="3"/>
  <c r="H494" i="3"/>
  <c r="F478" i="3"/>
  <c r="S478" i="3" s="1"/>
  <c r="K491" i="3"/>
  <c r="J480" i="3"/>
  <c r="M503" i="3"/>
  <c r="L495" i="3"/>
  <c r="L479" i="3"/>
  <c r="G500" i="3"/>
  <c r="M492" i="3"/>
  <c r="I484" i="3"/>
  <c r="F476" i="3"/>
  <c r="S476" i="3" s="1"/>
  <c r="N502" i="3"/>
  <c r="R502" i="3" s="1"/>
  <c r="M486" i="3"/>
  <c r="I478" i="3"/>
  <c r="J499" i="3"/>
  <c r="H491" i="3"/>
  <c r="K483" i="3"/>
  <c r="L475" i="3"/>
  <c r="G488" i="3"/>
  <c r="G487" i="3"/>
  <c r="J496" i="3"/>
  <c r="H496" i="3"/>
  <c r="F480" i="3"/>
  <c r="S480" i="3" s="1"/>
  <c r="F481" i="3"/>
  <c r="S481" i="3" s="1"/>
  <c r="H481" i="3"/>
  <c r="M490" i="3"/>
  <c r="J503" i="3"/>
  <c r="H495" i="3"/>
  <c r="K500" i="3"/>
  <c r="N484" i="3"/>
  <c r="R484" i="3" s="1"/>
  <c r="L476" i="3"/>
  <c r="M501" i="3"/>
  <c r="J477" i="3"/>
  <c r="J488" i="3"/>
  <c r="J505" i="3"/>
  <c r="N489" i="3"/>
  <c r="R489" i="3" s="1"/>
  <c r="I498" i="3"/>
  <c r="K496" i="3"/>
  <c r="I480" i="3"/>
  <c r="I481" i="3"/>
  <c r="N476" i="3"/>
  <c r="R476" i="3" s="1"/>
  <c r="K501" i="3"/>
  <c r="K493" i="3"/>
  <c r="M485" i="3"/>
  <c r="M477" i="3"/>
  <c r="G502" i="3"/>
  <c r="F499" i="3"/>
  <c r="S499" i="3" s="1"/>
  <c r="G51" i="3"/>
  <c r="N66" i="3"/>
  <c r="R66" i="3" s="1"/>
  <c r="K58" i="3"/>
  <c r="L88" i="3"/>
  <c r="G107" i="3"/>
  <c r="F170" i="3"/>
  <c r="S170" i="3" s="1"/>
  <c r="L174" i="3"/>
  <c r="L52" i="3"/>
  <c r="H58" i="3"/>
  <c r="F61" i="3"/>
  <c r="S61" i="3" s="1"/>
  <c r="J73" i="3"/>
  <c r="H76" i="3"/>
  <c r="F89" i="3"/>
  <c r="S89" i="3" s="1"/>
  <c r="L95" i="3"/>
  <c r="K98" i="3"/>
  <c r="G114" i="3"/>
  <c r="F163" i="3"/>
  <c r="H77" i="3"/>
  <c r="I54" i="3"/>
  <c r="M54" i="3"/>
  <c r="J54" i="3"/>
  <c r="M51" i="3"/>
  <c r="F94" i="3"/>
  <c r="S94" i="3" s="1"/>
  <c r="I97" i="3"/>
  <c r="M165" i="3"/>
  <c r="N63" i="3"/>
  <c r="R63" i="3" s="1"/>
  <c r="L66" i="3"/>
  <c r="G110" i="3"/>
  <c r="H174" i="3"/>
  <c r="F88" i="3"/>
  <c r="S88" i="3" s="1"/>
  <c r="M91" i="3"/>
  <c r="K97" i="3"/>
  <c r="F178" i="3"/>
  <c r="S178" i="3" s="1"/>
  <c r="H57" i="3"/>
  <c r="J52" i="3"/>
  <c r="M52" i="3"/>
  <c r="I57" i="3"/>
  <c r="K60" i="3"/>
  <c r="N90" i="3"/>
  <c r="R90" i="3" s="1"/>
  <c r="F106" i="3"/>
  <c r="S106" i="3" s="1"/>
  <c r="L112" i="3"/>
  <c r="K115" i="3"/>
  <c r="J51" i="3"/>
  <c r="H54" i="3"/>
  <c r="F57" i="3"/>
  <c r="S57" i="3" s="1"/>
  <c r="F75" i="3"/>
  <c r="S75" i="3" s="1"/>
  <c r="H91" i="3"/>
  <c r="G94" i="3"/>
  <c r="J97" i="3"/>
  <c r="F113" i="3"/>
  <c r="S113" i="3" s="1"/>
  <c r="I165" i="3"/>
  <c r="K173" i="3"/>
  <c r="K57" i="3"/>
  <c r="G77" i="3"/>
  <c r="F116" i="3"/>
  <c r="J165" i="3"/>
  <c r="M173" i="3"/>
  <c r="G92" i="3"/>
  <c r="K91" i="3"/>
  <c r="N94" i="3"/>
  <c r="R94" i="3" s="1"/>
  <c r="F114" i="3"/>
  <c r="S114" i="3" s="1"/>
  <c r="L179" i="3"/>
  <c r="G102" i="3"/>
  <c r="J105" i="3"/>
  <c r="G89" i="3"/>
  <c r="F99" i="3"/>
  <c r="S99" i="3" s="1"/>
  <c r="N95" i="3"/>
  <c r="R95" i="3" s="1"/>
  <c r="I180" i="3"/>
  <c r="F183" i="3"/>
  <c r="S183" i="3" s="1"/>
  <c r="F242" i="3"/>
  <c r="S242" i="3" s="1"/>
  <c r="N258" i="3"/>
  <c r="R258" i="3" s="1"/>
  <c r="K266" i="3"/>
  <c r="L192" i="3"/>
  <c r="I261" i="3"/>
  <c r="L272" i="3"/>
  <c r="M246" i="3"/>
  <c r="L249" i="3"/>
  <c r="K252" i="3"/>
  <c r="N255" i="3"/>
  <c r="R255" i="3" s="1"/>
  <c r="F271" i="3"/>
  <c r="S271" i="3" s="1"/>
  <c r="H408" i="3"/>
  <c r="H416" i="3"/>
  <c r="M272" i="3"/>
  <c r="L399" i="3"/>
  <c r="K402" i="3"/>
  <c r="N405" i="3"/>
  <c r="R405" i="3" s="1"/>
  <c r="N417" i="3"/>
  <c r="R417" i="3" s="1"/>
  <c r="J400" i="3"/>
  <c r="M403" i="3"/>
  <c r="K422" i="3"/>
  <c r="M180" i="3"/>
  <c r="M90" i="3"/>
  <c r="L93" i="3"/>
  <c r="N99" i="3"/>
  <c r="R99" i="3" s="1"/>
  <c r="K112" i="3"/>
  <c r="N115" i="3"/>
  <c r="R115" i="3" s="1"/>
  <c r="H247" i="3"/>
  <c r="I251" i="3"/>
  <c r="K255" i="3"/>
  <c r="H268" i="3"/>
  <c r="J190" i="3"/>
  <c r="M193" i="3"/>
  <c r="G242" i="3"/>
  <c r="J258" i="3"/>
  <c r="I244" i="3"/>
  <c r="F252" i="3"/>
  <c r="S252" i="3" s="1"/>
  <c r="G244" i="3"/>
  <c r="J247" i="3"/>
  <c r="M250" i="3"/>
  <c r="L253" i="3"/>
  <c r="J399" i="3"/>
  <c r="M402" i="3"/>
  <c r="L405" i="3"/>
  <c r="L417" i="3"/>
  <c r="M400" i="3"/>
  <c r="L403" i="3"/>
  <c r="N406" i="3"/>
  <c r="R406" i="3" s="1"/>
  <c r="G401" i="3"/>
  <c r="G416" i="3"/>
  <c r="F416" i="3"/>
  <c r="S416" i="3" s="1"/>
  <c r="M427" i="3"/>
  <c r="M424" i="3"/>
  <c r="J91" i="3"/>
  <c r="L97" i="3"/>
  <c r="F174" i="3"/>
  <c r="S174" i="3" s="1"/>
  <c r="J244" i="3"/>
  <c r="J402" i="3"/>
  <c r="J194" i="3"/>
  <c r="I247" i="3"/>
  <c r="K251" i="3"/>
  <c r="L255" i="3"/>
  <c r="G271" i="3"/>
  <c r="I192" i="3"/>
  <c r="G253" i="3"/>
  <c r="J261" i="3"/>
  <c r="N244" i="3"/>
  <c r="R244" i="3" s="1"/>
  <c r="L252" i="3"/>
  <c r="N247" i="3"/>
  <c r="R247" i="3" s="1"/>
  <c r="G272" i="3"/>
  <c r="L424" i="3"/>
  <c r="M192" i="3"/>
  <c r="M253" i="3"/>
  <c r="K272" i="3"/>
  <c r="L490" i="3"/>
  <c r="M504" i="3"/>
  <c r="K505" i="3"/>
  <c r="J497" i="3"/>
  <c r="F479" i="3"/>
  <c r="S479" i="3" s="1"/>
  <c r="G501" i="3"/>
  <c r="I477" i="3"/>
  <c r="J494" i="3"/>
  <c r="H505" i="3"/>
  <c r="G503" i="3"/>
  <c r="K478" i="3"/>
  <c r="H483" i="3"/>
  <c r="F495" i="3"/>
  <c r="S495" i="3" s="1"/>
  <c r="L500" i="3"/>
  <c r="G492" i="3"/>
  <c r="N501" i="3"/>
  <c r="R501" i="3" s="1"/>
  <c r="I485" i="3"/>
  <c r="H504" i="3"/>
  <c r="M505" i="3"/>
  <c r="G490" i="3"/>
  <c r="N492" i="3"/>
  <c r="R492" i="3" s="1"/>
  <c r="H476" i="3"/>
  <c r="H477" i="3"/>
  <c r="K49" i="3"/>
  <c r="L59" i="3"/>
  <c r="I51" i="3"/>
  <c r="J63" i="3"/>
  <c r="M88" i="3"/>
  <c r="F51" i="3"/>
  <c r="S51" i="3" s="1"/>
  <c r="H488" i="3"/>
  <c r="K497" i="3"/>
  <c r="K488" i="3"/>
  <c r="G504" i="3"/>
  <c r="J487" i="3"/>
  <c r="N480" i="3"/>
  <c r="R480" i="3" s="1"/>
  <c r="N481" i="3"/>
  <c r="R481" i="3" s="1"/>
  <c r="J482" i="3"/>
  <c r="H503" i="3"/>
  <c r="K476" i="3"/>
  <c r="J493" i="3"/>
  <c r="H502" i="3"/>
  <c r="L486" i="3"/>
  <c r="L478" i="3"/>
  <c r="I499" i="3"/>
  <c r="I491" i="3"/>
  <c r="G497" i="3"/>
  <c r="J481" i="3"/>
  <c r="K495" i="3"/>
  <c r="L492" i="3"/>
  <c r="L484" i="3"/>
  <c r="M476" i="3"/>
  <c r="F493" i="3"/>
  <c r="S493" i="3" s="1"/>
  <c r="G485" i="3"/>
  <c r="G477" i="3"/>
  <c r="K494" i="3"/>
  <c r="J486" i="3"/>
  <c r="F475" i="3"/>
  <c r="G505" i="3"/>
  <c r="K487" i="3"/>
  <c r="H498" i="3"/>
  <c r="F487" i="3"/>
  <c r="S487" i="3" s="1"/>
  <c r="M480" i="3"/>
  <c r="K480" i="3"/>
  <c r="M481" i="3"/>
  <c r="H490" i="3"/>
  <c r="H482" i="3"/>
  <c r="L501" i="3"/>
  <c r="K502" i="3"/>
  <c r="I502" i="3"/>
  <c r="I486" i="3"/>
  <c r="G478" i="3"/>
  <c r="M478" i="3"/>
  <c r="L488" i="3"/>
  <c r="L498" i="3"/>
  <c r="J504" i="3"/>
  <c r="M489" i="3"/>
  <c r="K498" i="3"/>
  <c r="I496" i="3"/>
  <c r="L480" i="3"/>
  <c r="M497" i="3"/>
  <c r="K481" i="3"/>
  <c r="F490" i="3"/>
  <c r="S490" i="3" s="1"/>
  <c r="G482" i="3"/>
  <c r="M500" i="3"/>
  <c r="K484" i="3"/>
  <c r="F502" i="3"/>
  <c r="S502" i="3" s="1"/>
  <c r="L494" i="3"/>
  <c r="J478" i="3"/>
  <c r="G499" i="3"/>
  <c r="G54" i="3"/>
  <c r="H51" i="3"/>
  <c r="I59" i="3"/>
  <c r="K95" i="3"/>
  <c r="J114" i="3"/>
  <c r="I171" i="3"/>
  <c r="K175" i="3"/>
  <c r="F53" i="3"/>
  <c r="S53" i="3" s="1"/>
  <c r="F93" i="3"/>
  <c r="S93" i="3" s="1"/>
  <c r="H99" i="3"/>
  <c r="K102" i="3"/>
  <c r="N105" i="3"/>
  <c r="R105" i="3" s="1"/>
  <c r="F164" i="3"/>
  <c r="K59" i="3"/>
  <c r="H86" i="3"/>
  <c r="F108" i="3"/>
  <c r="S108" i="3" s="1"/>
  <c r="F49" i="3"/>
  <c r="S49" i="3" s="1"/>
  <c r="F50" i="3"/>
  <c r="S50" i="3" s="1"/>
  <c r="G52" i="3"/>
  <c r="M55" i="3"/>
  <c r="I75" i="3"/>
  <c r="N55" i="3"/>
  <c r="R55" i="3" s="1"/>
  <c r="L58" i="3"/>
  <c r="F67" i="3"/>
  <c r="S67" i="3" s="1"/>
  <c r="N73" i="3"/>
  <c r="R73" i="3" s="1"/>
  <c r="L76" i="3"/>
  <c r="G86" i="3"/>
  <c r="K114" i="3"/>
  <c r="G175" i="3"/>
  <c r="H179" i="3"/>
  <c r="F184" i="3"/>
  <c r="S184" i="3" s="1"/>
  <c r="K75" i="3"/>
  <c r="F92" i="3"/>
  <c r="S92" i="3" s="1"/>
  <c r="I95" i="3"/>
  <c r="L114" i="3"/>
  <c r="G171" i="3"/>
  <c r="H175" i="3"/>
  <c r="I179" i="3"/>
  <c r="L63" i="3"/>
  <c r="N49" i="3"/>
  <c r="R49" i="3" s="1"/>
  <c r="I56" i="3"/>
  <c r="H49" i="3"/>
  <c r="F60" i="3"/>
  <c r="S60" i="3" s="1"/>
  <c r="G91" i="3"/>
  <c r="M97" i="3"/>
  <c r="F166" i="3"/>
  <c r="S166" i="3" s="1"/>
  <c r="N174" i="3"/>
  <c r="R174" i="3" s="1"/>
  <c r="I58" i="3"/>
  <c r="J88" i="3"/>
  <c r="J174" i="3"/>
  <c r="J95" i="3"/>
  <c r="F66" i="3"/>
  <c r="S66" i="3" s="1"/>
  <c r="I77" i="3"/>
  <c r="H88" i="3"/>
  <c r="G95" i="3"/>
  <c r="N98" i="3"/>
  <c r="R98" i="3" s="1"/>
  <c r="I176" i="3"/>
  <c r="J180" i="3"/>
  <c r="N59" i="3"/>
  <c r="R59" i="3" s="1"/>
  <c r="J71" i="3"/>
  <c r="N77" i="3"/>
  <c r="R77" i="3" s="1"/>
  <c r="F109" i="3"/>
  <c r="S109" i="3" s="1"/>
  <c r="K63" i="3"/>
  <c r="K73" i="3"/>
  <c r="G93" i="3"/>
  <c r="M99" i="3"/>
  <c r="N112" i="3"/>
  <c r="R112" i="3" s="1"/>
  <c r="K164" i="3"/>
  <c r="I102" i="3"/>
  <c r="F115" i="3"/>
  <c r="H180" i="3"/>
  <c r="N54" i="3"/>
  <c r="R54" i="3" s="1"/>
  <c r="I90" i="3"/>
  <c r="H93" i="3"/>
  <c r="G96" i="3"/>
  <c r="J99" i="3"/>
  <c r="M102" i="3"/>
  <c r="L105" i="3"/>
  <c r="G112" i="3"/>
  <c r="J115" i="3"/>
  <c r="L164" i="3"/>
  <c r="F181" i="3"/>
  <c r="S181" i="3" s="1"/>
  <c r="L165" i="3"/>
  <c r="N171" i="3"/>
  <c r="R171" i="3" s="1"/>
  <c r="F190" i="3"/>
  <c r="I193" i="3"/>
  <c r="L266" i="3"/>
  <c r="G406" i="3"/>
  <c r="F188" i="3"/>
  <c r="S188" i="3" s="1"/>
  <c r="L194" i="3"/>
  <c r="F247" i="3"/>
  <c r="S247" i="3" s="1"/>
  <c r="H253" i="3"/>
  <c r="I402" i="3"/>
  <c r="H405" i="3"/>
  <c r="F409" i="3"/>
  <c r="S409" i="3" s="1"/>
  <c r="F417" i="3"/>
  <c r="S417" i="3" s="1"/>
  <c r="F397" i="3"/>
  <c r="H403" i="3"/>
  <c r="F410" i="3"/>
  <c r="S410" i="3" s="1"/>
  <c r="N414" i="3"/>
  <c r="R414" i="3" s="1"/>
  <c r="H425" i="3"/>
  <c r="F404" i="3"/>
  <c r="S404" i="3" s="1"/>
  <c r="N56" i="3"/>
  <c r="R56" i="3" s="1"/>
  <c r="L71" i="3"/>
  <c r="F91" i="3"/>
  <c r="S91" i="3" s="1"/>
  <c r="H97" i="3"/>
  <c r="G100" i="3"/>
  <c r="G116" i="3"/>
  <c r="N175" i="3"/>
  <c r="R175" i="3" s="1"/>
  <c r="M252" i="3"/>
  <c r="H417" i="3"/>
  <c r="F194" i="3"/>
  <c r="G255" i="3"/>
  <c r="F398" i="3"/>
  <c r="S398" i="3" s="1"/>
  <c r="J270" i="3"/>
  <c r="J192" i="3"/>
  <c r="G249" i="3"/>
  <c r="I253" i="3"/>
  <c r="F251" i="3"/>
  <c r="S251" i="3" s="1"/>
  <c r="H257" i="3"/>
  <c r="F403" i="3"/>
  <c r="S403" i="3" s="1"/>
  <c r="K414" i="3"/>
  <c r="F401" i="3"/>
  <c r="S401" i="3" s="1"/>
  <c r="L407" i="3"/>
  <c r="J411" i="3"/>
  <c r="M506" i="3"/>
  <c r="H413" i="3"/>
  <c r="I183" i="3"/>
  <c r="F52" i="3"/>
  <c r="S52" i="3" s="1"/>
  <c r="N58" i="3"/>
  <c r="R58" i="3" s="1"/>
  <c r="F95" i="3"/>
  <c r="S95" i="3" s="1"/>
  <c r="I98" i="3"/>
  <c r="G104" i="3"/>
  <c r="I114" i="3"/>
  <c r="H171" i="3"/>
  <c r="I175" i="3"/>
  <c r="L173" i="3"/>
  <c r="K176" i="3"/>
  <c r="N249" i="3"/>
  <c r="R249" i="3" s="1"/>
  <c r="L270" i="3"/>
  <c r="M405" i="3"/>
  <c r="K424" i="3"/>
  <c r="F244" i="3"/>
  <c r="S244" i="3" s="1"/>
  <c r="N252" i="3"/>
  <c r="R252" i="3" s="1"/>
  <c r="K194" i="3"/>
  <c r="H400" i="3"/>
  <c r="L247" i="3"/>
  <c r="K268" i="3"/>
  <c r="H407" i="3"/>
  <c r="F175" i="3"/>
  <c r="S175" i="3" s="1"/>
  <c r="G183" i="3"/>
  <c r="N257" i="3"/>
  <c r="R257" i="3" s="1"/>
  <c r="L504" i="3"/>
  <c r="I489" i="3"/>
  <c r="J498" i="3"/>
  <c r="G480" i="3"/>
  <c r="I490" i="3"/>
  <c r="M484" i="3"/>
  <c r="J476" i="3"/>
  <c r="G493" i="3"/>
  <c r="H485" i="3"/>
  <c r="L482" i="3"/>
  <c r="J495" i="3"/>
  <c r="F492" i="3"/>
  <c r="S492" i="3" s="1"/>
  <c r="H493" i="3"/>
  <c r="G494" i="3"/>
  <c r="J483" i="3"/>
  <c r="F498" i="3"/>
  <c r="S498" i="3" s="1"/>
  <c r="F497" i="3"/>
  <c r="S497" i="3" s="1"/>
  <c r="J490" i="3"/>
  <c r="K479" i="3"/>
  <c r="H484" i="3"/>
  <c r="L485" i="3"/>
  <c r="L499" i="3"/>
  <c r="K475" i="3"/>
  <c r="I488" i="3"/>
  <c r="G489" i="3"/>
  <c r="L481" i="3"/>
  <c r="M479" i="3"/>
  <c r="I501" i="3"/>
  <c r="J485" i="3"/>
  <c r="K486" i="3"/>
  <c r="M475" i="3"/>
  <c r="I52" i="3"/>
  <c r="M77" i="3"/>
  <c r="N57" i="3"/>
  <c r="R57" i="3" s="1"/>
  <c r="H66" i="3"/>
  <c r="N75" i="3"/>
  <c r="R75" i="3" s="1"/>
  <c r="G97" i="3"/>
  <c r="K165" i="3"/>
  <c r="L505" i="3"/>
  <c r="H489" i="3"/>
  <c r="M487" i="3"/>
  <c r="H480" i="3"/>
  <c r="G481" i="3"/>
  <c r="M482" i="3"/>
  <c r="N505" i="3"/>
  <c r="R505" i="3" s="1"/>
  <c r="L487" i="3"/>
  <c r="I497" i="3"/>
  <c r="M488" i="3"/>
  <c r="G498" i="3"/>
  <c r="I504" i="3"/>
  <c r="I505" i="3"/>
  <c r="F489" i="3"/>
  <c r="S489" i="3" s="1"/>
  <c r="M498" i="3"/>
  <c r="M496" i="3"/>
  <c r="K503" i="3"/>
  <c r="M495" i="3"/>
  <c r="I479" i="3"/>
  <c r="J500" i="3"/>
  <c r="J492" i="3"/>
  <c r="K492" i="3"/>
  <c r="F484" i="3"/>
  <c r="S484" i="3" s="1"/>
  <c r="M493" i="3"/>
  <c r="M502" i="3"/>
  <c r="M494" i="3"/>
  <c r="H499" i="3"/>
  <c r="J491" i="3"/>
  <c r="L483" i="3"/>
  <c r="I475" i="3"/>
  <c r="H497" i="3"/>
  <c r="F482" i="3"/>
  <c r="S482" i="3" s="1"/>
  <c r="F503" i="3"/>
  <c r="S503" i="3" s="1"/>
  <c r="N495" i="3"/>
  <c r="R495" i="3" s="1"/>
  <c r="I492" i="3"/>
  <c r="J501" i="3"/>
  <c r="L477" i="3"/>
  <c r="I494" i="3"/>
  <c r="H486" i="3"/>
  <c r="F486" i="3"/>
  <c r="H478" i="3"/>
  <c r="L491" i="3"/>
  <c r="H487" i="3"/>
  <c r="K490" i="3"/>
  <c r="K482" i="3"/>
  <c r="I482" i="3"/>
  <c r="I503" i="3"/>
  <c r="G495" i="3"/>
  <c r="H479" i="3"/>
  <c r="J479" i="3"/>
  <c r="H492" i="3"/>
  <c r="G484" i="3"/>
  <c r="I493" i="3"/>
  <c r="J502" i="3"/>
  <c r="G486" i="3"/>
  <c r="N478" i="3"/>
  <c r="R478" i="3" s="1"/>
  <c r="K499" i="3"/>
  <c r="G483" i="3"/>
  <c r="H475" i="3"/>
  <c r="J475" i="3"/>
  <c r="I487" i="3"/>
  <c r="F488" i="3"/>
  <c r="S488" i="3" s="1"/>
  <c r="K489" i="3"/>
  <c r="F505" i="3"/>
  <c r="S505" i="3" s="1"/>
  <c r="J489" i="3"/>
  <c r="G496" i="3"/>
  <c r="L497" i="3"/>
  <c r="L503" i="3"/>
  <c r="G479" i="3"/>
  <c r="H500" i="3"/>
  <c r="G476" i="3"/>
  <c r="F501" i="3"/>
  <c r="S501" i="3" s="1"/>
  <c r="F485" i="3"/>
  <c r="S485" i="3" s="1"/>
  <c r="L502" i="3"/>
  <c r="F494" i="3"/>
  <c r="S494" i="3" s="1"/>
  <c r="M499" i="3"/>
  <c r="M491" i="3"/>
  <c r="I483" i="3"/>
  <c r="G475" i="3"/>
  <c r="N60" i="3"/>
  <c r="R60" i="3" s="1"/>
  <c r="M49" i="3"/>
  <c r="I63" i="3"/>
  <c r="N52" i="3"/>
  <c r="R52" i="3" s="1"/>
  <c r="M63" i="3"/>
  <c r="M73" i="3"/>
  <c r="I93" i="3"/>
  <c r="K99" i="3"/>
  <c r="I164" i="3"/>
  <c r="F168" i="3"/>
  <c r="S168" i="3" s="1"/>
  <c r="N176" i="3"/>
  <c r="R176" i="3" s="1"/>
  <c r="N71" i="3"/>
  <c r="R71" i="3" s="1"/>
  <c r="G106" i="3"/>
  <c r="I60" i="3"/>
  <c r="L90" i="3"/>
  <c r="K93" i="3"/>
  <c r="L49" i="3"/>
  <c r="G56" i="3"/>
  <c r="M59" i="3"/>
  <c r="F86" i="3"/>
  <c r="S86" i="3" s="1"/>
  <c r="F102" i="3"/>
  <c r="S102" i="3" s="1"/>
  <c r="I105" i="3"/>
  <c r="N114" i="3"/>
  <c r="R114" i="3" s="1"/>
  <c r="H56" i="3"/>
  <c r="F59" i="3"/>
  <c r="S59" i="3" s="1"/>
  <c r="F77" i="3"/>
  <c r="J93" i="3"/>
  <c r="L99" i="3"/>
  <c r="I112" i="3"/>
  <c r="H115" i="3"/>
  <c r="J164" i="3"/>
  <c r="F180" i="3"/>
  <c r="S180" i="3" s="1"/>
  <c r="M56" i="3"/>
  <c r="I66" i="3"/>
  <c r="I76" i="3"/>
  <c r="L86" i="3"/>
  <c r="H102" i="3"/>
  <c r="G105" i="3"/>
  <c r="F112" i="3"/>
  <c r="S112" i="3" s="1"/>
  <c r="I115" i="3"/>
  <c r="F176" i="3"/>
  <c r="S176" i="3" s="1"/>
  <c r="G88" i="3"/>
  <c r="M57" i="3"/>
  <c r="K51" i="3"/>
  <c r="G49" i="3"/>
  <c r="N50" i="3"/>
  <c r="R50" i="3" s="1"/>
  <c r="I49" i="3"/>
  <c r="K52" i="3"/>
  <c r="M75" i="3"/>
  <c r="J98" i="3"/>
  <c r="M183" i="3"/>
  <c r="K86" i="3"/>
  <c r="F105" i="3"/>
  <c r="S105" i="3" s="1"/>
  <c r="K171" i="3"/>
  <c r="L175" i="3"/>
  <c r="M179" i="3"/>
  <c r="M72" i="3"/>
  <c r="M95" i="3"/>
  <c r="L98" i="3"/>
  <c r="L171" i="3"/>
  <c r="M175" i="3"/>
  <c r="M98" i="3"/>
  <c r="M171" i="3"/>
  <c r="M71" i="3"/>
  <c r="G99" i="3"/>
  <c r="N102" i="3"/>
  <c r="R102" i="3" s="1"/>
  <c r="F177" i="3"/>
  <c r="S177" i="3" s="1"/>
  <c r="N51" i="3"/>
  <c r="R51" i="3" s="1"/>
  <c r="L54" i="3"/>
  <c r="J57" i="3"/>
  <c r="H60" i="3"/>
  <c r="F63" i="3"/>
  <c r="S63" i="3" s="1"/>
  <c r="J75" i="3"/>
  <c r="F85" i="3"/>
  <c r="S85" i="3" s="1"/>
  <c r="I88" i="3"/>
  <c r="L91" i="3"/>
  <c r="N97" i="3"/>
  <c r="R97" i="3" s="1"/>
  <c r="N165" i="3"/>
  <c r="R165" i="3" s="1"/>
  <c r="K77" i="3"/>
  <c r="F100" i="3"/>
  <c r="S100" i="3" s="1"/>
  <c r="G113" i="3"/>
  <c r="F54" i="3"/>
  <c r="S54" i="3" s="1"/>
  <c r="H105" i="3"/>
  <c r="H164" i="3"/>
  <c r="F56" i="3"/>
  <c r="S56" i="3" s="1"/>
  <c r="F68" i="3"/>
  <c r="S68" i="3" s="1"/>
  <c r="L77" i="3"/>
  <c r="F103" i="3"/>
  <c r="S103" i="3" s="1"/>
  <c r="J175" i="3"/>
  <c r="H252" i="3"/>
  <c r="K183" i="3"/>
  <c r="F192" i="3"/>
  <c r="S192" i="3" s="1"/>
  <c r="J257" i="3"/>
  <c r="K261" i="3"/>
  <c r="F402" i="3"/>
  <c r="S402" i="3" s="1"/>
  <c r="M266" i="3"/>
  <c r="F406" i="3"/>
  <c r="S406" i="3" s="1"/>
  <c r="F414" i="3"/>
  <c r="S414" i="3" s="1"/>
  <c r="G424" i="3"/>
  <c r="G407" i="3"/>
  <c r="G428" i="3"/>
  <c r="L422" i="3"/>
  <c r="N428" i="3"/>
  <c r="R428" i="3" s="1"/>
  <c r="F58" i="3"/>
  <c r="S58" i="3" s="1"/>
  <c r="N72" i="3"/>
  <c r="R72" i="3" s="1"/>
  <c r="L75" i="3"/>
  <c r="F107" i="3"/>
  <c r="S107" i="3" s="1"/>
  <c r="K179" i="3"/>
  <c r="F167" i="3"/>
  <c r="S167" i="3" s="1"/>
  <c r="H173" i="3"/>
  <c r="N179" i="3"/>
  <c r="R179" i="3" s="1"/>
  <c r="K192" i="3"/>
  <c r="I249" i="3"/>
  <c r="J253" i="3"/>
  <c r="I252" i="3"/>
  <c r="M417" i="3"/>
  <c r="K190" i="3"/>
  <c r="N193" i="3"/>
  <c r="R193" i="3" s="1"/>
  <c r="H272" i="3"/>
  <c r="I242" i="3"/>
  <c r="H246" i="3"/>
  <c r="N267" i="3"/>
  <c r="R267" i="3" s="1"/>
  <c r="J407" i="3"/>
  <c r="L411" i="3"/>
  <c r="N272" i="3"/>
  <c r="R272" i="3" s="1"/>
  <c r="G418" i="3"/>
  <c r="M407" i="3"/>
  <c r="J424" i="3"/>
  <c r="N422" i="3"/>
  <c r="R422" i="3" s="1"/>
  <c r="L427" i="3"/>
  <c r="H506" i="3"/>
  <c r="J66" i="3"/>
  <c r="F70" i="3"/>
  <c r="S70" i="3" s="1"/>
  <c r="L73" i="3"/>
  <c r="J76" i="3"/>
  <c r="M86" i="3"/>
  <c r="F172" i="3"/>
  <c r="S172" i="3" s="1"/>
  <c r="M176" i="3"/>
  <c r="F171" i="3"/>
  <c r="I174" i="3"/>
  <c r="K180" i="3"/>
  <c r="N183" i="3"/>
  <c r="R183" i="3" s="1"/>
  <c r="M190" i="3"/>
  <c r="L193" i="3"/>
  <c r="N242" i="3"/>
  <c r="R242" i="3" s="1"/>
  <c r="J246" i="3"/>
  <c r="K271" i="3"/>
  <c r="H409" i="3"/>
  <c r="J249" i="3"/>
  <c r="K253" i="3"/>
  <c r="F249" i="3"/>
  <c r="S249" i="3" s="1"/>
  <c r="I257" i="3"/>
  <c r="G403" i="3"/>
  <c r="L400" i="3"/>
  <c r="K244" i="3"/>
  <c r="N399" i="3"/>
  <c r="R399" i="3" s="1"/>
  <c r="M422" i="3"/>
  <c r="F411" i="3"/>
  <c r="S411" i="3" s="1"/>
  <c r="H426" i="3"/>
  <c r="K246" i="3"/>
  <c r="F185" i="3"/>
  <c r="S185" i="3" s="1"/>
  <c r="H419" i="3"/>
  <c r="F261" i="3"/>
  <c r="S261" i="3" s="1"/>
  <c r="J58" i="3"/>
  <c r="F64" i="3"/>
  <c r="S64" i="3" s="1"/>
  <c r="G60" i="3"/>
  <c r="J90" i="3"/>
  <c r="M93" i="3"/>
  <c r="H112" i="3"/>
  <c r="G115" i="3"/>
  <c r="M164" i="3"/>
  <c r="F97" i="3"/>
  <c r="S97" i="3" s="1"/>
  <c r="F173" i="3"/>
  <c r="S173" i="3" s="1"/>
  <c r="G57" i="3"/>
  <c r="M60" i="3"/>
  <c r="F169" i="3"/>
  <c r="S169" i="3" s="1"/>
  <c r="G173" i="3"/>
  <c r="N91" i="3"/>
  <c r="R91" i="3" s="1"/>
  <c r="J49" i="3"/>
  <c r="L57" i="3"/>
  <c r="H63" i="3"/>
  <c r="K56" i="3"/>
  <c r="G76" i="3"/>
  <c r="J86" i="3"/>
  <c r="J102" i="3"/>
  <c r="M105" i="3"/>
  <c r="L56" i="3"/>
  <c r="J59" i="3"/>
  <c r="F65" i="3"/>
  <c r="S65" i="3" s="1"/>
  <c r="F71" i="3"/>
  <c r="S71" i="3" s="1"/>
  <c r="J77" i="3"/>
  <c r="K90" i="3"/>
  <c r="N93" i="3"/>
  <c r="R93" i="3" s="1"/>
  <c r="M112" i="3"/>
  <c r="L115" i="3"/>
  <c r="N164" i="3"/>
  <c r="J176" i="3"/>
  <c r="L180" i="3"/>
  <c r="G63" i="3"/>
  <c r="M66" i="3"/>
  <c r="G73" i="3"/>
  <c r="M76" i="3"/>
  <c r="F96" i="3"/>
  <c r="S96" i="3" s="1"/>
  <c r="I99" i="3"/>
  <c r="L102" i="3"/>
  <c r="K105" i="3"/>
  <c r="J112" i="3"/>
  <c r="M115" i="3"/>
  <c r="G164" i="3"/>
  <c r="L176" i="3"/>
  <c r="M114" i="3"/>
  <c r="J56" i="3"/>
  <c r="K66" i="3"/>
  <c r="I73" i="3"/>
  <c r="N86" i="3"/>
  <c r="R86" i="3" s="1"/>
  <c r="G103" i="3"/>
  <c r="F110" i="3"/>
  <c r="S110" i="3" s="1"/>
  <c r="G174" i="3"/>
  <c r="H52" i="3"/>
  <c r="F55" i="3"/>
  <c r="S55" i="3" s="1"/>
  <c r="F73" i="3"/>
  <c r="S73" i="3" s="1"/>
  <c r="H95" i="3"/>
  <c r="G98" i="3"/>
  <c r="H183" i="3"/>
  <c r="M58" i="3"/>
  <c r="K71" i="3"/>
  <c r="G85" i="3"/>
  <c r="N88" i="3"/>
  <c r="R88" i="3" s="1"/>
  <c r="F104" i="3"/>
  <c r="S104" i="3" s="1"/>
  <c r="J60" i="3"/>
  <c r="N76" i="3"/>
  <c r="R76" i="3" s="1"/>
  <c r="G108" i="3"/>
  <c r="L51" i="3"/>
  <c r="K88" i="3"/>
  <c r="J179" i="3"/>
  <c r="K257" i="3"/>
  <c r="M261" i="3"/>
  <c r="H404" i="3"/>
  <c r="G190" i="3"/>
  <c r="J193" i="3"/>
  <c r="L242" i="3"/>
  <c r="H271" i="3"/>
  <c r="L258" i="3"/>
  <c r="I405" i="3"/>
  <c r="M270" i="3"/>
  <c r="G411" i="3"/>
  <c r="G419" i="3"/>
  <c r="J427" i="3"/>
  <c r="H412" i="3"/>
  <c r="J272" i="3"/>
  <c r="I407" i="3"/>
  <c r="H410" i="3"/>
  <c r="F422" i="3"/>
  <c r="S422" i="3" s="1"/>
  <c r="H428" i="3"/>
  <c r="H73" i="3"/>
  <c r="F76" i="3"/>
  <c r="S76" i="3" s="1"/>
  <c r="I86" i="3"/>
  <c r="N180" i="3"/>
  <c r="R180" i="3" s="1"/>
  <c r="G180" i="3"/>
  <c r="J183" i="3"/>
  <c r="I190" i="3"/>
  <c r="H193" i="3"/>
  <c r="J242" i="3"/>
  <c r="F182" i="3"/>
  <c r="S182" i="3" s="1"/>
  <c r="F253" i="3"/>
  <c r="S253" i="3" s="1"/>
  <c r="M257" i="3"/>
  <c r="N261" i="3"/>
  <c r="R261" i="3" s="1"/>
  <c r="G194" i="3"/>
  <c r="J268" i="3"/>
  <c r="G247" i="3"/>
  <c r="H251" i="3"/>
  <c r="I255" i="3"/>
  <c r="G268" i="3"/>
  <c r="J271" i="3"/>
  <c r="G397" i="3"/>
  <c r="N400" i="3"/>
  <c r="R400" i="3" s="1"/>
  <c r="H415" i="3"/>
  <c r="F419" i="3"/>
  <c r="S419" i="3" s="1"/>
  <c r="K428" i="3"/>
  <c r="F408" i="3"/>
  <c r="S408" i="3" s="1"/>
  <c r="I411" i="3"/>
  <c r="F74" i="3"/>
  <c r="S74" i="3" s="1"/>
  <c r="I173" i="3"/>
  <c r="F191" i="3"/>
  <c r="S191" i="3" s="1"/>
  <c r="I194" i="3"/>
  <c r="M247" i="3"/>
  <c r="M268" i="3"/>
  <c r="N190" i="3"/>
  <c r="K242" i="3"/>
  <c r="F246" i="3"/>
  <c r="S246" i="3" s="1"/>
  <c r="F423" i="3"/>
  <c r="S423" i="3" s="1"/>
  <c r="H244" i="3"/>
  <c r="M414" i="3"/>
  <c r="M251" i="3"/>
  <c r="F268" i="3"/>
  <c r="S268" i="3" s="1"/>
  <c r="N411" i="3"/>
  <c r="R411" i="3" s="1"/>
  <c r="N271" i="3"/>
  <c r="R271" i="3" s="1"/>
  <c r="M411" i="3"/>
  <c r="N173" i="3"/>
  <c r="R173" i="3" s="1"/>
  <c r="M194" i="3"/>
  <c r="K249" i="3"/>
  <c r="G415" i="3"/>
  <c r="M271" i="3"/>
  <c r="H406" i="3"/>
  <c r="G409" i="3"/>
  <c r="F428" i="3"/>
  <c r="J426" i="3"/>
  <c r="F425" i="3"/>
  <c r="S425" i="3" s="1"/>
  <c r="H424" i="3"/>
  <c r="G427" i="3"/>
  <c r="F420" i="3"/>
  <c r="S420" i="3" s="1"/>
  <c r="M423" i="3"/>
  <c r="L426" i="3"/>
  <c r="K426" i="3"/>
  <c r="K506" i="3"/>
  <c r="F111" i="3"/>
  <c r="S111" i="3" s="1"/>
  <c r="M426" i="3"/>
  <c r="H398" i="3"/>
  <c r="G408" i="3"/>
  <c r="F412" i="3"/>
  <c r="S412" i="3" s="1"/>
  <c r="K174" i="3"/>
  <c r="L183" i="3"/>
  <c r="G261" i="3"/>
  <c r="N194" i="3"/>
  <c r="N268" i="3"/>
  <c r="R268" i="3" s="1"/>
  <c r="K399" i="3"/>
  <c r="G414" i="3"/>
  <c r="F193" i="3"/>
  <c r="S193" i="3" s="1"/>
  <c r="H242" i="3"/>
  <c r="L246" i="3"/>
  <c r="N250" i="3"/>
  <c r="R250" i="3" s="1"/>
  <c r="K258" i="3"/>
  <c r="F407" i="3"/>
  <c r="S407" i="3" s="1"/>
  <c r="G258" i="3"/>
  <c r="J266" i="3"/>
  <c r="K270" i="3"/>
  <c r="G420" i="3"/>
  <c r="N251" i="3"/>
  <c r="R251" i="3" s="1"/>
  <c r="I270" i="3"/>
  <c r="H397" i="3"/>
  <c r="K400" i="3"/>
  <c r="N403" i="3"/>
  <c r="R403" i="3" s="1"/>
  <c r="L271" i="3"/>
  <c r="N401" i="3"/>
  <c r="R401" i="3" s="1"/>
  <c r="H420" i="3"/>
  <c r="F272" i="3"/>
  <c r="M399" i="3"/>
  <c r="L402" i="3"/>
  <c r="K405" i="3"/>
  <c r="L414" i="3"/>
  <c r="K417" i="3"/>
  <c r="F506" i="3"/>
  <c r="F424" i="3"/>
  <c r="S424" i="3" s="1"/>
  <c r="I427" i="3"/>
  <c r="J422" i="3"/>
  <c r="L428" i="3"/>
  <c r="I424" i="3"/>
  <c r="H427" i="3"/>
  <c r="N506" i="3"/>
  <c r="R506" i="3" s="1"/>
  <c r="I268" i="3"/>
  <c r="G246" i="3"/>
  <c r="F258" i="3"/>
  <c r="S258" i="3" s="1"/>
  <c r="N266" i="3"/>
  <c r="R266" i="3" s="1"/>
  <c r="M406" i="3"/>
  <c r="N192" i="3"/>
  <c r="R192" i="3" s="1"/>
  <c r="M249" i="3"/>
  <c r="N253" i="3"/>
  <c r="R253" i="3" s="1"/>
  <c r="K403" i="3"/>
  <c r="J251" i="3"/>
  <c r="L257" i="3"/>
  <c r="G400" i="3"/>
  <c r="J403" i="3"/>
  <c r="G398" i="3"/>
  <c r="I399" i="3"/>
  <c r="H402" i="3"/>
  <c r="G405" i="3"/>
  <c r="J417" i="3"/>
  <c r="N423" i="3"/>
  <c r="R423" i="3" s="1"/>
  <c r="G417" i="3"/>
  <c r="K427" i="3"/>
  <c r="G426" i="3"/>
  <c r="N167" i="3"/>
  <c r="R167" i="3" s="1"/>
  <c r="H258" i="3"/>
  <c r="N427" i="3"/>
  <c r="R427" i="3" s="1"/>
  <c r="L244" i="3"/>
  <c r="N402" i="3"/>
  <c r="R402" i="3" s="1"/>
  <c r="K247" i="3"/>
  <c r="L251" i="3"/>
  <c r="M255" i="3"/>
  <c r="H411" i="3"/>
  <c r="L190" i="3"/>
  <c r="K193" i="3"/>
  <c r="M267" i="3"/>
  <c r="I246" i="3"/>
  <c r="H249" i="3"/>
  <c r="G252" i="3"/>
  <c r="J255" i="3"/>
  <c r="M258" i="3"/>
  <c r="L261" i="3"/>
  <c r="H401" i="3"/>
  <c r="G404" i="3"/>
  <c r="I272" i="3"/>
  <c r="H399" i="3"/>
  <c r="G402" i="3"/>
  <c r="J405" i="3"/>
  <c r="I417" i="3"/>
  <c r="F421" i="3"/>
  <c r="S421" i="3" s="1"/>
  <c r="F400" i="3"/>
  <c r="S400" i="3" s="1"/>
  <c r="I403" i="3"/>
  <c r="F427" i="3"/>
  <c r="S427" i="3" s="1"/>
  <c r="I428" i="3"/>
  <c r="J506" i="3"/>
  <c r="H418" i="3"/>
  <c r="N424" i="3"/>
  <c r="R424" i="3" s="1"/>
  <c r="L506" i="3"/>
  <c r="F426" i="3"/>
  <c r="S426" i="3" s="1"/>
  <c r="G506" i="3"/>
  <c r="F189" i="3"/>
  <c r="S189" i="3" s="1"/>
  <c r="F72" i="3"/>
  <c r="S72" i="3" s="1"/>
  <c r="G251" i="3"/>
  <c r="H255" i="3"/>
  <c r="H190" i="3"/>
  <c r="G193" i="3"/>
  <c r="M242" i="3"/>
  <c r="N246" i="3"/>
  <c r="R246" i="3" s="1"/>
  <c r="I271" i="3"/>
  <c r="K407" i="3"/>
  <c r="F255" i="3"/>
  <c r="S255" i="3" s="1"/>
  <c r="I258" i="3"/>
  <c r="H261" i="3"/>
  <c r="F405" i="3"/>
  <c r="S405" i="3" s="1"/>
  <c r="G410" i="3"/>
  <c r="J414" i="3"/>
  <c r="H414" i="3"/>
  <c r="H165" i="3"/>
  <c r="J171" i="3"/>
  <c r="M174" i="3"/>
  <c r="F187" i="3"/>
  <c r="S187" i="3" s="1"/>
  <c r="N245" i="3"/>
  <c r="R245" i="3" s="1"/>
  <c r="N270" i="3"/>
  <c r="R270" i="3" s="1"/>
  <c r="I426" i="3"/>
  <c r="M244" i="3"/>
  <c r="J252" i="3"/>
  <c r="F415" i="3"/>
  <c r="S415" i="3" s="1"/>
  <c r="H194" i="3"/>
  <c r="L268" i="3"/>
  <c r="G412" i="3"/>
  <c r="I414" i="3"/>
  <c r="F418" i="3"/>
  <c r="S418" i="3" s="1"/>
  <c r="N407" i="3"/>
  <c r="R407" i="3" s="1"/>
  <c r="K411" i="3"/>
  <c r="H422" i="3"/>
  <c r="G425" i="3"/>
  <c r="J428" i="3"/>
  <c r="N426" i="3"/>
  <c r="R426" i="3" s="1"/>
  <c r="G422" i="3"/>
  <c r="M428" i="3"/>
  <c r="I506" i="3"/>
  <c r="F46" i="3"/>
  <c r="P197" i="1" l="1"/>
  <c r="Q176" i="1"/>
  <c r="S77" i="3"/>
  <c r="S116" i="3"/>
  <c r="S272" i="3"/>
  <c r="S428" i="3"/>
  <c r="S506" i="3"/>
  <c r="S115" i="3"/>
  <c r="R194" i="3"/>
  <c r="R190" i="3"/>
  <c r="S171" i="3"/>
  <c r="S190" i="3"/>
  <c r="S194" i="3"/>
  <c r="S164" i="3"/>
  <c r="R164" i="3"/>
  <c r="S179" i="1"/>
  <c r="N504" i="3"/>
  <c r="R504" i="3" s="1"/>
  <c r="S44" i="12"/>
  <c r="Y410" i="12"/>
  <c r="R6" i="12"/>
  <c r="G191" i="1"/>
  <c r="S191" i="1" s="1"/>
  <c r="I163" i="1"/>
  <c r="N131" i="1"/>
  <c r="G186" i="1"/>
  <c r="S186" i="1" s="1"/>
  <c r="M187" i="1"/>
  <c r="L165" i="1"/>
  <c r="H9" i="1"/>
  <c r="H29" i="1"/>
  <c r="M26" i="1"/>
  <c r="J191" i="1"/>
  <c r="K131" i="1"/>
  <c r="H186" i="1"/>
  <c r="N178" i="1"/>
  <c r="I22" i="1"/>
  <c r="I152" i="1"/>
  <c r="G170" i="1"/>
  <c r="S170" i="1" s="1"/>
  <c r="M184" i="1"/>
  <c r="N145" i="1"/>
  <c r="J124" i="1"/>
  <c r="H146" i="1"/>
  <c r="G124" i="1"/>
  <c r="F191" i="1"/>
  <c r="F137" i="1"/>
  <c r="N184" i="1"/>
  <c r="G14" i="1"/>
  <c r="H124" i="1"/>
  <c r="F181" i="1"/>
  <c r="J22" i="1"/>
  <c r="M128" i="1"/>
  <c r="J128" i="1"/>
  <c r="I167" i="1"/>
  <c r="I14" i="1"/>
  <c r="G187" i="1"/>
  <c r="S187" i="1" s="1"/>
  <c r="L185" i="1"/>
  <c r="L167" i="1"/>
  <c r="F192" i="1"/>
  <c r="M143" i="1"/>
  <c r="G148" i="1"/>
  <c r="N9" i="1"/>
  <c r="L148" i="1"/>
  <c r="I31" i="1"/>
  <c r="I170" i="1"/>
  <c r="H167" i="1"/>
  <c r="G26" i="1"/>
  <c r="F148" i="1"/>
  <c r="N143" i="1"/>
  <c r="M170" i="1"/>
  <c r="L22" i="1"/>
  <c r="H178" i="1"/>
  <c r="J163" i="1"/>
  <c r="N31" i="1"/>
  <c r="L9" i="1"/>
  <c r="H26" i="1"/>
  <c r="N7" i="1"/>
  <c r="F31" i="1"/>
  <c r="I185" i="1"/>
  <c r="N185" i="1"/>
  <c r="I26" i="1"/>
  <c r="N124" i="1"/>
  <c r="J26" i="1"/>
  <c r="M124" i="1"/>
  <c r="L132" i="1"/>
  <c r="F147" i="1"/>
  <c r="N170" i="1"/>
  <c r="K181" i="1"/>
  <c r="I165" i="1"/>
  <c r="K11" i="1"/>
  <c r="M31" i="1"/>
  <c r="H35" i="1"/>
  <c r="J11" i="1"/>
  <c r="H192" i="1"/>
  <c r="G178" i="1"/>
  <c r="S178" i="1" s="1"/>
  <c r="F189" i="1"/>
  <c r="K29" i="1"/>
  <c r="L28" i="1"/>
  <c r="H165" i="1"/>
  <c r="J182" i="1"/>
  <c r="J131" i="1"/>
  <c r="G152" i="1"/>
  <c r="F153" i="1"/>
  <c r="M178" i="1"/>
  <c r="K147" i="1"/>
  <c r="L139" i="1"/>
  <c r="J147" i="1"/>
  <c r="G184" i="1"/>
  <c r="S184" i="1" s="1"/>
  <c r="G182" i="1"/>
  <c r="S182" i="1" s="1"/>
  <c r="F163" i="1"/>
  <c r="G192" i="1"/>
  <c r="M163" i="1"/>
  <c r="H31" i="1"/>
  <c r="K150" i="1"/>
  <c r="H28" i="1"/>
  <c r="J148" i="1"/>
  <c r="L31" i="1"/>
  <c r="L124" i="1"/>
  <c r="M147" i="1"/>
  <c r="K145" i="1"/>
  <c r="I133" i="1"/>
  <c r="J133" i="1"/>
  <c r="L146" i="1"/>
  <c r="L182" i="1"/>
  <c r="H184" i="1"/>
  <c r="M185" i="1"/>
  <c r="G189" i="1"/>
  <c r="S189" i="1" s="1"/>
  <c r="K124" i="1"/>
  <c r="K28" i="1"/>
  <c r="J152" i="1"/>
  <c r="L147" i="1"/>
  <c r="G29" i="1"/>
  <c r="M165" i="1"/>
  <c r="F170" i="1"/>
  <c r="J178" i="1"/>
  <c r="J187" i="1"/>
  <c r="F152" i="1"/>
  <c r="N182" i="1"/>
  <c r="J14" i="1"/>
  <c r="M126" i="1"/>
  <c r="K143" i="1"/>
  <c r="L186" i="1"/>
  <c r="K26" i="1"/>
  <c r="M152" i="1"/>
  <c r="M9" i="1"/>
  <c r="H148" i="1"/>
  <c r="M181" i="1"/>
  <c r="G146" i="1"/>
  <c r="F542" i="3"/>
  <c r="S542" i="3" s="1"/>
  <c r="G35" i="1"/>
  <c r="J146" i="1"/>
  <c r="J185" i="1"/>
  <c r="K14" i="1"/>
  <c r="L128" i="1"/>
  <c r="K148" i="1"/>
  <c r="I191" i="1"/>
  <c r="N181" i="1"/>
  <c r="H182" i="1"/>
  <c r="L26" i="1"/>
  <c r="L7" i="1"/>
  <c r="K126" i="1"/>
  <c r="J132" i="1"/>
  <c r="G163" i="1"/>
  <c r="M182" i="1"/>
  <c r="J165" i="1"/>
  <c r="I147" i="1"/>
  <c r="G571" i="3"/>
  <c r="J192" i="1"/>
  <c r="L150" i="1"/>
  <c r="K191" i="1"/>
  <c r="K132" i="1"/>
  <c r="H139" i="1"/>
  <c r="N147" i="1"/>
  <c r="K189" i="1"/>
  <c r="I187" i="1"/>
  <c r="I178" i="1"/>
  <c r="L181" i="1"/>
  <c r="K170" i="1"/>
  <c r="F186" i="1"/>
  <c r="N146" i="1"/>
  <c r="I192" i="1"/>
  <c r="N29" i="1"/>
  <c r="N35" i="1"/>
  <c r="I148" i="1"/>
  <c r="G185" i="1"/>
  <c r="S185" i="1" s="1"/>
  <c r="M146" i="1"/>
  <c r="F187" i="1"/>
  <c r="K185" i="1"/>
  <c r="N14" i="1"/>
  <c r="L145" i="1"/>
  <c r="F35" i="1"/>
  <c r="F131" i="1"/>
  <c r="G36" i="1"/>
  <c r="I186" i="1"/>
  <c r="H147" i="1"/>
  <c r="H14" i="1"/>
  <c r="N22" i="1"/>
  <c r="F26" i="1"/>
  <c r="L131" i="1"/>
  <c r="F133" i="1"/>
  <c r="K178" i="1"/>
  <c r="K187" i="1"/>
  <c r="G33" i="1"/>
  <c r="M191" i="1"/>
  <c r="J29" i="1"/>
  <c r="I145" i="1"/>
  <c r="L126" i="1"/>
  <c r="L152" i="1"/>
  <c r="K182" i="1"/>
  <c r="N28" i="1"/>
  <c r="M167" i="1"/>
  <c r="N152" i="1"/>
  <c r="F14" i="1"/>
  <c r="J7" i="1"/>
  <c r="M139" i="1"/>
  <c r="N26" i="1"/>
  <c r="H163" i="1"/>
  <c r="I153" i="1"/>
  <c r="H126" i="1"/>
  <c r="H170" i="1"/>
  <c r="I143" i="1"/>
  <c r="N186" i="1"/>
  <c r="I36" i="1"/>
  <c r="H153" i="1"/>
  <c r="L29" i="1"/>
  <c r="H132" i="1"/>
  <c r="H181" i="1"/>
  <c r="F145" i="1"/>
  <c r="L163" i="1"/>
  <c r="N165" i="1"/>
  <c r="I126" i="1"/>
  <c r="K22" i="1"/>
  <c r="G139" i="1"/>
  <c r="G7" i="1"/>
  <c r="K35" i="1"/>
  <c r="L11" i="1"/>
  <c r="F29" i="1"/>
  <c r="L189" i="1"/>
  <c r="G153" i="1"/>
  <c r="I28" i="1"/>
  <c r="K172" i="1"/>
  <c r="J145" i="1"/>
  <c r="N163" i="1"/>
  <c r="I181" i="1"/>
  <c r="F7" i="1"/>
  <c r="M132" i="1"/>
  <c r="H22" i="1"/>
  <c r="K33" i="1"/>
  <c r="J9" i="1"/>
  <c r="M528" i="3"/>
  <c r="K534" i="3"/>
  <c r="M532" i="3"/>
  <c r="K579" i="3"/>
  <c r="L191" i="1"/>
  <c r="G167" i="1"/>
  <c r="S167" i="1" s="1"/>
  <c r="J181" i="1"/>
  <c r="H133" i="1"/>
  <c r="L178" i="1"/>
  <c r="I131" i="1"/>
  <c r="H185" i="1"/>
  <c r="N11" i="1"/>
  <c r="N139" i="1"/>
  <c r="K31" i="1"/>
  <c r="L172" i="1"/>
  <c r="H7" i="1"/>
  <c r="H172" i="1"/>
  <c r="N187" i="1"/>
  <c r="K128" i="1"/>
  <c r="K165" i="1"/>
  <c r="J139" i="1"/>
  <c r="H187" i="1"/>
  <c r="H152" i="1"/>
  <c r="N148" i="1"/>
  <c r="J184" i="1"/>
  <c r="F20" i="1"/>
  <c r="G133" i="1"/>
  <c r="M29" i="1"/>
  <c r="L184" i="1"/>
  <c r="L170" i="1"/>
  <c r="K9" i="1"/>
  <c r="I29" i="1"/>
  <c r="G172" i="1"/>
  <c r="S172" i="1" s="1"/>
  <c r="H36" i="1"/>
  <c r="L143" i="1"/>
  <c r="F172" i="1"/>
  <c r="I182" i="1"/>
  <c r="I146" i="1"/>
  <c r="K7" i="1"/>
  <c r="K40" i="1" s="1"/>
  <c r="M28" i="1"/>
  <c r="F28" i="1"/>
  <c r="J167" i="1"/>
  <c r="L33" i="1"/>
  <c r="M14" i="1"/>
  <c r="L187" i="1"/>
  <c r="N126" i="1"/>
  <c r="G132" i="1"/>
  <c r="L14" i="1"/>
  <c r="J126" i="1"/>
  <c r="L35" i="1"/>
  <c r="G147" i="1"/>
  <c r="F178" i="1"/>
  <c r="K167" i="1"/>
  <c r="F185" i="1"/>
  <c r="F150" i="1"/>
  <c r="J170" i="1"/>
  <c r="J28" i="1"/>
  <c r="N128" i="1"/>
  <c r="F22" i="1"/>
  <c r="G31" i="1"/>
  <c r="J143" i="1"/>
  <c r="J153" i="1"/>
  <c r="M186" i="1"/>
  <c r="J36" i="1"/>
  <c r="J31" i="1"/>
  <c r="I7" i="1"/>
  <c r="I35" i="1"/>
  <c r="K146" i="1"/>
  <c r="I137" i="1"/>
  <c r="J186" i="1"/>
  <c r="K184" i="1"/>
  <c r="M131" i="1"/>
  <c r="G22" i="1"/>
  <c r="M22" i="1"/>
  <c r="G28" i="1"/>
  <c r="I184" i="1"/>
  <c r="G137" i="1"/>
  <c r="H137" i="1"/>
  <c r="F182" i="1"/>
  <c r="G131" i="1"/>
  <c r="I132" i="1"/>
  <c r="G150" i="1"/>
  <c r="N191" i="1"/>
  <c r="J35" i="1"/>
  <c r="K163" i="1"/>
  <c r="H131" i="1"/>
  <c r="N132" i="1"/>
  <c r="G126" i="1"/>
  <c r="F33" i="1"/>
  <c r="I139" i="1"/>
  <c r="M148" i="1"/>
  <c r="M7" i="1"/>
  <c r="M35" i="1"/>
  <c r="M145" i="1"/>
  <c r="F146" i="1"/>
  <c r="M11" i="1"/>
  <c r="F124" i="1"/>
  <c r="K152" i="1"/>
  <c r="F132" i="1"/>
  <c r="N167" i="1"/>
  <c r="K186" i="1"/>
  <c r="H145" i="1"/>
  <c r="J172" i="1"/>
  <c r="I9" i="1"/>
  <c r="G145" i="1"/>
  <c r="F36" i="1"/>
  <c r="H143" i="1"/>
  <c r="F143" i="1"/>
  <c r="I172" i="1"/>
  <c r="G181" i="1"/>
  <c r="S181" i="1" s="1"/>
  <c r="F139" i="1"/>
  <c r="G143" i="1"/>
  <c r="K139" i="1"/>
  <c r="F167" i="1"/>
  <c r="H191" i="1"/>
  <c r="I124" i="1"/>
  <c r="F184" i="1"/>
  <c r="G518" i="3"/>
  <c r="H540" i="3"/>
  <c r="M577" i="3"/>
  <c r="N553" i="3"/>
  <c r="R553" i="3" s="1"/>
  <c r="L514" i="3"/>
  <c r="I515" i="3"/>
  <c r="H520" i="3"/>
  <c r="H541" i="3"/>
  <c r="J538" i="3"/>
  <c r="F570" i="3"/>
  <c r="S570" i="3" s="1"/>
  <c r="J516" i="3"/>
  <c r="K516" i="3"/>
  <c r="J563" i="3"/>
  <c r="N577" i="3"/>
  <c r="R577" i="3" s="1"/>
  <c r="M536" i="3"/>
  <c r="F526" i="3"/>
  <c r="S526" i="3" s="1"/>
  <c r="I520" i="3"/>
  <c r="H522" i="3"/>
  <c r="F521" i="3"/>
  <c r="S521" i="3" s="1"/>
  <c r="K522" i="3"/>
  <c r="I527" i="3"/>
  <c r="H568" i="3"/>
  <c r="K573" i="3"/>
  <c r="F566" i="3"/>
  <c r="S566" i="3" s="1"/>
  <c r="L575" i="3"/>
  <c r="M541" i="3"/>
  <c r="I524" i="3"/>
  <c r="H524" i="3"/>
  <c r="I554" i="3"/>
  <c r="H574" i="3"/>
  <c r="K571" i="3"/>
  <c r="N515" i="3"/>
  <c r="R515" i="3" s="1"/>
  <c r="K539" i="3"/>
  <c r="N522" i="3"/>
  <c r="R522" i="3" s="1"/>
  <c r="L567" i="3"/>
  <c r="M527" i="3"/>
  <c r="I563" i="3"/>
  <c r="L544" i="3"/>
  <c r="I557" i="3"/>
  <c r="K570" i="3"/>
  <c r="L556" i="3"/>
  <c r="J528" i="3"/>
  <c r="I582" i="3"/>
  <c r="K581" i="3"/>
  <c r="J565" i="3"/>
  <c r="N520" i="3"/>
  <c r="R520" i="3" s="1"/>
  <c r="N519" i="3"/>
  <c r="R519" i="3" s="1"/>
  <c r="L554" i="3"/>
  <c r="M544" i="3"/>
  <c r="G521" i="3"/>
  <c r="G529" i="3"/>
  <c r="J575" i="3"/>
  <c r="L573" i="3"/>
  <c r="F559" i="3"/>
  <c r="S559" i="3" s="1"/>
  <c r="M571" i="3"/>
  <c r="M526" i="3"/>
  <c r="G514" i="3"/>
  <c r="J524" i="3"/>
  <c r="F583" i="3"/>
  <c r="S583" i="3" s="1"/>
  <c r="L569" i="3"/>
  <c r="K519" i="3"/>
  <c r="M523" i="3"/>
  <c r="G525" i="3"/>
  <c r="F518" i="3"/>
  <c r="S518" i="3" s="1"/>
  <c r="N518" i="3"/>
  <c r="R518" i="3" s="1"/>
  <c r="L540" i="3"/>
  <c r="N521" i="3"/>
  <c r="R521" i="3" s="1"/>
  <c r="J567" i="3"/>
  <c r="J536" i="3"/>
  <c r="G567" i="3"/>
  <c r="I544" i="3"/>
  <c r="N536" i="3"/>
  <c r="R536" i="3" s="1"/>
  <c r="M515" i="3"/>
  <c r="L532" i="3"/>
  <c r="H544" i="3"/>
  <c r="I538" i="3"/>
  <c r="G559" i="3"/>
  <c r="J541" i="3"/>
  <c r="F563" i="3"/>
  <c r="S563" i="3" s="1"/>
  <c r="K535" i="3"/>
  <c r="M517" i="3"/>
  <c r="N537" i="3"/>
  <c r="R537" i="3" s="1"/>
  <c r="N524" i="3"/>
  <c r="R524" i="3" s="1"/>
  <c r="H553" i="3"/>
  <c r="F574" i="3"/>
  <c r="S574" i="3" s="1"/>
  <c r="N572" i="3"/>
  <c r="R572" i="3" s="1"/>
  <c r="F578" i="3"/>
  <c r="S578" i="3" s="1"/>
  <c r="K580" i="3"/>
  <c r="L570" i="3"/>
  <c r="F568" i="3"/>
  <c r="S568" i="3" s="1"/>
  <c r="K574" i="3"/>
  <c r="G545" i="3"/>
  <c r="L584" i="3"/>
  <c r="J537" i="3"/>
  <c r="M545" i="3"/>
  <c r="H534" i="3"/>
  <c r="I541" i="3"/>
  <c r="N526" i="3"/>
  <c r="R526" i="3" s="1"/>
  <c r="I577" i="3"/>
  <c r="G556" i="3"/>
  <c r="H533" i="3"/>
  <c r="M557" i="3"/>
  <c r="N527" i="3"/>
  <c r="R527" i="3" s="1"/>
  <c r="K531" i="3"/>
  <c r="M537" i="3"/>
  <c r="K526" i="3"/>
  <c r="F579" i="3"/>
  <c r="S579" i="3" s="1"/>
  <c r="K514" i="3"/>
  <c r="I532" i="3"/>
  <c r="N554" i="3"/>
  <c r="R554" i="3" s="1"/>
  <c r="G580" i="3"/>
  <c r="H530" i="3"/>
  <c r="L581" i="3"/>
  <c r="L530" i="3"/>
  <c r="F558" i="3"/>
  <c r="S558" i="3" s="1"/>
  <c r="M566" i="3"/>
  <c r="G544" i="3"/>
  <c r="M568" i="3"/>
  <c r="J525" i="3"/>
  <c r="L557" i="3"/>
  <c r="K561" i="3"/>
  <c r="J532" i="3"/>
  <c r="K545" i="3"/>
  <c r="H566" i="3"/>
  <c r="I566" i="3"/>
  <c r="N576" i="3"/>
  <c r="R576" i="3" s="1"/>
  <c r="N582" i="3"/>
  <c r="R582" i="3" s="1"/>
  <c r="G563" i="3"/>
  <c r="M573" i="3"/>
  <c r="G575" i="3"/>
  <c r="L574" i="3"/>
  <c r="L580" i="3"/>
  <c r="N560" i="3"/>
  <c r="R560" i="3" s="1"/>
  <c r="M570" i="3"/>
  <c r="J572" i="3"/>
  <c r="L558" i="3"/>
  <c r="N534" i="3"/>
  <c r="R534" i="3" s="1"/>
  <c r="L553" i="3"/>
  <c r="J576" i="3"/>
  <c r="H580" i="3"/>
  <c r="H575" i="3"/>
  <c r="F582" i="3"/>
  <c r="S582" i="3" s="1"/>
  <c r="G543" i="3"/>
  <c r="I578" i="3"/>
  <c r="K560" i="3"/>
  <c r="K517" i="3"/>
  <c r="F515" i="3"/>
  <c r="S515" i="3" s="1"/>
  <c r="G515" i="3"/>
  <c r="F533" i="3"/>
  <c r="S533" i="3" s="1"/>
  <c r="N517" i="3"/>
  <c r="R517" i="3" s="1"/>
  <c r="J542" i="3"/>
  <c r="G533" i="3"/>
  <c r="K515" i="3"/>
  <c r="N533" i="3"/>
  <c r="R533" i="3" s="1"/>
  <c r="F541" i="3"/>
  <c r="S541" i="3" s="1"/>
  <c r="K533" i="3"/>
  <c r="H565" i="3"/>
  <c r="G527" i="3"/>
  <c r="I533" i="3"/>
  <c r="F535" i="3"/>
  <c r="S535" i="3" s="1"/>
  <c r="I543" i="3"/>
  <c r="J514" i="3"/>
  <c r="F520" i="3"/>
  <c r="S520" i="3" s="1"/>
  <c r="N559" i="3"/>
  <c r="R559" i="3" s="1"/>
  <c r="M561" i="3"/>
  <c r="M535" i="3"/>
  <c r="K566" i="3"/>
  <c r="K569" i="3"/>
  <c r="I567" i="3"/>
  <c r="N573" i="3"/>
  <c r="R573" i="3" s="1"/>
  <c r="J544" i="3"/>
  <c r="M582" i="3"/>
  <c r="K577" i="3"/>
  <c r="K583" i="3"/>
  <c r="J564" i="3"/>
  <c r="M575" i="3"/>
  <c r="M581" i="3"/>
  <c r="K530" i="3"/>
  <c r="J518" i="3"/>
  <c r="H516" i="3"/>
  <c r="H527" i="3"/>
  <c r="I569" i="3"/>
  <c r="M522" i="3"/>
  <c r="M558" i="3"/>
  <c r="J582" i="3"/>
  <c r="I553" i="3"/>
  <c r="I528" i="3"/>
  <c r="F514" i="3"/>
  <c r="S514" i="3" s="1"/>
  <c r="L541" i="3"/>
  <c r="H517" i="3"/>
  <c r="L523" i="3"/>
  <c r="F560" i="3"/>
  <c r="S560" i="3" s="1"/>
  <c r="H528" i="3"/>
  <c r="H515" i="3"/>
  <c r="G534" i="3"/>
  <c r="J523" i="3"/>
  <c r="N535" i="3"/>
  <c r="R535" i="3" s="1"/>
  <c r="K538" i="3"/>
  <c r="L515" i="3"/>
  <c r="N523" i="3"/>
  <c r="R523" i="3" s="1"/>
  <c r="I531" i="3"/>
  <c r="L527" i="3"/>
  <c r="F516" i="3"/>
  <c r="S516" i="3" s="1"/>
  <c r="I545" i="3"/>
  <c r="F564" i="3"/>
  <c r="S564" i="3" s="1"/>
  <c r="F545" i="3"/>
  <c r="K537" i="3"/>
  <c r="F522" i="3"/>
  <c r="S522" i="3" s="1"/>
  <c r="K525" i="3"/>
  <c r="J519" i="3"/>
  <c r="N531" i="3"/>
  <c r="R531" i="3" s="1"/>
  <c r="F567" i="3"/>
  <c r="S567" i="3" s="1"/>
  <c r="F554" i="3"/>
  <c r="S554" i="3" s="1"/>
  <c r="M539" i="3"/>
  <c r="G573" i="3"/>
  <c r="G579" i="3"/>
  <c r="G584" i="3"/>
  <c r="I571" i="3"/>
  <c r="J577" i="3"/>
  <c r="N569" i="3"/>
  <c r="R569" i="3" s="1"/>
  <c r="L571" i="3"/>
  <c r="H578" i="3"/>
  <c r="H584" i="3"/>
  <c r="K554" i="3"/>
  <c r="J579" i="3"/>
  <c r="L582" i="3"/>
  <c r="N525" i="3"/>
  <c r="R525" i="3" s="1"/>
  <c r="N516" i="3"/>
  <c r="R516" i="3" s="1"/>
  <c r="M519" i="3"/>
  <c r="F527" i="3"/>
  <c r="S527" i="3" s="1"/>
  <c r="G519" i="3"/>
  <c r="H529" i="3"/>
  <c r="L568" i="3"/>
  <c r="F577" i="3"/>
  <c r="S577" i="3" s="1"/>
  <c r="M524" i="3"/>
  <c r="F581" i="3"/>
  <c r="S581" i="3" s="1"/>
  <c r="L519" i="3"/>
  <c r="K543" i="3"/>
  <c r="L522" i="3"/>
  <c r="L529" i="3"/>
  <c r="M569" i="3"/>
  <c r="K576" i="3"/>
  <c r="G537" i="3"/>
  <c r="K521" i="3"/>
  <c r="M562" i="3"/>
  <c r="F529" i="3"/>
  <c r="S529" i="3" s="1"/>
  <c r="H535" i="3"/>
  <c r="H556" i="3"/>
  <c r="G560" i="3"/>
  <c r="M531" i="3"/>
  <c r="J517" i="3"/>
  <c r="L525" i="3"/>
  <c r="J558" i="3"/>
  <c r="N562" i="3"/>
  <c r="R562" i="3" s="1"/>
  <c r="N574" i="3"/>
  <c r="R574" i="3" s="1"/>
  <c r="I573" i="3"/>
  <c r="J573" i="3"/>
  <c r="F544" i="3"/>
  <c r="S544" i="3" s="1"/>
  <c r="G577" i="3"/>
  <c r="G583" i="3"/>
  <c r="H560" i="3"/>
  <c r="G570" i="3"/>
  <c r="N571" i="3"/>
  <c r="R571" i="3" s="1"/>
  <c r="F572" i="3"/>
  <c r="S572" i="3" s="1"/>
  <c r="N584" i="3"/>
  <c r="R584" i="3" s="1"/>
  <c r="G578" i="3"/>
  <c r="K557" i="3"/>
  <c r="H567" i="3"/>
  <c r="I576" i="3"/>
  <c r="L517" i="3"/>
  <c r="M529" i="3"/>
  <c r="J534" i="3"/>
  <c r="H536" i="3"/>
  <c r="J539" i="3"/>
  <c r="K542" i="3"/>
  <c r="J527" i="3"/>
  <c r="N530" i="3"/>
  <c r="R530" i="3" s="1"/>
  <c r="I535" i="3"/>
  <c r="G522" i="3"/>
  <c r="N563" i="3"/>
  <c r="R563" i="3" s="1"/>
  <c r="H569" i="3"/>
  <c r="G581" i="3"/>
  <c r="H583" i="3"/>
  <c r="F519" i="3"/>
  <c r="S519" i="3" s="1"/>
  <c r="N528" i="3"/>
  <c r="R528" i="3" s="1"/>
  <c r="I558" i="3"/>
  <c r="J554" i="3"/>
  <c r="K527" i="3"/>
  <c r="I519" i="3"/>
  <c r="G520" i="3"/>
  <c r="K532" i="3"/>
  <c r="N555" i="3"/>
  <c r="R555" i="3" s="1"/>
  <c r="N540" i="3"/>
  <c r="R540" i="3" s="1"/>
  <c r="K520" i="3"/>
  <c r="F528" i="3"/>
  <c r="S528" i="3" s="1"/>
  <c r="L528" i="3"/>
  <c r="L516" i="3"/>
  <c r="G535" i="3"/>
  <c r="H564" i="3"/>
  <c r="L534" i="3"/>
  <c r="H518" i="3"/>
  <c r="I521" i="3"/>
  <c r="G564" i="3"/>
  <c r="K528" i="3"/>
  <c r="L562" i="3"/>
  <c r="F536" i="3"/>
  <c r="S536" i="3" s="1"/>
  <c r="N567" i="3"/>
  <c r="R567" i="3" s="1"/>
  <c r="H570" i="3"/>
  <c r="M576" i="3"/>
  <c r="N575" i="3"/>
  <c r="R575" i="3" s="1"/>
  <c r="N580" i="3"/>
  <c r="R580" i="3" s="1"/>
  <c r="G574" i="3"/>
  <c r="H577" i="3"/>
  <c r="I575" i="3"/>
  <c r="I581" i="3"/>
  <c r="N581" i="3"/>
  <c r="R581" i="3" s="1"/>
  <c r="F576" i="3"/>
  <c r="S576" i="3" s="1"/>
  <c r="K582" i="3"/>
  <c r="J515" i="3"/>
  <c r="L564" i="3"/>
  <c r="L545" i="3"/>
  <c r="K556" i="3"/>
  <c r="G541" i="3"/>
  <c r="N539" i="3"/>
  <c r="R539" i="3" s="1"/>
  <c r="H561" i="3"/>
  <c r="F538" i="3"/>
  <c r="S538" i="3" s="1"/>
  <c r="L555" i="3"/>
  <c r="M583" i="3"/>
  <c r="K562" i="3"/>
  <c r="L563" i="3"/>
  <c r="M521" i="3"/>
  <c r="J566" i="3"/>
  <c r="F571" i="3"/>
  <c r="S571" i="3" s="1"/>
  <c r="M579" i="3"/>
  <c r="F573" i="3"/>
  <c r="S573" i="3" s="1"/>
  <c r="L526" i="3"/>
  <c r="J522" i="3"/>
  <c r="I536" i="3"/>
  <c r="G536" i="3"/>
  <c r="H539" i="3"/>
  <c r="I516" i="3"/>
  <c r="G524" i="3"/>
  <c r="K536" i="3"/>
  <c r="L531" i="3"/>
  <c r="I525" i="3"/>
  <c r="M516" i="3"/>
  <c r="I537" i="3"/>
  <c r="K524" i="3"/>
  <c r="G557" i="3"/>
  <c r="F532" i="3"/>
  <c r="S532" i="3" s="1"/>
  <c r="F534" i="3"/>
  <c r="S534" i="3" s="1"/>
  <c r="I526" i="3"/>
  <c r="M538" i="3"/>
  <c r="M559" i="3"/>
  <c r="N541" i="3"/>
  <c r="R541" i="3" s="1"/>
  <c r="K563" i="3"/>
  <c r="F575" i="3"/>
  <c r="S575" i="3" s="1"/>
  <c r="J580" i="3"/>
  <c r="L559" i="3"/>
  <c r="M574" i="3"/>
  <c r="I579" i="3"/>
  <c r="J561" i="3"/>
  <c r="G523" i="3"/>
  <c r="M553" i="3"/>
  <c r="J543" i="3"/>
  <c r="F525" i="3"/>
  <c r="S525" i="3" s="1"/>
  <c r="F556" i="3"/>
  <c r="S556" i="3" s="1"/>
  <c r="H559" i="3"/>
  <c r="J555" i="3"/>
  <c r="J568" i="3"/>
  <c r="L561" i="3"/>
  <c r="N557" i="3"/>
  <c r="R557" i="3" s="1"/>
  <c r="J571" i="3"/>
  <c r="L579" i="3"/>
  <c r="K518" i="3"/>
  <c r="G516" i="3"/>
  <c r="M520" i="3"/>
  <c r="N542" i="3"/>
  <c r="R542" i="3" s="1"/>
  <c r="J520" i="3"/>
  <c r="K523" i="3"/>
  <c r="I530" i="3"/>
  <c r="M542" i="3"/>
  <c r="N545" i="3"/>
  <c r="R545" i="3" s="1"/>
  <c r="I518" i="3"/>
  <c r="M530" i="3"/>
  <c r="F565" i="3"/>
  <c r="S565" i="3" s="1"/>
  <c r="I572" i="3"/>
  <c r="I517" i="3"/>
  <c r="F537" i="3"/>
  <c r="S537" i="3" s="1"/>
  <c r="M518" i="3"/>
  <c r="M565" i="3"/>
  <c r="H573" i="3"/>
  <c r="L538" i="3"/>
  <c r="I523" i="3"/>
  <c r="J526" i="3"/>
  <c r="G532" i="3"/>
  <c r="K544" i="3"/>
  <c r="K568" i="3"/>
  <c r="I555" i="3"/>
  <c r="J540" i="3"/>
  <c r="K558" i="3"/>
  <c r="J574" i="3"/>
  <c r="M580" i="3"/>
  <c r="J553" i="3"/>
  <c r="K572" i="3"/>
  <c r="M533" i="3"/>
  <c r="I559" i="3"/>
  <c r="F543" i="3"/>
  <c r="S543" i="3" s="1"/>
  <c r="J531" i="3"/>
  <c r="H545" i="3"/>
  <c r="G576" i="3"/>
  <c r="I565" i="3"/>
  <c r="H521" i="3"/>
  <c r="L533" i="3"/>
  <c r="N570" i="3"/>
  <c r="R570" i="3" s="1"/>
  <c r="K541" i="3"/>
  <c r="H557" i="3"/>
  <c r="I529" i="3"/>
  <c r="L521" i="3"/>
  <c r="F523" i="3"/>
  <c r="S523" i="3" s="1"/>
  <c r="J535" i="3"/>
  <c r="K555" i="3"/>
  <c r="J559" i="3"/>
  <c r="M543" i="3"/>
  <c r="K567" i="3"/>
  <c r="N561" i="3"/>
  <c r="H581" i="3"/>
  <c r="K584" i="3"/>
  <c r="L583" i="3"/>
  <c r="M556" i="3"/>
  <c r="H571" i="3"/>
  <c r="L524" i="3"/>
  <c r="J521" i="3"/>
  <c r="F531" i="3"/>
  <c r="S531" i="3" s="1"/>
  <c r="L577" i="3"/>
  <c r="I561" i="3"/>
  <c r="N543" i="3"/>
  <c r="R543" i="3" s="1"/>
  <c r="I539" i="3"/>
  <c r="M584" i="3"/>
  <c r="L565" i="3"/>
  <c r="M560" i="3"/>
  <c r="H576" i="3"/>
  <c r="G582" i="3"/>
  <c r="J562" i="3"/>
  <c r="G558" i="3"/>
  <c r="M572" i="3"/>
  <c r="I580" i="3"/>
  <c r="H523" i="3"/>
  <c r="G517" i="3"/>
  <c r="L520" i="3"/>
  <c r="H543" i="3"/>
  <c r="G566" i="3"/>
  <c r="N538" i="3"/>
  <c r="R538" i="3" s="1"/>
  <c r="H562" i="3"/>
  <c r="G540" i="3"/>
  <c r="L543" i="3"/>
  <c r="N566" i="3"/>
  <c r="R566" i="3" s="1"/>
  <c r="L536" i="3"/>
  <c r="G528" i="3"/>
  <c r="K540" i="3"/>
  <c r="F562" i="3"/>
  <c r="S562" i="3" s="1"/>
  <c r="G553" i="3"/>
  <c r="I542" i="3"/>
  <c r="K564" i="3"/>
  <c r="J545" i="3"/>
  <c r="I570" i="3"/>
  <c r="I556" i="3"/>
  <c r="F584" i="3"/>
  <c r="J570" i="3"/>
  <c r="H563" i="3"/>
  <c r="L566" i="3"/>
  <c r="H554" i="3"/>
  <c r="I564" i="3"/>
  <c r="I574" i="3"/>
  <c r="M567" i="3"/>
  <c r="N544" i="3"/>
  <c r="R544" i="3" s="1"/>
  <c r="I568" i="3"/>
  <c r="G565" i="3"/>
  <c r="J584" i="3"/>
  <c r="G554" i="3"/>
  <c r="H582" i="3"/>
  <c r="M554" i="3"/>
  <c r="M564" i="3"/>
  <c r="F580" i="3"/>
  <c r="S580" i="3" s="1"/>
  <c r="M514" i="3"/>
  <c r="J533" i="3"/>
  <c r="G526" i="3"/>
  <c r="M525" i="3"/>
  <c r="K553" i="3"/>
  <c r="K529" i="3"/>
  <c r="I534" i="3"/>
  <c r="K575" i="3"/>
  <c r="H542" i="3"/>
  <c r="L535" i="3"/>
  <c r="H526" i="3"/>
  <c r="H531" i="3"/>
  <c r="I522" i="3"/>
  <c r="M534" i="3"/>
  <c r="H558" i="3"/>
  <c r="L542" i="3"/>
  <c r="N529" i="3"/>
  <c r="R529" i="3" s="1"/>
  <c r="N556" i="3"/>
  <c r="R556" i="3" s="1"/>
  <c r="L560" i="3"/>
  <c r="G562" i="3"/>
  <c r="N583" i="3"/>
  <c r="R583" i="3" s="1"/>
  <c r="K565" i="3"/>
  <c r="I584" i="3"/>
  <c r="F557" i="3"/>
  <c r="S557" i="3" s="1"/>
  <c r="G572" i="3"/>
  <c r="H572" i="3"/>
  <c r="K559" i="3"/>
  <c r="J569" i="3"/>
  <c r="J581" i="3"/>
  <c r="G561" i="3"/>
  <c r="J557" i="3"/>
  <c r="L572" i="3"/>
  <c r="H579" i="3"/>
  <c r="N558" i="3"/>
  <c r="R558" i="3" s="1"/>
  <c r="H555" i="3"/>
  <c r="G568" i="3"/>
  <c r="I583" i="3"/>
  <c r="I514" i="3"/>
  <c r="F524" i="3"/>
  <c r="S524" i="3" s="1"/>
  <c r="J529" i="3"/>
  <c r="L518" i="3"/>
  <c r="J556" i="3"/>
  <c r="H514" i="3"/>
  <c r="J530" i="3"/>
  <c r="N514" i="3"/>
  <c r="R514" i="3" s="1"/>
  <c r="G531" i="3"/>
  <c r="G539" i="3"/>
  <c r="I540" i="3"/>
  <c r="N532" i="3"/>
  <c r="R532" i="3" s="1"/>
  <c r="H537" i="3"/>
  <c r="M540" i="3"/>
  <c r="H532" i="3"/>
  <c r="F517" i="3"/>
  <c r="S517" i="3" s="1"/>
  <c r="H525" i="3"/>
  <c r="L537" i="3"/>
  <c r="I562" i="3"/>
  <c r="H519" i="3"/>
  <c r="M555" i="3"/>
  <c r="F539" i="3"/>
  <c r="S539" i="3" s="1"/>
  <c r="J560" i="3"/>
  <c r="G542" i="3"/>
  <c r="N564" i="3"/>
  <c r="R564" i="3" s="1"/>
  <c r="F553" i="3"/>
  <c r="S553" i="3" s="1"/>
  <c r="N565" i="3"/>
  <c r="R565" i="3" s="1"/>
  <c r="L576" i="3"/>
  <c r="N568" i="3"/>
  <c r="R568" i="3" s="1"/>
  <c r="I560" i="3"/>
  <c r="N579" i="3"/>
  <c r="R579" i="3" s="1"/>
  <c r="F561" i="3"/>
  <c r="S561" i="3" s="1"/>
  <c r="J583" i="3"/>
  <c r="M563" i="3"/>
  <c r="I507" i="3"/>
  <c r="S46" i="3"/>
  <c r="S397" i="3"/>
  <c r="F195" i="3"/>
  <c r="S163" i="3"/>
  <c r="J507" i="3"/>
  <c r="M507" i="3"/>
  <c r="K507" i="3"/>
  <c r="S475" i="3"/>
  <c r="L507" i="3"/>
  <c r="H507" i="3"/>
  <c r="F16" i="1"/>
  <c r="Q165" i="1"/>
  <c r="Q185" i="1"/>
  <c r="Q191" i="1"/>
  <c r="Q194" i="1"/>
  <c r="Q181" i="1"/>
  <c r="Q190" i="1"/>
  <c r="Q192" i="1"/>
  <c r="Q169" i="1"/>
  <c r="Q180" i="1"/>
  <c r="Q179" i="1"/>
  <c r="Q188" i="1"/>
  <c r="Q193" i="1"/>
  <c r="Q163" i="1"/>
  <c r="Q186" i="1"/>
  <c r="Q164" i="1"/>
  <c r="Q168" i="1"/>
  <c r="Q183" i="1"/>
  <c r="Q177" i="1"/>
  <c r="Q173" i="1"/>
  <c r="Q175" i="1"/>
  <c r="Q182" i="1"/>
  <c r="Q166" i="1"/>
  <c r="Q174" i="1"/>
  <c r="Q170" i="1"/>
  <c r="Q195" i="1"/>
  <c r="Q178" i="1"/>
  <c r="Q187" i="1"/>
  <c r="Q189" i="1"/>
  <c r="Q167" i="1"/>
  <c r="Q171" i="1"/>
  <c r="Q184" i="1"/>
  <c r="Q172" i="1"/>
  <c r="L40" i="1" l="1"/>
  <c r="K157" i="1"/>
  <c r="I157" i="1"/>
  <c r="M40" i="1"/>
  <c r="L196" i="1"/>
  <c r="H196" i="1"/>
  <c r="N40" i="1"/>
  <c r="J196" i="1"/>
  <c r="H157" i="1"/>
  <c r="I196" i="1"/>
  <c r="M196" i="1"/>
  <c r="M157" i="1"/>
  <c r="N196" i="1"/>
  <c r="G196" i="1"/>
  <c r="K196" i="1"/>
  <c r="S7" i="1"/>
  <c r="L157" i="1"/>
  <c r="N157" i="1"/>
  <c r="J157" i="1"/>
  <c r="R561" i="3"/>
  <c r="S584" i="3"/>
  <c r="S545" i="3"/>
  <c r="S192" i="1"/>
  <c r="N195" i="1"/>
  <c r="K39" i="1"/>
  <c r="K195" i="1"/>
  <c r="G195" i="1"/>
  <c r="N39" i="1"/>
  <c r="S163" i="1"/>
  <c r="M156" i="1"/>
  <c r="K156" i="1"/>
  <c r="M39" i="1"/>
  <c r="L39" i="1"/>
  <c r="S6" i="12"/>
  <c r="T44" i="12"/>
  <c r="J585" i="3"/>
  <c r="M585" i="3"/>
  <c r="H585" i="3"/>
  <c r="K585" i="3"/>
  <c r="L585" i="3"/>
  <c r="I585" i="3"/>
  <c r="N585" i="3"/>
  <c r="J546" i="3"/>
  <c r="L546" i="3"/>
  <c r="M546" i="3"/>
  <c r="I546" i="3"/>
  <c r="H546" i="3"/>
  <c r="K546" i="3"/>
  <c r="L195" i="1"/>
  <c r="L156" i="1"/>
  <c r="M195" i="1"/>
  <c r="N156" i="1"/>
  <c r="N546" i="3"/>
  <c r="H33" i="1"/>
  <c r="H189" i="1"/>
  <c r="H150" i="1"/>
  <c r="H156" i="1" s="1"/>
  <c r="G20" i="1"/>
  <c r="G16" i="1"/>
  <c r="G40" i="1" s="1"/>
  <c r="H195" i="1" l="1"/>
  <c r="N486" i="3"/>
  <c r="G39" i="1"/>
  <c r="U44" i="12"/>
  <c r="T6" i="12"/>
  <c r="J33" i="1"/>
  <c r="I33" i="1"/>
  <c r="J150" i="1"/>
  <c r="J156" i="1" s="1"/>
  <c r="I150" i="1"/>
  <c r="I156" i="1" s="1"/>
  <c r="J189" i="1"/>
  <c r="I189" i="1"/>
  <c r="H16" i="1"/>
  <c r="H40" i="1" s="1"/>
  <c r="I20" i="1"/>
  <c r="H20" i="1"/>
  <c r="I195" i="1" l="1"/>
  <c r="H39" i="1"/>
  <c r="U6" i="12"/>
  <c r="V44" i="12"/>
  <c r="J195" i="1"/>
  <c r="J16" i="1"/>
  <c r="I16" i="1"/>
  <c r="J39" i="1" l="1"/>
  <c r="J40" i="1"/>
  <c r="I39" i="1"/>
  <c r="I40" i="1"/>
  <c r="K110" i="3"/>
  <c r="L404" i="3"/>
  <c r="Q71" i="12"/>
  <c r="R71" i="12" s="1"/>
  <c r="K111" i="3"/>
  <c r="J178" i="3"/>
  <c r="J181" i="3"/>
  <c r="J419" i="3"/>
  <c r="K101" i="3"/>
  <c r="K96" i="3"/>
  <c r="J69" i="3"/>
  <c r="L406" i="3"/>
  <c r="J94" i="3"/>
  <c r="J187" i="3"/>
  <c r="I87" i="3"/>
  <c r="I177" i="3"/>
  <c r="J89" i="3"/>
  <c r="I61" i="3"/>
  <c r="F98" i="3"/>
  <c r="H168" i="3"/>
  <c r="J65" i="3"/>
  <c r="I191" i="3"/>
  <c r="J163" i="3"/>
  <c r="I184" i="3"/>
  <c r="K89" i="3"/>
  <c r="G263" i="3"/>
  <c r="K419" i="3"/>
  <c r="I254" i="3"/>
  <c r="L398" i="3"/>
  <c r="J416" i="3"/>
  <c r="J48" i="3"/>
  <c r="H53" i="3"/>
  <c r="J404" i="3"/>
  <c r="L416" i="3"/>
  <c r="I259" i="3"/>
  <c r="L419" i="3"/>
  <c r="J55" i="3"/>
  <c r="J74" i="3"/>
  <c r="J186" i="3"/>
  <c r="K398" i="3"/>
  <c r="O20" i="10"/>
  <c r="I241" i="3"/>
  <c r="H270" i="3"/>
  <c r="J108" i="3"/>
  <c r="I260" i="3"/>
  <c r="H254" i="3"/>
  <c r="J409" i="3"/>
  <c r="J116" i="3"/>
  <c r="I181" i="3"/>
  <c r="J398" i="3"/>
  <c r="I263" i="3"/>
  <c r="K113" i="3"/>
  <c r="I269" i="3"/>
  <c r="L423" i="3"/>
  <c r="L409" i="3"/>
  <c r="J67" i="3"/>
  <c r="H177" i="3"/>
  <c r="I250" i="3"/>
  <c r="I96" i="3"/>
  <c r="H65" i="3"/>
  <c r="J64" i="3"/>
  <c r="L425" i="3"/>
  <c r="J87" i="3"/>
  <c r="H67" i="3"/>
  <c r="H62" i="3"/>
  <c r="H192" i="3"/>
  <c r="H191" i="3"/>
  <c r="G264" i="3"/>
  <c r="I185" i="3"/>
  <c r="K107" i="3"/>
  <c r="I182" i="3"/>
  <c r="K85" i="3"/>
  <c r="J103" i="3"/>
  <c r="L401" i="3"/>
  <c r="K92" i="3"/>
  <c r="H262" i="3"/>
  <c r="I187" i="3"/>
  <c r="H68" i="3"/>
  <c r="L420" i="3"/>
  <c r="J185" i="3"/>
  <c r="J182" i="3"/>
  <c r="L408" i="3"/>
  <c r="H250" i="3"/>
  <c r="L397" i="3"/>
  <c r="J168" i="3"/>
  <c r="J169" i="3"/>
  <c r="I245" i="3"/>
  <c r="I262" i="3"/>
  <c r="J418" i="3"/>
  <c r="K425" i="3"/>
  <c r="I89" i="3"/>
  <c r="I168" i="3"/>
  <c r="I170" i="3"/>
  <c r="I243" i="3"/>
  <c r="G241" i="3"/>
  <c r="H169" i="3"/>
  <c r="H263" i="3"/>
  <c r="J415" i="3"/>
  <c r="J68" i="3"/>
  <c r="J53" i="3"/>
  <c r="I265" i="3"/>
  <c r="I68" i="3"/>
  <c r="I166" i="3"/>
  <c r="I85" i="3"/>
  <c r="G254" i="3"/>
  <c r="H55" i="3"/>
  <c r="O121" i="10"/>
  <c r="K109" i="3"/>
  <c r="J167" i="3"/>
  <c r="I64" i="3"/>
  <c r="J107" i="3"/>
  <c r="H69" i="3"/>
  <c r="H269" i="3"/>
  <c r="H188" i="3"/>
  <c r="K106" i="3"/>
  <c r="J61" i="3"/>
  <c r="I46" i="3"/>
  <c r="I48" i="3"/>
  <c r="I55" i="3"/>
  <c r="I70" i="3"/>
  <c r="H241" i="3"/>
  <c r="H185" i="3"/>
  <c r="I50" i="3"/>
  <c r="I74" i="3"/>
  <c r="I100" i="3"/>
  <c r="I401" i="3"/>
  <c r="G248" i="3"/>
  <c r="J410" i="3"/>
  <c r="E159" i="10"/>
  <c r="H176" i="3"/>
  <c r="H46" i="3"/>
  <c r="H64" i="3"/>
  <c r="G53" i="3"/>
  <c r="J184" i="3"/>
  <c r="G259" i="3"/>
  <c r="H184" i="3"/>
  <c r="L418" i="3"/>
  <c r="J46" i="3"/>
  <c r="K116" i="3"/>
  <c r="I266" i="3"/>
  <c r="L410" i="3"/>
  <c r="I113" i="3"/>
  <c r="I256" i="3"/>
  <c r="K104" i="3"/>
  <c r="K94" i="3"/>
  <c r="L421" i="3"/>
  <c r="J188" i="3"/>
  <c r="O170" i="10"/>
  <c r="F179" i="1" s="1"/>
  <c r="F196" i="1" s="1"/>
  <c r="J109" i="3"/>
  <c r="G245" i="3"/>
  <c r="I108" i="3"/>
  <c r="I178" i="3"/>
  <c r="H248" i="3"/>
  <c r="I264" i="3"/>
  <c r="I248" i="3"/>
  <c r="L413" i="3"/>
  <c r="K87" i="3"/>
  <c r="J166" i="3"/>
  <c r="K100" i="3"/>
  <c r="G269" i="3"/>
  <c r="J100" i="3"/>
  <c r="K415" i="3"/>
  <c r="G74" i="12"/>
  <c r="H71" i="3"/>
  <c r="K103" i="3"/>
  <c r="J421" i="3"/>
  <c r="G260" i="3"/>
  <c r="H259" i="3"/>
  <c r="M135" i="10"/>
  <c r="I67" i="3"/>
  <c r="K108" i="3"/>
  <c r="J177" i="3"/>
  <c r="L415" i="3"/>
  <c r="I109" i="3"/>
  <c r="H109" i="3"/>
  <c r="J412" i="3"/>
  <c r="J101" i="3"/>
  <c r="G250" i="3"/>
  <c r="K412" i="3"/>
  <c r="H178" i="3"/>
  <c r="H50" i="3"/>
  <c r="K410" i="3"/>
  <c r="H182" i="3"/>
  <c r="I172" i="3"/>
  <c r="I397" i="3"/>
  <c r="H59" i="3"/>
  <c r="J113" i="3"/>
  <c r="J413" i="3"/>
  <c r="H170" i="3"/>
  <c r="H108" i="3"/>
  <c r="H48" i="3"/>
  <c r="I62" i="3"/>
  <c r="J106" i="3"/>
  <c r="J70" i="3"/>
  <c r="J191" i="3"/>
  <c r="H266" i="3"/>
  <c r="J420" i="3"/>
  <c r="H166" i="3"/>
  <c r="J172" i="3"/>
  <c r="J62" i="3"/>
  <c r="H245" i="3"/>
  <c r="H256" i="3"/>
  <c r="K423" i="3"/>
  <c r="L412" i="3"/>
  <c r="J170" i="3"/>
  <c r="J50" i="3"/>
  <c r="K416" i="3"/>
  <c r="H260" i="3"/>
  <c r="J408" i="3"/>
  <c r="I65" i="3"/>
  <c r="I53" i="3"/>
  <c r="H243" i="3"/>
  <c r="J96" i="3"/>
  <c r="K401" i="3"/>
  <c r="H172" i="3"/>
  <c r="H167" i="3"/>
  <c r="K409" i="3"/>
  <c r="I163" i="3"/>
  <c r="I169" i="3"/>
  <c r="G270" i="3"/>
  <c r="K404" i="3"/>
  <c r="K421" i="3"/>
  <c r="G262" i="3"/>
  <c r="I92" i="3"/>
  <c r="I94" i="3"/>
  <c r="J85" i="3"/>
  <c r="J92" i="3"/>
  <c r="K413" i="3"/>
  <c r="J110" i="3"/>
  <c r="I186" i="3"/>
  <c r="H264" i="3"/>
  <c r="K408" i="3"/>
  <c r="K397" i="3"/>
  <c r="J406" i="3"/>
  <c r="G48" i="3"/>
  <c r="K406" i="3"/>
  <c r="O22" i="10"/>
  <c r="F23" i="1" s="1"/>
  <c r="I101" i="3"/>
  <c r="J425" i="3"/>
  <c r="I107" i="3"/>
  <c r="J397" i="3"/>
  <c r="K418" i="3"/>
  <c r="J104" i="3"/>
  <c r="I116" i="3"/>
  <c r="I110" i="3"/>
  <c r="I69" i="3"/>
  <c r="O130" i="10"/>
  <c r="I104" i="3"/>
  <c r="O132" i="10"/>
  <c r="M172" i="10"/>
  <c r="N172" i="10" s="1"/>
  <c r="O172" i="10" s="1"/>
  <c r="H181" i="3"/>
  <c r="I188" i="3"/>
  <c r="H75" i="3"/>
  <c r="G256" i="3"/>
  <c r="H61" i="3"/>
  <c r="G243" i="3"/>
  <c r="I167" i="3"/>
  <c r="K420" i="3"/>
  <c r="H163" i="3"/>
  <c r="I106" i="3"/>
  <c r="I71" i="3"/>
  <c r="J401" i="3"/>
  <c r="I103" i="3"/>
  <c r="I420" i="3"/>
  <c r="G169" i="3"/>
  <c r="G55" i="3"/>
  <c r="N487" i="3"/>
  <c r="R487" i="3" s="1"/>
  <c r="H74" i="3"/>
  <c r="E460" i="12"/>
  <c r="F265" i="3"/>
  <c r="S265" i="3" s="1"/>
  <c r="H265" i="3"/>
  <c r="I422" i="3"/>
  <c r="G361" i="12"/>
  <c r="O11" i="10"/>
  <c r="I404" i="3"/>
  <c r="F241" i="3"/>
  <c r="S241" i="3" s="1"/>
  <c r="G176" i="3"/>
  <c r="G67" i="3"/>
  <c r="K442" i="12"/>
  <c r="L442" i="12" s="1"/>
  <c r="G266" i="3"/>
  <c r="P61" i="12"/>
  <c r="F101" i="3" s="1"/>
  <c r="H186" i="3"/>
  <c r="F266" i="3"/>
  <c r="S266" i="3" s="1"/>
  <c r="I410" i="3"/>
  <c r="O23" i="12"/>
  <c r="Q23" i="12" s="1"/>
  <c r="F462" i="12"/>
  <c r="G163" i="3"/>
  <c r="G509" i="12"/>
  <c r="H509" i="12" s="1"/>
  <c r="H100" i="3"/>
  <c r="I421" i="3"/>
  <c r="N498" i="3"/>
  <c r="R498" i="3" s="1"/>
  <c r="G191" i="3"/>
  <c r="G74" i="3"/>
  <c r="I416" i="3"/>
  <c r="G170" i="3"/>
  <c r="G59" i="3"/>
  <c r="F243" i="3"/>
  <c r="S243" i="3" s="1"/>
  <c r="G182" i="3"/>
  <c r="I412" i="3"/>
  <c r="I408" i="3"/>
  <c r="G61" i="3"/>
  <c r="F250" i="3"/>
  <c r="S250" i="3" s="1"/>
  <c r="H98" i="3"/>
  <c r="F259" i="3"/>
  <c r="S259" i="3" s="1"/>
  <c r="F269" i="3"/>
  <c r="S269" i="3" s="1"/>
  <c r="H85" i="3"/>
  <c r="G64" i="3"/>
  <c r="G46" i="3"/>
  <c r="I398" i="3"/>
  <c r="G177" i="3"/>
  <c r="N475" i="3"/>
  <c r="R475" i="3" s="1"/>
  <c r="F260" i="3"/>
  <c r="S260" i="3" s="1"/>
  <c r="I400" i="3"/>
  <c r="I409" i="3"/>
  <c r="H113" i="3"/>
  <c r="N503" i="3"/>
  <c r="G75" i="3"/>
  <c r="F267" i="3"/>
  <c r="S267" i="3" s="1"/>
  <c r="N488" i="3"/>
  <c r="R488" i="3" s="1"/>
  <c r="F245" i="3"/>
  <c r="S245" i="3" s="1"/>
  <c r="O464" i="12"/>
  <c r="P464" i="12" s="1"/>
  <c r="H103" i="3"/>
  <c r="G166" i="3"/>
  <c r="I419" i="3"/>
  <c r="H92" i="3"/>
  <c r="G181" i="3"/>
  <c r="H116" i="3"/>
  <c r="G65" i="3"/>
  <c r="G186" i="3"/>
  <c r="I415" i="3"/>
  <c r="G178" i="3"/>
  <c r="I418" i="3"/>
  <c r="H94" i="3"/>
  <c r="H104" i="3"/>
  <c r="N497" i="3"/>
  <c r="R497" i="3" s="1"/>
  <c r="G168" i="3"/>
  <c r="I406" i="3"/>
  <c r="G69" i="3"/>
  <c r="G68" i="3"/>
  <c r="G188" i="3"/>
  <c r="G192" i="3"/>
  <c r="H89" i="3"/>
  <c r="H96" i="3"/>
  <c r="H106" i="3"/>
  <c r="N477" i="3"/>
  <c r="R477" i="3" s="1"/>
  <c r="F263" i="3"/>
  <c r="S263" i="3" s="1"/>
  <c r="N482" i="3"/>
  <c r="R482" i="3" s="1"/>
  <c r="K456" i="12"/>
  <c r="N490" i="3"/>
  <c r="R490" i="3" s="1"/>
  <c r="F270" i="3"/>
  <c r="F256" i="3"/>
  <c r="S256" i="3" s="1"/>
  <c r="G71" i="3"/>
  <c r="N499" i="3"/>
  <c r="R499" i="3" s="1"/>
  <c r="N491" i="3"/>
  <c r="R491" i="3" s="1"/>
  <c r="H87" i="3"/>
  <c r="F262" i="3"/>
  <c r="S262" i="3" s="1"/>
  <c r="H110" i="3"/>
  <c r="G184" i="3"/>
  <c r="I425" i="3"/>
  <c r="G185" i="3"/>
  <c r="F264" i="3"/>
  <c r="F248" i="3"/>
  <c r="S248" i="3" s="1"/>
  <c r="N494" i="3"/>
  <c r="R494" i="3" s="1"/>
  <c r="N496" i="3"/>
  <c r="R496" i="3" s="1"/>
  <c r="F254" i="3"/>
  <c r="S254" i="3" s="1"/>
  <c r="H107" i="3"/>
  <c r="I413" i="3"/>
  <c r="H101" i="3"/>
  <c r="G167" i="3"/>
  <c r="N493" i="3"/>
  <c r="R493" i="3" s="1"/>
  <c r="G172" i="3"/>
  <c r="H114" i="3"/>
  <c r="G50" i="3"/>
  <c r="G109" i="3"/>
  <c r="L111" i="3"/>
  <c r="L116" i="3"/>
  <c r="L113" i="3"/>
  <c r="L108" i="3"/>
  <c r="L106" i="3"/>
  <c r="L107" i="3"/>
  <c r="L109" i="3"/>
  <c r="L110" i="3"/>
  <c r="L103" i="3"/>
  <c r="L104" i="3"/>
  <c r="L101" i="3"/>
  <c r="L100" i="3"/>
  <c r="L96" i="3"/>
  <c r="L94" i="3"/>
  <c r="L92" i="3"/>
  <c r="L89" i="3"/>
  <c r="L87" i="3"/>
  <c r="L85" i="3"/>
  <c r="J254" i="3"/>
  <c r="J241" i="3"/>
  <c r="J264" i="3"/>
  <c r="J259" i="3"/>
  <c r="J256" i="3"/>
  <c r="J250" i="3"/>
  <c r="J243" i="3"/>
  <c r="J263" i="3"/>
  <c r="J245" i="3"/>
  <c r="J265" i="3"/>
  <c r="J260" i="3"/>
  <c r="J269" i="3"/>
  <c r="J262" i="3"/>
  <c r="J248" i="3"/>
  <c r="K48" i="3"/>
  <c r="K163" i="3"/>
  <c r="K74" i="3"/>
  <c r="K70" i="3"/>
  <c r="K69" i="3"/>
  <c r="K67" i="3"/>
  <c r="K68" i="3"/>
  <c r="K64" i="3"/>
  <c r="K65" i="3"/>
  <c r="K62" i="3"/>
  <c r="K61" i="3"/>
  <c r="K55" i="3"/>
  <c r="K53" i="3"/>
  <c r="K50" i="3"/>
  <c r="K46" i="3"/>
  <c r="K187" i="3"/>
  <c r="K184" i="3"/>
  <c r="K168" i="3"/>
  <c r="K181" i="3"/>
  <c r="K186" i="3"/>
  <c r="K177" i="3"/>
  <c r="K170" i="3"/>
  <c r="K167" i="3"/>
  <c r="K191" i="3"/>
  <c r="K188" i="3"/>
  <c r="K185" i="3"/>
  <c r="K182" i="3"/>
  <c r="K172" i="3"/>
  <c r="K169" i="3"/>
  <c r="K166" i="3"/>
  <c r="K178" i="3"/>
  <c r="M397" i="3"/>
  <c r="M408" i="3"/>
  <c r="M409" i="3"/>
  <c r="M413" i="3"/>
  <c r="M425" i="3"/>
  <c r="M398" i="3"/>
  <c r="M404" i="3"/>
  <c r="M418" i="3"/>
  <c r="M416" i="3"/>
  <c r="M421" i="3"/>
  <c r="M401" i="3"/>
  <c r="M419" i="3"/>
  <c r="M410" i="3"/>
  <c r="M412" i="3"/>
  <c r="M415" i="3"/>
  <c r="M420" i="3"/>
  <c r="K189" i="3"/>
  <c r="Q33" i="12"/>
  <c r="K72" i="3"/>
  <c r="W44" i="12"/>
  <c r="V6" i="12"/>
  <c r="G111" i="3"/>
  <c r="F39" i="1" l="1"/>
  <c r="F40" i="1"/>
  <c r="S98" i="3"/>
  <c r="S264" i="3"/>
  <c r="F569" i="3"/>
  <c r="G265" i="3"/>
  <c r="S270" i="3"/>
  <c r="R503" i="3"/>
  <c r="F195" i="1"/>
  <c r="N507" i="3"/>
  <c r="K429" i="3"/>
  <c r="K117" i="3"/>
  <c r="L429" i="3"/>
  <c r="I197" i="1"/>
  <c r="L197" i="1"/>
  <c r="J197" i="1"/>
  <c r="K197" i="1"/>
  <c r="M197" i="1"/>
  <c r="O197" i="1"/>
  <c r="G197" i="1"/>
  <c r="N197" i="1"/>
  <c r="Q196" i="1"/>
  <c r="R196" i="1"/>
  <c r="H197" i="1"/>
  <c r="F273" i="3"/>
  <c r="G569" i="3"/>
  <c r="G423" i="3"/>
  <c r="G70" i="3"/>
  <c r="H70" i="3"/>
  <c r="G421" i="3"/>
  <c r="H421" i="3"/>
  <c r="H361" i="12"/>
  <c r="N135" i="10"/>
  <c r="F159" i="10"/>
  <c r="G187" i="3"/>
  <c r="H187" i="3"/>
  <c r="Q61" i="12"/>
  <c r="G101" i="3" s="1"/>
  <c r="G117" i="3" s="1"/>
  <c r="M442" i="12"/>
  <c r="N442" i="12" s="1"/>
  <c r="F62" i="3"/>
  <c r="G62" i="3"/>
  <c r="I509" i="12"/>
  <c r="Q464" i="12"/>
  <c r="G530" i="3" s="1"/>
  <c r="G546" i="3" s="1"/>
  <c r="F530" i="3"/>
  <c r="F117" i="3"/>
  <c r="S101" i="3"/>
  <c r="K78" i="3"/>
  <c r="N397" i="3"/>
  <c r="R397" i="3" s="1"/>
  <c r="N408" i="3"/>
  <c r="R408" i="3" s="1"/>
  <c r="N409" i="3"/>
  <c r="R409" i="3" s="1"/>
  <c r="N413" i="3"/>
  <c r="R413" i="3" s="1"/>
  <c r="N425" i="3"/>
  <c r="N398" i="3"/>
  <c r="R398" i="3" s="1"/>
  <c r="N404" i="3"/>
  <c r="R404" i="3" s="1"/>
  <c r="N418" i="3"/>
  <c r="R418" i="3" s="1"/>
  <c r="N416" i="3"/>
  <c r="R416" i="3" s="1"/>
  <c r="N421" i="3"/>
  <c r="N419" i="3"/>
  <c r="R419" i="3" s="1"/>
  <c r="N410" i="3"/>
  <c r="R410" i="3" s="1"/>
  <c r="N412" i="3"/>
  <c r="R412" i="3" s="1"/>
  <c r="N415" i="3"/>
  <c r="R415" i="3" s="1"/>
  <c r="N420" i="3"/>
  <c r="R420" i="3" s="1"/>
  <c r="L189" i="3"/>
  <c r="L72" i="3"/>
  <c r="L48" i="3"/>
  <c r="L163" i="3"/>
  <c r="L74" i="3"/>
  <c r="L69" i="3"/>
  <c r="L67" i="3"/>
  <c r="L70" i="3"/>
  <c r="L68" i="3"/>
  <c r="L64" i="3"/>
  <c r="L65" i="3"/>
  <c r="L62" i="3"/>
  <c r="L61" i="3"/>
  <c r="L55" i="3"/>
  <c r="L53" i="3"/>
  <c r="L50" i="3"/>
  <c r="L46" i="3"/>
  <c r="L187" i="3"/>
  <c r="L184" i="3"/>
  <c r="L168" i="3"/>
  <c r="L181" i="3"/>
  <c r="L186" i="3"/>
  <c r="L177" i="3"/>
  <c r="L170" i="3"/>
  <c r="L167" i="3"/>
  <c r="L191" i="3"/>
  <c r="L188" i="3"/>
  <c r="L185" i="3"/>
  <c r="L182" i="3"/>
  <c r="L172" i="3"/>
  <c r="L169" i="3"/>
  <c r="L166" i="3"/>
  <c r="L178" i="3"/>
  <c r="K254" i="3"/>
  <c r="K241" i="3"/>
  <c r="K264" i="3"/>
  <c r="K259" i="3"/>
  <c r="K256" i="3"/>
  <c r="K250" i="3"/>
  <c r="K243" i="3"/>
  <c r="K263" i="3"/>
  <c r="K245" i="3"/>
  <c r="K265" i="3"/>
  <c r="K260" i="3"/>
  <c r="K269" i="3"/>
  <c r="K262" i="3"/>
  <c r="K248" i="3"/>
  <c r="M116" i="3"/>
  <c r="M113" i="3"/>
  <c r="M107" i="3"/>
  <c r="M108" i="3"/>
  <c r="M109" i="3"/>
  <c r="M106" i="3"/>
  <c r="M110" i="3"/>
  <c r="M104" i="3"/>
  <c r="M103" i="3"/>
  <c r="M100" i="3"/>
  <c r="M101" i="3"/>
  <c r="M96" i="3"/>
  <c r="M94" i="3"/>
  <c r="M92" i="3"/>
  <c r="M89" i="3"/>
  <c r="M87" i="3"/>
  <c r="M85" i="3"/>
  <c r="M429" i="3"/>
  <c r="K195" i="3"/>
  <c r="L117" i="3"/>
  <c r="K267" i="3"/>
  <c r="S71" i="12"/>
  <c r="H111" i="3"/>
  <c r="H117" i="3" s="1"/>
  <c r="Y336" i="12"/>
  <c r="W6" i="12"/>
  <c r="X44" i="12"/>
  <c r="R33" i="12"/>
  <c r="G72" i="3"/>
  <c r="G189" i="3"/>
  <c r="S569" i="3" l="1"/>
  <c r="F585" i="3"/>
  <c r="G585" i="3"/>
  <c r="R425" i="3"/>
  <c r="G78" i="3"/>
  <c r="G195" i="3"/>
  <c r="O135" i="10"/>
  <c r="H423" i="3"/>
  <c r="I361" i="12"/>
  <c r="F413" i="3"/>
  <c r="G413" i="3"/>
  <c r="G429" i="3" s="1"/>
  <c r="G491" i="3"/>
  <c r="G507" i="3" s="1"/>
  <c r="F491" i="3"/>
  <c r="J509" i="12"/>
  <c r="F78" i="3"/>
  <c r="S62" i="3"/>
  <c r="S530" i="3"/>
  <c r="F546" i="3"/>
  <c r="O442" i="12"/>
  <c r="N116" i="3"/>
  <c r="R116" i="3" s="1"/>
  <c r="N113" i="3"/>
  <c r="N106" i="3"/>
  <c r="R106" i="3" s="1"/>
  <c r="N110" i="3"/>
  <c r="R110" i="3" s="1"/>
  <c r="N108" i="3"/>
  <c r="R108" i="3" s="1"/>
  <c r="N109" i="3"/>
  <c r="N107" i="3"/>
  <c r="R107" i="3" s="1"/>
  <c r="N103" i="3"/>
  <c r="R103" i="3" s="1"/>
  <c r="N104" i="3"/>
  <c r="R104" i="3" s="1"/>
  <c r="N100" i="3"/>
  <c r="R100" i="3" s="1"/>
  <c r="N101" i="3"/>
  <c r="R101" i="3" s="1"/>
  <c r="N96" i="3"/>
  <c r="R96" i="3" s="1"/>
  <c r="N92" i="3"/>
  <c r="R92" i="3" s="1"/>
  <c r="N89" i="3"/>
  <c r="R89" i="3" s="1"/>
  <c r="N87" i="3"/>
  <c r="R87" i="3" s="1"/>
  <c r="N85" i="3"/>
  <c r="R85" i="3" s="1"/>
  <c r="L267" i="3"/>
  <c r="L254" i="3"/>
  <c r="L241" i="3"/>
  <c r="L264" i="3"/>
  <c r="L259" i="3"/>
  <c r="L256" i="3"/>
  <c r="L250" i="3"/>
  <c r="L243" i="3"/>
  <c r="L263" i="3"/>
  <c r="L245" i="3"/>
  <c r="L265" i="3"/>
  <c r="L260" i="3"/>
  <c r="L269" i="3"/>
  <c r="L262" i="3"/>
  <c r="L248" i="3"/>
  <c r="M48" i="3"/>
  <c r="M163" i="3"/>
  <c r="M74" i="3"/>
  <c r="M68" i="3"/>
  <c r="M67" i="3"/>
  <c r="M69" i="3"/>
  <c r="M70" i="3"/>
  <c r="M65" i="3"/>
  <c r="M64" i="3"/>
  <c r="M62" i="3"/>
  <c r="M61" i="3"/>
  <c r="M53" i="3"/>
  <c r="M50" i="3"/>
  <c r="M46" i="3"/>
  <c r="M187" i="3"/>
  <c r="M184" i="3"/>
  <c r="M168" i="3"/>
  <c r="M181" i="3"/>
  <c r="M186" i="3"/>
  <c r="M177" i="3"/>
  <c r="M170" i="3"/>
  <c r="M167" i="3"/>
  <c r="M191" i="3"/>
  <c r="M188" i="3"/>
  <c r="M185" i="3"/>
  <c r="M182" i="3"/>
  <c r="M172" i="3"/>
  <c r="M169" i="3"/>
  <c r="M166" i="3"/>
  <c r="M178" i="3"/>
  <c r="K273" i="3"/>
  <c r="L78" i="3"/>
  <c r="R421" i="3"/>
  <c r="N429" i="3"/>
  <c r="M117" i="3"/>
  <c r="L195" i="3"/>
  <c r="G267" i="3"/>
  <c r="G273" i="3" s="1"/>
  <c r="H189" i="3"/>
  <c r="H195" i="3" s="1"/>
  <c r="S33" i="12"/>
  <c r="H72" i="3"/>
  <c r="H78" i="3" s="1"/>
  <c r="Y44" i="12"/>
  <c r="X6" i="12"/>
  <c r="T71" i="12"/>
  <c r="J111" i="3" s="1"/>
  <c r="J117" i="3" s="1"/>
  <c r="I111" i="3"/>
  <c r="I117" i="3" s="1"/>
  <c r="O486" i="3" l="1"/>
  <c r="O507" i="3" s="1"/>
  <c r="Q508" i="3" s="1"/>
  <c r="R113" i="3"/>
  <c r="H429" i="3"/>
  <c r="S491" i="3"/>
  <c r="F507" i="3"/>
  <c r="S413" i="3"/>
  <c r="F429" i="3"/>
  <c r="I423" i="3"/>
  <c r="J423" i="3"/>
  <c r="J429" i="3" s="1"/>
  <c r="K509" i="12"/>
  <c r="N509" i="3"/>
  <c r="G509" i="3"/>
  <c r="H509" i="3"/>
  <c r="J509" i="3"/>
  <c r="K509" i="3"/>
  <c r="I509" i="3"/>
  <c r="L509" i="3"/>
  <c r="M509" i="3"/>
  <c r="R508" i="3"/>
  <c r="O509" i="3"/>
  <c r="S508" i="3"/>
  <c r="N117" i="3"/>
  <c r="N48" i="3"/>
  <c r="R48" i="3" s="1"/>
  <c r="N163" i="3"/>
  <c r="N74" i="3"/>
  <c r="N67" i="3"/>
  <c r="R67" i="3" s="1"/>
  <c r="N69" i="3"/>
  <c r="R69" i="3" s="1"/>
  <c r="N68" i="3"/>
  <c r="R68" i="3" s="1"/>
  <c r="N70" i="3"/>
  <c r="R70" i="3" s="1"/>
  <c r="N64" i="3"/>
  <c r="R64" i="3" s="1"/>
  <c r="N65" i="3"/>
  <c r="R65" i="3" s="1"/>
  <c r="N62" i="3"/>
  <c r="R62" i="3" s="1"/>
  <c r="N61" i="3"/>
  <c r="R61" i="3" s="1"/>
  <c r="N53" i="3"/>
  <c r="R53" i="3" s="1"/>
  <c r="N46" i="3"/>
  <c r="R46" i="3" s="1"/>
  <c r="N187" i="3"/>
  <c r="R187" i="3" s="1"/>
  <c r="N184" i="3"/>
  <c r="R184" i="3" s="1"/>
  <c r="N168" i="3"/>
  <c r="R168" i="3" s="1"/>
  <c r="N181" i="3"/>
  <c r="R181" i="3" s="1"/>
  <c r="N186" i="3"/>
  <c r="R186" i="3" s="1"/>
  <c r="N177" i="3"/>
  <c r="R177" i="3" s="1"/>
  <c r="N170" i="3"/>
  <c r="R170" i="3" s="1"/>
  <c r="N191" i="3"/>
  <c r="N188" i="3"/>
  <c r="R188" i="3" s="1"/>
  <c r="N185" i="3"/>
  <c r="R185" i="3" s="1"/>
  <c r="N182" i="3"/>
  <c r="R182" i="3" s="1"/>
  <c r="N172" i="3"/>
  <c r="R172" i="3" s="1"/>
  <c r="N169" i="3"/>
  <c r="R169" i="3" s="1"/>
  <c r="N166" i="3"/>
  <c r="R166" i="3" s="1"/>
  <c r="N178" i="3"/>
  <c r="R178" i="3" s="1"/>
  <c r="M254" i="3"/>
  <c r="M241" i="3"/>
  <c r="M264" i="3"/>
  <c r="M259" i="3"/>
  <c r="M256" i="3"/>
  <c r="M243" i="3"/>
  <c r="M263" i="3"/>
  <c r="M245" i="3"/>
  <c r="M265" i="3"/>
  <c r="M260" i="3"/>
  <c r="M269" i="3"/>
  <c r="M262" i="3"/>
  <c r="M248" i="3"/>
  <c r="N119" i="3"/>
  <c r="J119" i="3"/>
  <c r="M119" i="3"/>
  <c r="I119" i="3"/>
  <c r="L119" i="3"/>
  <c r="H119" i="3"/>
  <c r="S118" i="3"/>
  <c r="O119" i="3"/>
  <c r="Q118" i="3"/>
  <c r="R118" i="3"/>
  <c r="K119" i="3"/>
  <c r="G119" i="3"/>
  <c r="R109" i="3"/>
  <c r="H267" i="3"/>
  <c r="H273" i="3" s="1"/>
  <c r="L273" i="3"/>
  <c r="M78" i="3"/>
  <c r="M195" i="3"/>
  <c r="Y6" i="12"/>
  <c r="T33" i="12"/>
  <c r="J72" i="3" s="1"/>
  <c r="J78" i="3" s="1"/>
  <c r="I72" i="3"/>
  <c r="I78" i="3" s="1"/>
  <c r="J189" i="3"/>
  <c r="I189" i="3"/>
  <c r="S486" i="3" l="1"/>
  <c r="R486" i="3"/>
  <c r="Q486" i="3"/>
  <c r="Q500" i="3"/>
  <c r="Q498" i="3"/>
  <c r="Q490" i="3"/>
  <c r="Q499" i="3"/>
  <c r="Q478" i="3"/>
  <c r="Q481" i="3"/>
  <c r="Q489" i="3"/>
  <c r="Q477" i="3"/>
  <c r="Q505" i="3"/>
  <c r="Q507" i="3"/>
  <c r="Q484" i="3"/>
  <c r="Q493" i="3"/>
  <c r="Q503" i="3"/>
  <c r="Q488" i="3"/>
  <c r="Q491" i="3"/>
  <c r="Q497" i="3"/>
  <c r="Q475" i="3"/>
  <c r="Q485" i="3"/>
  <c r="Q482" i="3"/>
  <c r="Q501" i="3"/>
  <c r="Q476" i="3"/>
  <c r="Q483" i="3"/>
  <c r="Q506" i="3"/>
  <c r="Q496" i="3"/>
  <c r="Q480" i="3"/>
  <c r="Q479" i="3"/>
  <c r="Q492" i="3"/>
  <c r="Q504" i="3"/>
  <c r="Q495" i="3"/>
  <c r="Q502" i="3"/>
  <c r="Q494" i="3"/>
  <c r="Q487" i="3"/>
  <c r="L197" i="3"/>
  <c r="H197" i="3"/>
  <c r="M197" i="3"/>
  <c r="I197" i="3"/>
  <c r="K197" i="3"/>
  <c r="O197" i="3"/>
  <c r="N197" i="3"/>
  <c r="J197" i="3"/>
  <c r="R40" i="3"/>
  <c r="O41" i="3"/>
  <c r="S40" i="3"/>
  <c r="K41" i="3"/>
  <c r="G41" i="3"/>
  <c r="I41" i="3"/>
  <c r="N41" i="3"/>
  <c r="J41" i="3"/>
  <c r="M41" i="3"/>
  <c r="L41" i="3"/>
  <c r="H41" i="3"/>
  <c r="J431" i="3"/>
  <c r="K431" i="3"/>
  <c r="G431" i="3"/>
  <c r="L431" i="3"/>
  <c r="N431" i="3"/>
  <c r="H431" i="3"/>
  <c r="O431" i="3"/>
  <c r="Q430" i="3"/>
  <c r="R430" i="3"/>
  <c r="S430" i="3"/>
  <c r="M431" i="3"/>
  <c r="I431" i="3"/>
  <c r="I429" i="3"/>
  <c r="I195" i="3"/>
  <c r="J195" i="3"/>
  <c r="I587" i="3"/>
  <c r="L587" i="3"/>
  <c r="K587" i="3"/>
  <c r="J587" i="3"/>
  <c r="N587" i="3"/>
  <c r="M587" i="3"/>
  <c r="H587" i="3"/>
  <c r="G587" i="3"/>
  <c r="Q586" i="3"/>
  <c r="O587" i="3"/>
  <c r="R586" i="3"/>
  <c r="S586" i="3"/>
  <c r="N78" i="3"/>
  <c r="M273" i="3"/>
  <c r="N195" i="3"/>
  <c r="N254" i="3"/>
  <c r="R254" i="3" s="1"/>
  <c r="N241" i="3"/>
  <c r="R241" i="3" s="1"/>
  <c r="N264" i="3"/>
  <c r="R264" i="3" s="1"/>
  <c r="N259" i="3"/>
  <c r="R259" i="3" s="1"/>
  <c r="N256" i="3"/>
  <c r="R256" i="3" s="1"/>
  <c r="N243" i="3"/>
  <c r="R243" i="3" s="1"/>
  <c r="N263" i="3"/>
  <c r="R263" i="3" s="1"/>
  <c r="N265" i="3"/>
  <c r="R265" i="3" s="1"/>
  <c r="N260" i="3"/>
  <c r="R260" i="3" s="1"/>
  <c r="N269" i="3"/>
  <c r="N262" i="3"/>
  <c r="R262" i="3" s="1"/>
  <c r="N248" i="3"/>
  <c r="R248" i="3" s="1"/>
  <c r="M80" i="3"/>
  <c r="L80" i="3"/>
  <c r="H80" i="3"/>
  <c r="R79" i="3"/>
  <c r="S79" i="3"/>
  <c r="Q79" i="3"/>
  <c r="O80" i="3"/>
  <c r="K80" i="3"/>
  <c r="N80" i="3"/>
  <c r="J80" i="3"/>
  <c r="I80" i="3"/>
  <c r="G80" i="3"/>
  <c r="G197" i="3"/>
  <c r="S196" i="3"/>
  <c r="Q196" i="3"/>
  <c r="R163" i="3"/>
  <c r="I267" i="3"/>
  <c r="I273" i="3" s="1"/>
  <c r="J267" i="3"/>
  <c r="J273" i="3" s="1"/>
  <c r="R74" i="3"/>
  <c r="R191" i="3"/>
  <c r="Y191" i="12"/>
  <c r="R196" i="3" l="1"/>
  <c r="N273" i="3"/>
  <c r="L275" i="3"/>
  <c r="K275" i="3"/>
  <c r="N275" i="3"/>
  <c r="J275" i="3"/>
  <c r="H275" i="3"/>
  <c r="O275" i="3"/>
  <c r="Q274" i="3"/>
  <c r="R274" i="3"/>
  <c r="S274" i="3"/>
  <c r="G275" i="3"/>
  <c r="M275" i="3"/>
  <c r="I275" i="3"/>
  <c r="R269" i="3"/>
  <c r="F42" i="4" l="1"/>
  <c r="G42" i="4" s="1"/>
  <c r="H42" i="4" s="1"/>
  <c r="I42" i="4" s="1"/>
  <c r="J42" i="4" s="1"/>
  <c r="K42" i="4" s="1"/>
  <c r="L42" i="4" s="1"/>
  <c r="M42" i="4" s="1"/>
  <c r="N42" i="4" s="1"/>
  <c r="O42" i="4" s="1"/>
  <c r="G6" i="4"/>
  <c r="H6" i="4" s="1"/>
  <c r="I6" i="4" s="1"/>
  <c r="J6" i="4" s="1"/>
  <c r="K6" i="4" s="1"/>
  <c r="L6" i="4" s="1"/>
  <c r="M6" i="4" s="1"/>
  <c r="N6" i="4" s="1"/>
  <c r="O6" i="4" s="1"/>
  <c r="G669" i="3"/>
  <c r="H669" i="3" s="1"/>
  <c r="I669" i="3" s="1"/>
  <c r="J669" i="3" s="1"/>
  <c r="K669" i="3" s="1"/>
  <c r="L669" i="3" s="1"/>
  <c r="M669" i="3" s="1"/>
  <c r="N669" i="3" s="1"/>
  <c r="O669" i="3" s="1"/>
  <c r="P669" i="3" s="1"/>
  <c r="G630" i="3"/>
  <c r="H630" i="3" s="1"/>
  <c r="I630" i="3" s="1"/>
  <c r="J630" i="3" s="1"/>
  <c r="K630" i="3" s="1"/>
  <c r="L630" i="3" s="1"/>
  <c r="M630" i="3" s="1"/>
  <c r="N630" i="3" s="1"/>
  <c r="O630" i="3" s="1"/>
  <c r="P630" i="3" s="1"/>
  <c r="G591" i="3"/>
  <c r="H591" i="3" s="1"/>
  <c r="I591" i="3" s="1"/>
  <c r="J591" i="3" s="1"/>
  <c r="K591" i="3" s="1"/>
  <c r="L591" i="3" s="1"/>
  <c r="M591" i="3" s="1"/>
  <c r="N591" i="3" s="1"/>
  <c r="O591" i="3" s="1"/>
  <c r="P591" i="3" s="1"/>
  <c r="G435" i="3"/>
  <c r="H435" i="3" s="1"/>
  <c r="I435" i="3" s="1"/>
  <c r="J435" i="3" s="1"/>
  <c r="K435" i="3" s="1"/>
  <c r="L435" i="3" s="1"/>
  <c r="M435" i="3" s="1"/>
  <c r="N435" i="3" s="1"/>
  <c r="O435" i="3" s="1"/>
  <c r="P435" i="3" s="1"/>
  <c r="G357" i="3"/>
  <c r="H357" i="3" s="1"/>
  <c r="I357" i="3" s="1"/>
  <c r="J357" i="3" s="1"/>
  <c r="K357" i="3" s="1"/>
  <c r="L357" i="3" s="1"/>
  <c r="M357" i="3" s="1"/>
  <c r="N357" i="3" s="1"/>
  <c r="O357" i="3" s="1"/>
  <c r="P357" i="3" s="1"/>
  <c r="G318" i="3"/>
  <c r="H318" i="3" s="1"/>
  <c r="I318" i="3" s="1"/>
  <c r="J318" i="3" s="1"/>
  <c r="K318" i="3" s="1"/>
  <c r="L318" i="3" s="1"/>
  <c r="M318" i="3" s="1"/>
  <c r="N318" i="3" s="1"/>
  <c r="O318" i="3" s="1"/>
  <c r="P318" i="3" s="1"/>
  <c r="G279" i="3"/>
  <c r="H279" i="3" s="1"/>
  <c r="I279" i="3" s="1"/>
  <c r="J279" i="3" s="1"/>
  <c r="K279" i="3" s="1"/>
  <c r="L279" i="3" s="1"/>
  <c r="M279" i="3" s="1"/>
  <c r="N279" i="3" s="1"/>
  <c r="O279" i="3" s="1"/>
  <c r="P279" i="3" s="1"/>
  <c r="G201" i="3"/>
  <c r="H201" i="3" s="1"/>
  <c r="I201" i="3" s="1"/>
  <c r="J201" i="3" s="1"/>
  <c r="K201" i="3" s="1"/>
  <c r="L201" i="3" s="1"/>
  <c r="M201" i="3" s="1"/>
  <c r="N201" i="3" s="1"/>
  <c r="O201" i="3" s="1"/>
  <c r="P201" i="3" s="1"/>
  <c r="G162" i="3"/>
  <c r="H162" i="3" s="1"/>
  <c r="I162" i="3" s="1"/>
  <c r="J162" i="3" s="1"/>
  <c r="K162" i="3" s="1"/>
  <c r="L162" i="3" s="1"/>
  <c r="M162" i="3" s="1"/>
  <c r="N162" i="3" s="1"/>
  <c r="O162" i="3" s="1"/>
  <c r="P162" i="3" s="1"/>
  <c r="G123" i="3"/>
  <c r="H123" i="3" s="1"/>
  <c r="I123" i="3" s="1"/>
  <c r="J123" i="3" s="1"/>
  <c r="K123" i="3" s="1"/>
  <c r="L123" i="3" s="1"/>
  <c r="M123" i="3" s="1"/>
  <c r="N123" i="3" s="1"/>
  <c r="O123" i="3" s="1"/>
  <c r="P123" i="3" s="1"/>
  <c r="G84" i="1"/>
  <c r="H84" i="1" s="1"/>
  <c r="I84" i="1" s="1"/>
  <c r="J84" i="1" s="1"/>
  <c r="K84" i="1" s="1"/>
  <c r="L84" i="1" s="1"/>
  <c r="M84" i="1" s="1"/>
  <c r="N84" i="1" s="1"/>
  <c r="O84" i="1" s="1"/>
  <c r="P84" i="1" s="1"/>
  <c r="G45" i="1"/>
  <c r="H45" i="1" s="1"/>
  <c r="I45" i="1" s="1"/>
  <c r="J45" i="1" s="1"/>
  <c r="K45" i="1" s="1"/>
  <c r="L45" i="1" s="1"/>
  <c r="M45" i="1" s="1"/>
  <c r="N45" i="1" s="1"/>
  <c r="O45" i="1" s="1"/>
  <c r="P45" i="1" s="1"/>
  <c r="G6" i="1"/>
  <c r="H6" i="1" s="1"/>
  <c r="I6" i="1" s="1"/>
  <c r="J6" i="1" s="1"/>
  <c r="K6" i="1" s="1"/>
  <c r="L6" i="1" s="1"/>
  <c r="M6" i="1" s="1"/>
  <c r="N6" i="1" s="1"/>
  <c r="O6" i="1" s="1"/>
  <c r="P6" i="1" s="1"/>
  <c r="G162" i="1" l="1"/>
  <c r="H162" i="1" s="1"/>
  <c r="I162" i="1" s="1"/>
  <c r="J162" i="1" s="1"/>
  <c r="K162" i="1" s="1"/>
  <c r="L162" i="1" s="1"/>
  <c r="M162" i="1" s="1"/>
  <c r="N162" i="1" s="1"/>
  <c r="O162" i="1" s="1"/>
  <c r="P162" i="1" s="1"/>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272" i="3"/>
  <c r="E350" i="3" s="1"/>
  <c r="E428" i="3" s="1"/>
  <c r="E271" i="3"/>
  <c r="E349" i="3" s="1"/>
  <c r="E427" i="3" s="1"/>
  <c r="E270" i="3"/>
  <c r="E348" i="3" s="1"/>
  <c r="E426" i="3" s="1"/>
  <c r="E269" i="3"/>
  <c r="E347" i="3" s="1"/>
  <c r="E425" i="3" s="1"/>
  <c r="E268" i="3"/>
  <c r="E346" i="3" s="1"/>
  <c r="E424" i="3" s="1"/>
  <c r="E267" i="3"/>
  <c r="E345" i="3" s="1"/>
  <c r="E423" i="3" s="1"/>
  <c r="E266" i="3"/>
  <c r="E265" i="3"/>
  <c r="E343" i="3" s="1"/>
  <c r="E421" i="3" s="1"/>
  <c r="E264" i="3"/>
  <c r="E342" i="3" s="1"/>
  <c r="E420" i="3" s="1"/>
  <c r="E263" i="3"/>
  <c r="E341" i="3" s="1"/>
  <c r="E419" i="3" s="1"/>
  <c r="E262" i="3"/>
  <c r="E340" i="3" s="1"/>
  <c r="E418" i="3" s="1"/>
  <c r="E261" i="3"/>
  <c r="E339" i="3" s="1"/>
  <c r="E417" i="3" s="1"/>
  <c r="E260" i="3"/>
  <c r="E338" i="3" s="1"/>
  <c r="E416" i="3" s="1"/>
  <c r="E259" i="3"/>
  <c r="E337" i="3" s="1"/>
  <c r="E415" i="3" s="1"/>
  <c r="E258" i="3"/>
  <c r="E336" i="3" s="1"/>
  <c r="E414" i="3" s="1"/>
  <c r="E257" i="3"/>
  <c r="E335" i="3" s="1"/>
  <c r="E413" i="3" s="1"/>
  <c r="E256" i="3"/>
  <c r="E334" i="3" s="1"/>
  <c r="E412" i="3" s="1"/>
  <c r="E255" i="3"/>
  <c r="E333" i="3" s="1"/>
  <c r="E411" i="3" s="1"/>
  <c r="E254" i="3"/>
  <c r="E332" i="3" s="1"/>
  <c r="E410" i="3" s="1"/>
  <c r="E253" i="3"/>
  <c r="E331" i="3" s="1"/>
  <c r="E409" i="3" s="1"/>
  <c r="E252" i="3"/>
  <c r="E330" i="3" s="1"/>
  <c r="E408" i="3" s="1"/>
  <c r="E251" i="3"/>
  <c r="E329" i="3" s="1"/>
  <c r="E407" i="3" s="1"/>
  <c r="E250" i="3"/>
  <c r="E328" i="3" s="1"/>
  <c r="E406" i="3" s="1"/>
  <c r="E249" i="3"/>
  <c r="E327" i="3" s="1"/>
  <c r="E405" i="3" s="1"/>
  <c r="E248" i="3"/>
  <c r="E326" i="3" s="1"/>
  <c r="E404" i="3" s="1"/>
  <c r="E247" i="3"/>
  <c r="E325" i="3" s="1"/>
  <c r="E403" i="3" s="1"/>
  <c r="E246" i="3"/>
  <c r="E324" i="3" s="1"/>
  <c r="E402" i="3" s="1"/>
  <c r="E245" i="3"/>
  <c r="E323" i="3" s="1"/>
  <c r="E401" i="3" s="1"/>
  <c r="E244" i="3"/>
  <c r="E322" i="3" s="1"/>
  <c r="E400" i="3" s="1"/>
  <c r="E243" i="3"/>
  <c r="E321" i="3" s="1"/>
  <c r="E399" i="3" s="1"/>
  <c r="E242" i="3"/>
  <c r="E320" i="3" s="1"/>
  <c r="E398" i="3" s="1"/>
  <c r="E241" i="3"/>
  <c r="E319" i="3" s="1"/>
  <c r="E397" i="3" s="1"/>
  <c r="E194" i="3"/>
  <c r="E545" i="3" s="1"/>
  <c r="E193" i="3"/>
  <c r="E544" i="3" s="1"/>
  <c r="E622" i="3" s="1"/>
  <c r="E700" i="3" s="1"/>
  <c r="E192" i="3"/>
  <c r="E543" i="3" s="1"/>
  <c r="E621" i="3" s="1"/>
  <c r="E699" i="3" s="1"/>
  <c r="E191" i="3"/>
  <c r="E542" i="3" s="1"/>
  <c r="E620" i="3" s="1"/>
  <c r="E698" i="3" s="1"/>
  <c r="E190" i="3"/>
  <c r="E541" i="3" s="1"/>
  <c r="E619" i="3" s="1"/>
  <c r="E697" i="3" s="1"/>
  <c r="E189" i="3"/>
  <c r="E540" i="3" s="1"/>
  <c r="E618" i="3" s="1"/>
  <c r="E696" i="3" s="1"/>
  <c r="E188" i="3"/>
  <c r="E187" i="3"/>
  <c r="E538" i="3" s="1"/>
  <c r="E616" i="3" s="1"/>
  <c r="E694" i="3" s="1"/>
  <c r="E186" i="3"/>
  <c r="E537" i="3" s="1"/>
  <c r="E615" i="3" s="1"/>
  <c r="E693" i="3" s="1"/>
  <c r="E185" i="3"/>
  <c r="E536" i="3" s="1"/>
  <c r="E614" i="3" s="1"/>
  <c r="E692" i="3" s="1"/>
  <c r="E184" i="3"/>
  <c r="E535" i="3" s="1"/>
  <c r="E613" i="3" s="1"/>
  <c r="E691" i="3" s="1"/>
  <c r="E183" i="3"/>
  <c r="E534" i="3" s="1"/>
  <c r="E612" i="3" s="1"/>
  <c r="E690" i="3" s="1"/>
  <c r="E182" i="3"/>
  <c r="E533" i="3" s="1"/>
  <c r="E611" i="3" s="1"/>
  <c r="E689" i="3" s="1"/>
  <c r="E181" i="3"/>
  <c r="E532" i="3" s="1"/>
  <c r="E610" i="3" s="1"/>
  <c r="E688" i="3" s="1"/>
  <c r="E180" i="3"/>
  <c r="E531" i="3" s="1"/>
  <c r="E609" i="3" s="1"/>
  <c r="E687" i="3" s="1"/>
  <c r="E179" i="3"/>
  <c r="E530" i="3" s="1"/>
  <c r="E608" i="3" s="1"/>
  <c r="E686" i="3" s="1"/>
  <c r="E178" i="3"/>
  <c r="E529" i="3" s="1"/>
  <c r="E607" i="3" s="1"/>
  <c r="E685" i="3" s="1"/>
  <c r="E177" i="3"/>
  <c r="E528" i="3" s="1"/>
  <c r="E606" i="3" s="1"/>
  <c r="E684" i="3" s="1"/>
  <c r="E176" i="3"/>
  <c r="E527" i="3" s="1"/>
  <c r="E605" i="3" s="1"/>
  <c r="E683" i="3" s="1"/>
  <c r="E175" i="3"/>
  <c r="E526" i="3" s="1"/>
  <c r="E604" i="3" s="1"/>
  <c r="E682" i="3" s="1"/>
  <c r="E174" i="3"/>
  <c r="E525" i="3" s="1"/>
  <c r="E603" i="3" s="1"/>
  <c r="E681" i="3" s="1"/>
  <c r="E173" i="3"/>
  <c r="E524" i="3" s="1"/>
  <c r="E602" i="3" s="1"/>
  <c r="E680" i="3" s="1"/>
  <c r="E172" i="3"/>
  <c r="E523" i="3" s="1"/>
  <c r="E601" i="3" s="1"/>
  <c r="E679" i="3" s="1"/>
  <c r="E171" i="3"/>
  <c r="E522" i="3" s="1"/>
  <c r="E600" i="3" s="1"/>
  <c r="E678" i="3" s="1"/>
  <c r="E170" i="3"/>
  <c r="E521" i="3" s="1"/>
  <c r="E599" i="3" s="1"/>
  <c r="E677" i="3" s="1"/>
  <c r="E169" i="3"/>
  <c r="E520" i="3" s="1"/>
  <c r="E598" i="3" s="1"/>
  <c r="E676" i="3" s="1"/>
  <c r="E168" i="3"/>
  <c r="E519" i="3" s="1"/>
  <c r="E597" i="3" s="1"/>
  <c r="E675" i="3" s="1"/>
  <c r="E167" i="3"/>
  <c r="E518" i="3" s="1"/>
  <c r="E596" i="3" s="1"/>
  <c r="E674" i="3" s="1"/>
  <c r="E166" i="3"/>
  <c r="E517" i="3" s="1"/>
  <c r="E595" i="3" s="1"/>
  <c r="E673" i="3" s="1"/>
  <c r="E165" i="3"/>
  <c r="E516" i="3" s="1"/>
  <c r="E594" i="3" s="1"/>
  <c r="E672" i="3" s="1"/>
  <c r="E164" i="3"/>
  <c r="E515" i="3" s="1"/>
  <c r="E593" i="3" s="1"/>
  <c r="E671" i="3" s="1"/>
  <c r="E163" i="3"/>
  <c r="E514" i="3" s="1"/>
  <c r="E592" i="3" s="1"/>
  <c r="E670" i="3" s="1"/>
  <c r="E116" i="3"/>
  <c r="E506" i="3" s="1"/>
  <c r="E115" i="3"/>
  <c r="E505" i="3" s="1"/>
  <c r="E114" i="3"/>
  <c r="E504" i="3" s="1"/>
  <c r="E113" i="3"/>
  <c r="E503" i="3" s="1"/>
  <c r="E112" i="3"/>
  <c r="E502" i="3" s="1"/>
  <c r="E111" i="3"/>
  <c r="E501" i="3" s="1"/>
  <c r="E110" i="3"/>
  <c r="E109" i="3"/>
  <c r="E499" i="3" s="1"/>
  <c r="E108" i="3"/>
  <c r="E498" i="3" s="1"/>
  <c r="E107" i="3"/>
  <c r="E497" i="3" s="1"/>
  <c r="E106" i="3"/>
  <c r="E496" i="3" s="1"/>
  <c r="E105" i="3"/>
  <c r="E495" i="3" s="1"/>
  <c r="E104" i="3"/>
  <c r="E494" i="3" s="1"/>
  <c r="E103" i="3"/>
  <c r="E493" i="3" s="1"/>
  <c r="E102" i="3"/>
  <c r="E492" i="3" s="1"/>
  <c r="E101" i="3"/>
  <c r="E491" i="3" s="1"/>
  <c r="E100" i="3"/>
  <c r="E490" i="3" s="1"/>
  <c r="E99" i="3"/>
  <c r="E489" i="3" s="1"/>
  <c r="E98" i="3"/>
  <c r="E488" i="3" s="1"/>
  <c r="E97" i="3"/>
  <c r="E487" i="3" s="1"/>
  <c r="E96" i="3"/>
  <c r="E486" i="3" s="1"/>
  <c r="E95" i="3"/>
  <c r="E485" i="3" s="1"/>
  <c r="E94" i="3"/>
  <c r="E484" i="3" s="1"/>
  <c r="E93" i="3"/>
  <c r="E483" i="3" s="1"/>
  <c r="E92" i="3"/>
  <c r="E482" i="3" s="1"/>
  <c r="E91" i="3"/>
  <c r="E481" i="3" s="1"/>
  <c r="E90" i="3"/>
  <c r="E480" i="3" s="1"/>
  <c r="E89" i="3"/>
  <c r="E479" i="3" s="1"/>
  <c r="E88" i="3"/>
  <c r="E478" i="3" s="1"/>
  <c r="E87" i="3"/>
  <c r="E477" i="3" s="1"/>
  <c r="E86" i="3"/>
  <c r="E476" i="3" s="1"/>
  <c r="E85" i="3"/>
  <c r="E475" i="3" s="1"/>
  <c r="E539" i="3" l="1"/>
  <c r="E344" i="3"/>
  <c r="E422" i="3" s="1"/>
  <c r="E500" i="3"/>
  <c r="E142" i="3"/>
  <c r="E154" i="3"/>
  <c r="E150" i="3"/>
  <c r="E146" i="3"/>
  <c r="E636" i="3"/>
  <c r="E640" i="3"/>
  <c r="E648" i="3"/>
  <c r="E656" i="3"/>
  <c r="E633" i="3"/>
  <c r="E637" i="3"/>
  <c r="E641" i="3"/>
  <c r="E645" i="3"/>
  <c r="E649" i="3"/>
  <c r="E653" i="3"/>
  <c r="E657" i="3"/>
  <c r="E661" i="3"/>
  <c r="E153" i="3"/>
  <c r="E149" i="3"/>
  <c r="E145" i="3"/>
  <c r="E141" i="3"/>
  <c r="E137" i="3"/>
  <c r="E133" i="3"/>
  <c r="E129" i="3"/>
  <c r="E125" i="3"/>
  <c r="E634" i="3"/>
  <c r="E638" i="3"/>
  <c r="E642" i="3"/>
  <c r="E646" i="3"/>
  <c r="E650" i="3"/>
  <c r="E654" i="3"/>
  <c r="E658" i="3"/>
  <c r="E152" i="3"/>
  <c r="E148" i="3"/>
  <c r="E144" i="3"/>
  <c r="E140" i="3"/>
  <c r="E136" i="3"/>
  <c r="E132" i="3"/>
  <c r="E128" i="3"/>
  <c r="E202" i="3"/>
  <c r="E280" i="3" s="1"/>
  <c r="E358" i="3" s="1"/>
  <c r="E436" i="3" s="1"/>
  <c r="E631" i="3"/>
  <c r="E635" i="3"/>
  <c r="E639" i="3"/>
  <c r="E643" i="3"/>
  <c r="E647" i="3"/>
  <c r="E651" i="3"/>
  <c r="E655" i="3"/>
  <c r="E659" i="3"/>
  <c r="E124" i="3"/>
  <c r="E151" i="3"/>
  <c r="E147" i="3"/>
  <c r="E143" i="3"/>
  <c r="E139" i="3"/>
  <c r="E135" i="3"/>
  <c r="E131" i="3"/>
  <c r="E127" i="3"/>
  <c r="E632" i="3"/>
  <c r="E644" i="3"/>
  <c r="E652" i="3"/>
  <c r="E660" i="3"/>
  <c r="E138" i="3"/>
  <c r="E134" i="3"/>
  <c r="E130" i="3"/>
  <c r="E126" i="3"/>
  <c r="E214" i="3"/>
  <c r="E292" i="3" s="1"/>
  <c r="E370" i="3" s="1"/>
  <c r="E448" i="3" s="1"/>
  <c r="E204" i="3"/>
  <c r="E282" i="3" s="1"/>
  <c r="E360" i="3" s="1"/>
  <c r="E438" i="3" s="1"/>
  <c r="E208" i="3"/>
  <c r="E286" i="3" s="1"/>
  <c r="E364" i="3" s="1"/>
  <c r="E442" i="3" s="1"/>
  <c r="E212" i="3"/>
  <c r="E290" i="3" s="1"/>
  <c r="E368" i="3" s="1"/>
  <c r="E446" i="3" s="1"/>
  <c r="E216" i="3"/>
  <c r="E294" i="3" s="1"/>
  <c r="E372" i="3" s="1"/>
  <c r="E450" i="3" s="1"/>
  <c r="E220" i="3"/>
  <c r="E298" i="3" s="1"/>
  <c r="E376" i="3" s="1"/>
  <c r="E454" i="3" s="1"/>
  <c r="E224" i="3"/>
  <c r="E302" i="3" s="1"/>
  <c r="E380" i="3" s="1"/>
  <c r="E458" i="3" s="1"/>
  <c r="E228" i="3"/>
  <c r="E306" i="3" s="1"/>
  <c r="E384" i="3" s="1"/>
  <c r="E462" i="3" s="1"/>
  <c r="E232" i="3"/>
  <c r="E310" i="3" s="1"/>
  <c r="E388" i="3" s="1"/>
  <c r="E466" i="3" s="1"/>
  <c r="E205" i="3"/>
  <c r="E283" i="3" s="1"/>
  <c r="E361" i="3" s="1"/>
  <c r="E439" i="3" s="1"/>
  <c r="E209" i="3"/>
  <c r="E287" i="3" s="1"/>
  <c r="E365" i="3" s="1"/>
  <c r="E443" i="3" s="1"/>
  <c r="E213" i="3"/>
  <c r="E291" i="3" s="1"/>
  <c r="E369" i="3" s="1"/>
  <c r="E447" i="3" s="1"/>
  <c r="E217" i="3"/>
  <c r="E295" i="3" s="1"/>
  <c r="E373" i="3" s="1"/>
  <c r="E451" i="3" s="1"/>
  <c r="E221" i="3"/>
  <c r="E299" i="3" s="1"/>
  <c r="E377" i="3" s="1"/>
  <c r="E455" i="3" s="1"/>
  <c r="E225" i="3"/>
  <c r="E303" i="3" s="1"/>
  <c r="E381" i="3" s="1"/>
  <c r="E459" i="3" s="1"/>
  <c r="E229" i="3"/>
  <c r="E307" i="3" s="1"/>
  <c r="E385" i="3" s="1"/>
  <c r="E463" i="3" s="1"/>
  <c r="E311" i="3"/>
  <c r="E389" i="3" s="1"/>
  <c r="E467" i="3" s="1"/>
  <c r="E210" i="3"/>
  <c r="E288" i="3" s="1"/>
  <c r="E366" i="3" s="1"/>
  <c r="E444" i="3" s="1"/>
  <c r="E222" i="3"/>
  <c r="E300" i="3" s="1"/>
  <c r="E378" i="3" s="1"/>
  <c r="E456" i="3" s="1"/>
  <c r="E226" i="3"/>
  <c r="E304" i="3" s="1"/>
  <c r="E382" i="3" s="1"/>
  <c r="E460" i="3" s="1"/>
  <c r="E230" i="3"/>
  <c r="E308" i="3" s="1"/>
  <c r="E386" i="3" s="1"/>
  <c r="E464" i="3" s="1"/>
  <c r="E206" i="3"/>
  <c r="E284" i="3" s="1"/>
  <c r="E362" i="3" s="1"/>
  <c r="E440" i="3" s="1"/>
  <c r="E218" i="3"/>
  <c r="E296" i="3" s="1"/>
  <c r="E374" i="3" s="1"/>
  <c r="E452" i="3" s="1"/>
  <c r="E203" i="3"/>
  <c r="E281" i="3" s="1"/>
  <c r="E359" i="3" s="1"/>
  <c r="E437" i="3" s="1"/>
  <c r="E207" i="3"/>
  <c r="E285" i="3" s="1"/>
  <c r="E363" i="3" s="1"/>
  <c r="E441" i="3" s="1"/>
  <c r="E211" i="3"/>
  <c r="E289" i="3" s="1"/>
  <c r="E367" i="3" s="1"/>
  <c r="E445" i="3" s="1"/>
  <c r="E215" i="3"/>
  <c r="E293" i="3" s="1"/>
  <c r="E371" i="3" s="1"/>
  <c r="E449" i="3" s="1"/>
  <c r="E219" i="3"/>
  <c r="E297" i="3" s="1"/>
  <c r="E375" i="3" s="1"/>
  <c r="E453" i="3" s="1"/>
  <c r="E223" i="3"/>
  <c r="E301" i="3" s="1"/>
  <c r="E379" i="3" s="1"/>
  <c r="E457" i="3" s="1"/>
  <c r="E227" i="3"/>
  <c r="E305" i="3" s="1"/>
  <c r="E383" i="3" s="1"/>
  <c r="E461" i="3" s="1"/>
  <c r="E231" i="3"/>
  <c r="E309" i="3" s="1"/>
  <c r="E387" i="3" s="1"/>
  <c r="E465" i="3" s="1"/>
  <c r="E617" i="3" l="1"/>
  <c r="E695" i="3" s="1"/>
  <c r="G474" i="3" l="1"/>
  <c r="G84" i="3"/>
  <c r="G396" i="3"/>
  <c r="G513" i="3"/>
  <c r="G552" i="3"/>
  <c r="G45" i="3"/>
  <c r="G123" i="1"/>
  <c r="G240" i="3"/>
  <c r="H240" i="3" l="1"/>
  <c r="H513" i="3"/>
  <c r="H123" i="1"/>
  <c r="H84" i="3"/>
  <c r="H396" i="3"/>
  <c r="H45" i="3"/>
  <c r="H552" i="3"/>
  <c r="H474" i="3"/>
  <c r="I123" i="1" l="1"/>
  <c r="I45" i="3"/>
  <c r="I396" i="3"/>
  <c r="I84" i="3"/>
  <c r="I474" i="3"/>
  <c r="I513" i="3"/>
  <c r="I552" i="3"/>
  <c r="I240" i="3"/>
  <c r="J240" i="3" l="1"/>
  <c r="J552" i="3"/>
  <c r="J396" i="3"/>
  <c r="J513" i="3"/>
  <c r="J45" i="3"/>
  <c r="J474" i="3"/>
  <c r="J84" i="3"/>
  <c r="J123" i="1"/>
  <c r="K123" i="1" l="1"/>
  <c r="K513" i="3"/>
  <c r="K396" i="3"/>
  <c r="K45" i="3"/>
  <c r="K84" i="3"/>
  <c r="K552" i="3"/>
  <c r="K474" i="3"/>
  <c r="K240" i="3"/>
  <c r="G548" i="3" l="1"/>
  <c r="J548" i="3"/>
  <c r="I548" i="3"/>
  <c r="Q547" i="3"/>
  <c r="S547" i="3"/>
  <c r="O548" i="3"/>
  <c r="R547" i="3"/>
  <c r="L548" i="3"/>
  <c r="H548" i="3"/>
  <c r="K548" i="3"/>
  <c r="N548" i="3"/>
  <c r="M548" i="3"/>
  <c r="L513" i="3"/>
  <c r="L474" i="3"/>
  <c r="L552" i="3"/>
  <c r="L396" i="3"/>
  <c r="L84" i="3"/>
  <c r="L240" i="3"/>
  <c r="L45" i="3"/>
  <c r="L123" i="1"/>
  <c r="M84" i="3" l="1"/>
  <c r="M240" i="3"/>
  <c r="M552" i="3"/>
  <c r="M123" i="1"/>
  <c r="M474" i="3"/>
  <c r="M45" i="3"/>
  <c r="M396" i="3"/>
  <c r="M513" i="3"/>
  <c r="N123" i="1" l="1"/>
  <c r="N552" i="3"/>
  <c r="N45" i="3"/>
  <c r="N240" i="3"/>
  <c r="N513" i="3"/>
  <c r="N474" i="3"/>
  <c r="N396" i="3"/>
  <c r="N84" i="3"/>
  <c r="O240" i="3" l="1"/>
  <c r="P240" i="3" s="1"/>
  <c r="O84" i="3"/>
  <c r="P84" i="3" s="1"/>
  <c r="O474" i="3"/>
  <c r="P474" i="3" s="1"/>
  <c r="O45" i="3"/>
  <c r="P45" i="3" s="1"/>
  <c r="O552" i="3"/>
  <c r="P552" i="3" s="1"/>
  <c r="O396" i="3"/>
  <c r="P396" i="3" s="1"/>
  <c r="O513" i="3"/>
  <c r="P513" i="3" s="1"/>
  <c r="O123" i="1"/>
  <c r="P123" i="1" s="1"/>
  <c r="P126" i="1" l="1"/>
  <c r="P127" i="1"/>
  <c r="P146" i="1"/>
  <c r="P135" i="1"/>
  <c r="P129" i="1"/>
  <c r="P153" i="1"/>
  <c r="P145" i="1"/>
  <c r="P131" i="1"/>
  <c r="P8" i="1"/>
  <c r="P29" i="1"/>
  <c r="P9" i="1"/>
  <c r="P10" i="1"/>
  <c r="P15" i="1"/>
  <c r="P31" i="1"/>
  <c r="P24" i="1"/>
  <c r="P25" i="1"/>
  <c r="P130" i="1"/>
  <c r="P137" i="1"/>
  <c r="P128" i="1"/>
  <c r="P136" i="1"/>
  <c r="P133" i="1"/>
  <c r="P149" i="1"/>
  <c r="P20" i="1"/>
  <c r="P26" i="1"/>
  <c r="P139" i="1"/>
  <c r="P19" i="1"/>
  <c r="P12" i="1"/>
  <c r="P13" i="1"/>
  <c r="P134" i="1"/>
  <c r="P152" i="1"/>
  <c r="P140" i="1"/>
  <c r="P144" i="1"/>
  <c r="P14" i="1"/>
  <c r="P22" i="1"/>
  <c r="P27" i="1"/>
  <c r="P36" i="1"/>
  <c r="P138" i="1"/>
  <c r="P141" i="1"/>
  <c r="P125" i="1"/>
  <c r="P38" i="1"/>
  <c r="P21" i="1"/>
  <c r="P23" i="1"/>
  <c r="P33" i="1"/>
  <c r="P154" i="1"/>
  <c r="P148" i="1"/>
  <c r="P155" i="1"/>
  <c r="P11" i="1"/>
  <c r="P32" i="1"/>
  <c r="P132" i="1"/>
  <c r="P37" i="1"/>
  <c r="P18" i="1"/>
  <c r="P143" i="1"/>
  <c r="P17" i="1"/>
  <c r="P16" i="1"/>
  <c r="P142" i="1"/>
  <c r="P34" i="1"/>
  <c r="P28" i="1"/>
  <c r="P147" i="1"/>
  <c r="P30" i="1"/>
  <c r="P124" i="1"/>
  <c r="P35" i="1"/>
  <c r="O115" i="1"/>
  <c r="M114" i="1"/>
  <c r="M112" i="1"/>
  <c r="K111" i="1"/>
  <c r="K109" i="1"/>
  <c r="I108" i="1"/>
  <c r="G113" i="1"/>
  <c r="O111" i="1"/>
  <c r="I110" i="1"/>
  <c r="K107" i="1"/>
  <c r="I106" i="1"/>
  <c r="I104" i="1"/>
  <c r="G103" i="1"/>
  <c r="F101" i="1"/>
  <c r="N99" i="1"/>
  <c r="N97" i="1"/>
  <c r="L96" i="1"/>
  <c r="L94" i="1"/>
  <c r="J93" i="1"/>
  <c r="J91" i="1"/>
  <c r="H90" i="1"/>
  <c r="H88" i="1"/>
  <c r="F87" i="1"/>
  <c r="N76" i="1"/>
  <c r="L75" i="1"/>
  <c r="L73" i="1"/>
  <c r="J72" i="1"/>
  <c r="J70" i="1"/>
  <c r="H69" i="1"/>
  <c r="H67" i="1"/>
  <c r="F66" i="1"/>
  <c r="F64" i="1"/>
  <c r="N62" i="1"/>
  <c r="M60" i="1"/>
  <c r="K59" i="1"/>
  <c r="K57" i="1"/>
  <c r="I56" i="1"/>
  <c r="I54" i="1"/>
  <c r="G53" i="1"/>
  <c r="G51" i="1"/>
  <c r="O49" i="1"/>
  <c r="O47" i="1"/>
  <c r="G116" i="1"/>
  <c r="G110" i="1"/>
  <c r="K106" i="1"/>
  <c r="J115" i="1"/>
  <c r="H114" i="1"/>
  <c r="H112" i="1"/>
  <c r="F111" i="1"/>
  <c r="F109" i="1"/>
  <c r="N107" i="1"/>
  <c r="N105" i="1"/>
  <c r="L104" i="1"/>
  <c r="L102" i="1"/>
  <c r="I101" i="1"/>
  <c r="I99" i="1"/>
  <c r="G98" i="1"/>
  <c r="G96" i="1"/>
  <c r="O94" i="1"/>
  <c r="O92" i="1"/>
  <c r="M91" i="1"/>
  <c r="M89" i="1"/>
  <c r="K88" i="1"/>
  <c r="K86" i="1"/>
  <c r="K77" i="1"/>
  <c r="K75" i="1"/>
  <c r="I74" i="1"/>
  <c r="I72" i="1"/>
  <c r="G71" i="1"/>
  <c r="G69" i="1"/>
  <c r="O67" i="1"/>
  <c r="O65" i="1"/>
  <c r="M64" i="1"/>
  <c r="M62" i="1"/>
  <c r="J61" i="1"/>
  <c r="J59" i="1"/>
  <c r="H58" i="1"/>
  <c r="H56" i="1"/>
  <c r="F55" i="1"/>
  <c r="F53" i="1"/>
  <c r="N51" i="1"/>
  <c r="N49" i="1"/>
  <c r="L48" i="1"/>
  <c r="O116" i="1"/>
  <c r="K112" i="1"/>
  <c r="G106" i="1"/>
  <c r="N116" i="1"/>
  <c r="N114" i="1"/>
  <c r="L113" i="1"/>
  <c r="L111" i="1"/>
  <c r="J110" i="1"/>
  <c r="J108" i="1"/>
  <c r="H107" i="1"/>
  <c r="H105" i="1"/>
  <c r="F104" i="1"/>
  <c r="F102" i="1"/>
  <c r="M100" i="1"/>
  <c r="M98" i="1"/>
  <c r="K97" i="1"/>
  <c r="K95" i="1"/>
  <c r="I94" i="1"/>
  <c r="I92" i="1"/>
  <c r="G91" i="1"/>
  <c r="G89" i="1"/>
  <c r="O87" i="1"/>
  <c r="M77" i="1"/>
  <c r="K76" i="1"/>
  <c r="K74" i="1"/>
  <c r="I73" i="1"/>
  <c r="I71" i="1"/>
  <c r="G70" i="1"/>
  <c r="G68" i="1"/>
  <c r="O66" i="1"/>
  <c r="O64" i="1"/>
  <c r="M63" i="1"/>
  <c r="L61" i="1"/>
  <c r="J60" i="1"/>
  <c r="L59" i="1"/>
  <c r="N58" i="1"/>
  <c r="F58" i="1"/>
  <c r="H57" i="1"/>
  <c r="J56" i="1"/>
  <c r="L55" i="1"/>
  <c r="N54" i="1"/>
  <c r="F54" i="1"/>
  <c r="H53" i="1"/>
  <c r="J52" i="1"/>
  <c r="L51" i="1"/>
  <c r="N50" i="1"/>
  <c r="F50" i="1"/>
  <c r="H49" i="1"/>
  <c r="J48" i="1"/>
  <c r="L47" i="1"/>
  <c r="K116" i="1"/>
  <c r="K114" i="1"/>
  <c r="O112" i="1"/>
  <c r="M109" i="1"/>
  <c r="G108" i="1"/>
  <c r="M105" i="1"/>
  <c r="M103" i="1"/>
  <c r="J100" i="1"/>
  <c r="H97" i="1"/>
  <c r="F94" i="1"/>
  <c r="N90" i="1"/>
  <c r="L87" i="1"/>
  <c r="J77" i="1"/>
  <c r="H74" i="1"/>
  <c r="F71" i="1"/>
  <c r="N67" i="1"/>
  <c r="L64" i="1"/>
  <c r="I61" i="1"/>
  <c r="G58" i="1"/>
  <c r="O54" i="1"/>
  <c r="M51" i="1"/>
  <c r="K48" i="1"/>
  <c r="J96" i="1"/>
  <c r="N86" i="1"/>
  <c r="F67" i="1"/>
  <c r="I57" i="1"/>
  <c r="I103" i="1"/>
  <c r="F100" i="1"/>
  <c r="N96" i="1"/>
  <c r="L93" i="1"/>
  <c r="J90" i="1"/>
  <c r="H87" i="1"/>
  <c r="J75" i="1"/>
  <c r="H72" i="1"/>
  <c r="F69" i="1"/>
  <c r="N65" i="1"/>
  <c r="L62" i="1"/>
  <c r="I59" i="1"/>
  <c r="G56" i="1"/>
  <c r="O52" i="1"/>
  <c r="M49" i="1"/>
  <c r="L99" i="1"/>
  <c r="F90" i="1"/>
  <c r="H70" i="1"/>
  <c r="K60" i="1"/>
  <c r="I49" i="1"/>
  <c r="K102" i="1"/>
  <c r="H99" i="1"/>
  <c r="F96" i="1"/>
  <c r="N92" i="1"/>
  <c r="L89" i="1"/>
  <c r="J86" i="1"/>
  <c r="H76" i="1"/>
  <c r="F73" i="1"/>
  <c r="N69" i="1"/>
  <c r="L66" i="1"/>
  <c r="J63" i="1"/>
  <c r="G60" i="1"/>
  <c r="O56" i="1"/>
  <c r="M53" i="1"/>
  <c r="K50" i="1"/>
  <c r="I47" i="1"/>
  <c r="F98" i="1"/>
  <c r="J88" i="1"/>
  <c r="N71" i="1"/>
  <c r="N63" i="1"/>
  <c r="M55" i="1"/>
  <c r="M47" i="1"/>
  <c r="J62" i="1"/>
  <c r="K113" i="1"/>
  <c r="O107" i="1"/>
  <c r="M104" i="1"/>
  <c r="K103" i="1"/>
  <c r="O101" i="1"/>
  <c r="F99" i="1"/>
  <c r="J97" i="1"/>
  <c r="H96" i="1"/>
  <c r="N91" i="1"/>
  <c r="L90" i="1"/>
  <c r="F89" i="1"/>
  <c r="H86" i="1"/>
  <c r="J76" i="1"/>
  <c r="H75" i="1"/>
  <c r="N70" i="1"/>
  <c r="L69" i="1"/>
  <c r="F68" i="1"/>
  <c r="H65" i="1"/>
  <c r="L63" i="1"/>
  <c r="I62" i="1"/>
  <c r="O57" i="1"/>
  <c r="M56" i="1"/>
  <c r="G55" i="1"/>
  <c r="I52" i="1"/>
  <c r="M50" i="1"/>
  <c r="K49" i="1"/>
  <c r="O110" i="1"/>
  <c r="M107" i="1"/>
  <c r="H116" i="1"/>
  <c r="J113" i="1"/>
  <c r="N111" i="1"/>
  <c r="L110" i="1"/>
  <c r="H106" i="1"/>
  <c r="F105" i="1"/>
  <c r="J103" i="1"/>
  <c r="K100" i="1"/>
  <c r="O98" i="1"/>
  <c r="M97" i="1"/>
  <c r="I93" i="1"/>
  <c r="G92" i="1"/>
  <c r="K90" i="1"/>
  <c r="M87" i="1"/>
  <c r="G86" i="1"/>
  <c r="G77" i="1"/>
  <c r="M72" i="1"/>
  <c r="K71" i="1"/>
  <c r="O69" i="1"/>
  <c r="G67" i="1"/>
  <c r="K65" i="1"/>
  <c r="I64" i="1"/>
  <c r="N59" i="1"/>
  <c r="L58" i="1"/>
  <c r="F57" i="1"/>
  <c r="H54" i="1"/>
  <c r="L52" i="1"/>
  <c r="J51" i="1"/>
  <c r="F47" i="1"/>
  <c r="G114" i="1"/>
  <c r="I109" i="1"/>
  <c r="F116" i="1"/>
  <c r="J114" i="1"/>
  <c r="H113" i="1"/>
  <c r="N108" i="1"/>
  <c r="L107" i="1"/>
  <c r="F106" i="1"/>
  <c r="H103" i="1"/>
  <c r="L101" i="1"/>
  <c r="I100" i="1"/>
  <c r="O95" i="1"/>
  <c r="M94" i="1"/>
  <c r="G93" i="1"/>
  <c r="I90" i="1"/>
  <c r="M88" i="1"/>
  <c r="K87" i="1"/>
  <c r="O74" i="1"/>
  <c r="M73" i="1"/>
  <c r="G72" i="1"/>
  <c r="I69" i="1"/>
  <c r="M67" i="1"/>
  <c r="K66" i="1"/>
  <c r="F62" i="1"/>
  <c r="N60" i="1"/>
  <c r="M116" i="1"/>
  <c r="I114" i="1"/>
  <c r="G109" i="1"/>
  <c r="G105" i="1"/>
  <c r="J99" i="1"/>
  <c r="J95" i="1"/>
  <c r="N93" i="1"/>
  <c r="N89" i="1"/>
  <c r="N87" i="1"/>
  <c r="L77" i="1"/>
  <c r="F76" i="1"/>
  <c r="F74" i="1"/>
  <c r="F72" i="1"/>
  <c r="F70" i="1"/>
  <c r="J68" i="1"/>
  <c r="J66" i="1"/>
  <c r="J64" i="1"/>
  <c r="I60" i="1"/>
  <c r="M58" i="1"/>
  <c r="M54" i="1"/>
  <c r="G49" i="1"/>
  <c r="G112" i="1"/>
  <c r="N113" i="1"/>
  <c r="N109" i="1"/>
  <c r="H108" i="1"/>
  <c r="H104" i="1"/>
  <c r="H102" i="1"/>
  <c r="G100" i="1"/>
  <c r="K98" i="1"/>
  <c r="K96" i="1"/>
  <c r="K94" i="1"/>
  <c r="K92" i="1"/>
  <c r="O90" i="1"/>
  <c r="O88" i="1"/>
  <c r="O86" i="1"/>
  <c r="G75" i="1"/>
  <c r="K73" i="1"/>
  <c r="K69" i="1"/>
  <c r="O63" i="1"/>
  <c r="H60" i="1"/>
  <c r="L54" i="1"/>
  <c r="L50" i="1"/>
  <c r="F49" i="1"/>
  <c r="I111" i="1"/>
  <c r="K104" i="1"/>
  <c r="L115" i="1"/>
  <c r="F114" i="1"/>
  <c r="F112" i="1"/>
  <c r="F110" i="1"/>
  <c r="F108" i="1"/>
  <c r="J106" i="1"/>
  <c r="J104" i="1"/>
  <c r="J102" i="1"/>
  <c r="I98" i="1"/>
  <c r="M96" i="1"/>
  <c r="M92" i="1"/>
  <c r="G87" i="1"/>
  <c r="I75" i="1"/>
  <c r="M69" i="1"/>
  <c r="M65" i="1"/>
  <c r="G64" i="1"/>
  <c r="F60" i="1"/>
  <c r="N56" i="1"/>
  <c r="L53" i="1"/>
  <c r="J50" i="1"/>
  <c r="H47" i="1"/>
  <c r="K108" i="1"/>
  <c r="N98" i="1"/>
  <c r="F86" i="1"/>
  <c r="H66" i="1"/>
  <c r="I53" i="1"/>
  <c r="J73" i="1"/>
  <c r="J98" i="1"/>
  <c r="F77" i="1"/>
  <c r="H64" i="1"/>
  <c r="I51" i="1"/>
  <c r="J65" i="1"/>
  <c r="L97" i="1"/>
  <c r="N77" i="1"/>
  <c r="F65" i="1"/>
  <c r="G52" i="1"/>
  <c r="L76" i="1"/>
  <c r="G85" i="1"/>
  <c r="G46" i="1"/>
  <c r="G115" i="1"/>
  <c r="I112" i="1"/>
  <c r="O109" i="1"/>
  <c r="G107" i="1"/>
  <c r="K105" i="1"/>
  <c r="K101" i="1"/>
  <c r="N95" i="1"/>
  <c r="H92" i="1"/>
  <c r="L86" i="1"/>
  <c r="J74" i="1"/>
  <c r="N72" i="1"/>
  <c r="N68" i="1"/>
  <c r="N66" i="1"/>
  <c r="N64" i="1"/>
  <c r="H63" i="1"/>
  <c r="G61" i="1"/>
  <c r="G59" i="1"/>
  <c r="G57" i="1"/>
  <c r="K55" i="1"/>
  <c r="K53" i="1"/>
  <c r="K51" i="1"/>
  <c r="K47" i="1"/>
  <c r="I113" i="1"/>
  <c r="N115" i="1"/>
  <c r="H110" i="1"/>
  <c r="L106" i="1"/>
  <c r="O100" i="1"/>
  <c r="O96" i="1"/>
  <c r="I95" i="1"/>
  <c r="I91" i="1"/>
  <c r="I89" i="1"/>
  <c r="I87" i="1"/>
  <c r="O77" i="1"/>
  <c r="O75" i="1"/>
  <c r="O73" i="1"/>
  <c r="O71" i="1"/>
  <c r="I70" i="1"/>
  <c r="I68" i="1"/>
  <c r="I66" i="1"/>
  <c r="H62" i="1"/>
  <c r="L60" i="1"/>
  <c r="L56" i="1"/>
  <c r="F51" i="1"/>
  <c r="J47" i="1"/>
  <c r="J116" i="1"/>
  <c r="J112" i="1"/>
  <c r="N110" i="1"/>
  <c r="N106" i="1"/>
  <c r="N104" i="1"/>
  <c r="N102" i="1"/>
  <c r="G101" i="1"/>
  <c r="G99" i="1"/>
  <c r="G97" i="1"/>
  <c r="G95" i="1"/>
  <c r="K93" i="1"/>
  <c r="K91" i="1"/>
  <c r="K89" i="1"/>
  <c r="I77" i="1"/>
  <c r="M75" i="1"/>
  <c r="M71" i="1"/>
  <c r="G66" i="1"/>
  <c r="K62" i="1"/>
  <c r="H59" i="1"/>
  <c r="F56" i="1"/>
  <c r="N52" i="1"/>
  <c r="L49" i="1"/>
  <c r="M115" i="1"/>
  <c r="O106" i="1"/>
  <c r="L95" i="1"/>
  <c r="N75" i="1"/>
  <c r="F63" i="1"/>
  <c r="G50" i="1"/>
  <c r="G62" i="1"/>
  <c r="H95" i="1"/>
  <c r="N73" i="1"/>
  <c r="O60" i="1"/>
  <c r="G48" i="1"/>
  <c r="G54" i="1"/>
  <c r="J94" i="1"/>
  <c r="L74" i="1"/>
  <c r="M61" i="1"/>
  <c r="O48" i="1"/>
  <c r="L68" i="1"/>
  <c r="F46" i="1"/>
  <c r="O46" i="1"/>
  <c r="N85" i="1"/>
  <c r="I85" i="1"/>
  <c r="O85" i="1"/>
  <c r="O113" i="1"/>
  <c r="M108" i="1"/>
  <c r="L100" i="1"/>
  <c r="F97" i="1"/>
  <c r="F93" i="1"/>
  <c r="J89" i="1"/>
  <c r="H77" i="1"/>
  <c r="H73" i="1"/>
  <c r="O61" i="1"/>
  <c r="I58" i="1"/>
  <c r="G47" i="1"/>
  <c r="I105" i="1"/>
  <c r="F113" i="1"/>
  <c r="J109" i="1"/>
  <c r="J105" i="1"/>
  <c r="N101" i="1"/>
  <c r="G94" i="1"/>
  <c r="G90" i="1"/>
  <c r="K67" i="1"/>
  <c r="K63" i="1"/>
  <c r="N55" i="1"/>
  <c r="H52" i="1"/>
  <c r="H48" i="1"/>
  <c r="K110" i="1"/>
  <c r="H115" i="1"/>
  <c r="H111" i="1"/>
  <c r="O99" i="1"/>
  <c r="I96" i="1"/>
  <c r="O76" i="1"/>
  <c r="O72" i="1"/>
  <c r="O68" i="1"/>
  <c r="I65" i="1"/>
  <c r="J54" i="1"/>
  <c r="F48" i="1"/>
  <c r="G102" i="1"/>
  <c r="J69" i="1"/>
  <c r="K54" i="1"/>
  <c r="O103" i="1"/>
  <c r="L88" i="1"/>
  <c r="L65" i="1"/>
  <c r="I50" i="1"/>
  <c r="L116" i="1"/>
  <c r="L108" i="1"/>
  <c r="M93" i="1"/>
  <c r="M66" i="1"/>
  <c r="F59" i="1"/>
  <c r="N47" i="1"/>
  <c r="K99" i="1"/>
  <c r="O91" i="1"/>
  <c r="I88" i="1"/>
  <c r="K72" i="1"/>
  <c r="K64" i="1"/>
  <c r="J58" i="1"/>
  <c r="M113" i="1"/>
  <c r="J92" i="1"/>
  <c r="L70" i="1"/>
  <c r="H91" i="1"/>
  <c r="O58" i="1"/>
  <c r="K85" i="1"/>
  <c r="G111" i="1"/>
  <c r="M102" i="1"/>
  <c r="F95" i="1"/>
  <c r="J87" i="1"/>
  <c r="L67" i="1"/>
  <c r="M52" i="1"/>
  <c r="J111" i="1"/>
  <c r="M99" i="1"/>
  <c r="M76" i="1"/>
  <c r="N61" i="1"/>
  <c r="N53" i="1"/>
  <c r="J101" i="1"/>
  <c r="L109" i="1"/>
  <c r="M86" i="1"/>
  <c r="O70" i="1"/>
  <c r="I63" i="1"/>
  <c r="L57" i="1"/>
  <c r="H89" i="1"/>
  <c r="K56" i="1"/>
  <c r="J67" i="1"/>
  <c r="F88" i="1"/>
  <c r="J85" i="1"/>
  <c r="K115" i="1"/>
  <c r="M110" i="1"/>
  <c r="O105" i="1"/>
  <c r="I102" i="1"/>
  <c r="H98" i="1"/>
  <c r="H94" i="1"/>
  <c r="N74" i="1"/>
  <c r="H71" i="1"/>
  <c r="O59" i="1"/>
  <c r="O55" i="1"/>
  <c r="O51" i="1"/>
  <c r="I48" i="1"/>
  <c r="O108" i="1"/>
  <c r="L114" i="1"/>
  <c r="F107" i="1"/>
  <c r="F103" i="1"/>
  <c r="G88" i="1"/>
  <c r="I76" i="1"/>
  <c r="M68" i="1"/>
  <c r="G65" i="1"/>
  <c r="F61" i="1"/>
  <c r="J57" i="1"/>
  <c r="J53" i="1"/>
  <c r="J49" i="1"/>
  <c r="N112" i="1"/>
  <c r="H109" i="1"/>
  <c r="O97" i="1"/>
  <c r="O93" i="1"/>
  <c r="O89" i="1"/>
  <c r="I86" i="1"/>
  <c r="G74" i="1"/>
  <c r="K70" i="1"/>
  <c r="O62" i="1"/>
  <c r="H55" i="1"/>
  <c r="N48" i="1"/>
  <c r="O104" i="1"/>
  <c r="L72" i="1"/>
  <c r="O102" i="1"/>
  <c r="F92" i="1"/>
  <c r="M57" i="1"/>
  <c r="G104" i="1"/>
  <c r="J71" i="1"/>
  <c r="H101" i="1"/>
  <c r="L46" i="1"/>
  <c r="J46" i="1"/>
  <c r="H46" i="1"/>
  <c r="H61" i="1"/>
  <c r="L91" i="1"/>
  <c r="N88" i="1"/>
  <c r="N100" i="1"/>
  <c r="H68" i="1"/>
  <c r="H93" i="1"/>
  <c r="H85" i="1"/>
  <c r="K46" i="1"/>
  <c r="F85" i="1"/>
  <c r="H100" i="1"/>
  <c r="L92" i="1"/>
  <c r="K61" i="1"/>
  <c r="O53" i="1"/>
  <c r="O114" i="1"/>
  <c r="L112" i="1"/>
  <c r="I97" i="1"/>
  <c r="M74" i="1"/>
  <c r="M70" i="1"/>
  <c r="G63" i="1"/>
  <c r="J55" i="1"/>
  <c r="I107" i="1"/>
  <c r="L103" i="1"/>
  <c r="G76" i="1"/>
  <c r="K68" i="1"/>
  <c r="F52" i="1"/>
  <c r="M59" i="1"/>
  <c r="K52" i="1"/>
  <c r="N94" i="1"/>
  <c r="K58" i="1"/>
  <c r="I46" i="1"/>
  <c r="L85" i="1"/>
  <c r="M85" i="1"/>
  <c r="I116" i="1"/>
  <c r="M106" i="1"/>
  <c r="L98" i="1"/>
  <c r="F91" i="1"/>
  <c r="L71" i="1"/>
  <c r="M48" i="1"/>
  <c r="F115" i="1"/>
  <c r="J107" i="1"/>
  <c r="N103" i="1"/>
  <c r="M95" i="1"/>
  <c r="G73" i="1"/>
  <c r="N57" i="1"/>
  <c r="H50" i="1"/>
  <c r="I115" i="1"/>
  <c r="L105" i="1"/>
  <c r="M90" i="1"/>
  <c r="I67" i="1"/>
  <c r="H51" i="1"/>
  <c r="M111" i="1"/>
  <c r="M101" i="1"/>
  <c r="F75" i="1"/>
  <c r="I55" i="1"/>
  <c r="O50" i="1"/>
  <c r="M46" i="1"/>
  <c r="N46" i="1"/>
  <c r="H79" i="1" l="1"/>
  <c r="N79" i="1"/>
  <c r="G79" i="1"/>
  <c r="F79" i="1"/>
  <c r="I79" i="1"/>
  <c r="P157" i="1"/>
  <c r="K79" i="1"/>
  <c r="M79" i="1"/>
  <c r="N80" i="1" s="1"/>
  <c r="L79" i="1"/>
  <c r="O79" i="1"/>
  <c r="J79" i="1"/>
  <c r="J80" i="1" s="1"/>
  <c r="P40" i="1"/>
  <c r="P41" i="1" s="1"/>
  <c r="S56" i="1"/>
  <c r="J41" i="1"/>
  <c r="I119" i="1"/>
  <c r="M119" i="1"/>
  <c r="K119" i="1"/>
  <c r="O119" i="1"/>
  <c r="S118" i="1"/>
  <c r="R118" i="1"/>
  <c r="G119" i="1"/>
  <c r="H119" i="1"/>
  <c r="N119" i="1"/>
  <c r="J119" i="1"/>
  <c r="L119" i="1"/>
  <c r="I41" i="1"/>
  <c r="M41" i="1"/>
  <c r="H41" i="1"/>
  <c r="L41" i="1"/>
  <c r="K41" i="1"/>
  <c r="N41" i="1"/>
  <c r="O41" i="1"/>
  <c r="G41" i="1"/>
  <c r="O80" i="1"/>
  <c r="R79" i="1"/>
  <c r="M80" i="1"/>
  <c r="I80" i="1"/>
  <c r="R140" i="1"/>
  <c r="S135" i="1"/>
  <c r="R135" i="1"/>
  <c r="S151" i="1"/>
  <c r="R151" i="1"/>
  <c r="S155" i="1"/>
  <c r="R155" i="1"/>
  <c r="S141" i="1"/>
  <c r="R141" i="1"/>
  <c r="S152" i="1"/>
  <c r="R152" i="1"/>
  <c r="S128" i="1"/>
  <c r="R128" i="1"/>
  <c r="S145" i="1"/>
  <c r="R145" i="1"/>
  <c r="R146" i="1"/>
  <c r="S146" i="1"/>
  <c r="S125" i="1"/>
  <c r="R125" i="1"/>
  <c r="S131" i="1"/>
  <c r="R131" i="1"/>
  <c r="P156" i="1"/>
  <c r="S124" i="1"/>
  <c r="R124" i="1"/>
  <c r="S143" i="1"/>
  <c r="R143" i="1"/>
  <c r="S132" i="1"/>
  <c r="R132" i="1"/>
  <c r="S148" i="1"/>
  <c r="R148" i="1"/>
  <c r="S138" i="1"/>
  <c r="R138" i="1"/>
  <c r="S150" i="1"/>
  <c r="R150" i="1"/>
  <c r="S149" i="1"/>
  <c r="R149" i="1"/>
  <c r="S137" i="1"/>
  <c r="R137" i="1"/>
  <c r="S153" i="1"/>
  <c r="R153" i="1"/>
  <c r="S127" i="1"/>
  <c r="R127" i="1"/>
  <c r="R147" i="1"/>
  <c r="S147" i="1"/>
  <c r="S136" i="1"/>
  <c r="R136" i="1"/>
  <c r="R142" i="1"/>
  <c r="S142" i="1"/>
  <c r="R154" i="1"/>
  <c r="S154" i="1"/>
  <c r="S144" i="1"/>
  <c r="R144" i="1"/>
  <c r="R134" i="1"/>
  <c r="S134" i="1"/>
  <c r="S139" i="1"/>
  <c r="R139" i="1"/>
  <c r="S133" i="1"/>
  <c r="R133" i="1"/>
  <c r="R130" i="1"/>
  <c r="S130" i="1"/>
  <c r="S129" i="1"/>
  <c r="R129" i="1"/>
  <c r="R126" i="1"/>
  <c r="S126" i="1"/>
  <c r="R113" i="1"/>
  <c r="S113" i="1"/>
  <c r="S94" i="1"/>
  <c r="R94" i="1"/>
  <c r="F117" i="1"/>
  <c r="R104" i="1"/>
  <c r="S104" i="1"/>
  <c r="R93" i="1"/>
  <c r="S93" i="1"/>
  <c r="R103" i="1"/>
  <c r="S103" i="1"/>
  <c r="N117" i="1"/>
  <c r="S90" i="1"/>
  <c r="R90" i="1"/>
  <c r="R95" i="1"/>
  <c r="S95" i="1"/>
  <c r="S98" i="1"/>
  <c r="R98" i="1"/>
  <c r="R101" i="1"/>
  <c r="S101" i="1"/>
  <c r="R112" i="1"/>
  <c r="S112" i="1"/>
  <c r="R116" i="1"/>
  <c r="S116" i="1"/>
  <c r="R92" i="1"/>
  <c r="S92" i="1"/>
  <c r="R111" i="1"/>
  <c r="S111" i="1"/>
  <c r="R91" i="1"/>
  <c r="S91" i="1"/>
  <c r="L117" i="1"/>
  <c r="H117" i="1"/>
  <c r="S102" i="1"/>
  <c r="R102" i="1"/>
  <c r="J117" i="1"/>
  <c r="S85" i="1"/>
  <c r="R85" i="1"/>
  <c r="O117" i="1"/>
  <c r="Q104" i="1" s="1"/>
  <c r="S106" i="1"/>
  <c r="R106" i="1"/>
  <c r="S96" i="1"/>
  <c r="R96" i="1"/>
  <c r="G117" i="1"/>
  <c r="S86" i="1"/>
  <c r="R86" i="1"/>
  <c r="S110" i="1"/>
  <c r="R110" i="1"/>
  <c r="M117" i="1"/>
  <c r="R97" i="1"/>
  <c r="S97" i="1"/>
  <c r="R105" i="1"/>
  <c r="S105" i="1"/>
  <c r="S114" i="1"/>
  <c r="R114" i="1"/>
  <c r="R89" i="1"/>
  <c r="S89" i="1"/>
  <c r="S108" i="1"/>
  <c r="R108" i="1"/>
  <c r="K117" i="1"/>
  <c r="R99" i="1"/>
  <c r="S99" i="1"/>
  <c r="I117" i="1"/>
  <c r="R100" i="1"/>
  <c r="S100" i="1"/>
  <c r="R109" i="1"/>
  <c r="S109" i="1"/>
  <c r="R88" i="1"/>
  <c r="S88" i="1"/>
  <c r="R107" i="1"/>
  <c r="S107" i="1"/>
  <c r="R87" i="1"/>
  <c r="S87" i="1"/>
  <c r="R115" i="1"/>
  <c r="S115" i="1"/>
  <c r="R70" i="1"/>
  <c r="S70" i="1"/>
  <c r="S61" i="1"/>
  <c r="R61" i="1"/>
  <c r="R77" i="1"/>
  <c r="S77" i="1"/>
  <c r="S67" i="1"/>
  <c r="R67" i="1"/>
  <c r="R60" i="1"/>
  <c r="S60" i="1"/>
  <c r="J78" i="1"/>
  <c r="S71" i="1"/>
  <c r="R71" i="1"/>
  <c r="S63" i="1"/>
  <c r="R63" i="1"/>
  <c r="S74" i="1"/>
  <c r="R74" i="1"/>
  <c r="S69" i="1"/>
  <c r="R69" i="1"/>
  <c r="S53" i="1"/>
  <c r="R53" i="1"/>
  <c r="S58" i="1"/>
  <c r="R58" i="1"/>
  <c r="R72" i="1"/>
  <c r="S72" i="1"/>
  <c r="R48" i="1"/>
  <c r="S48" i="1"/>
  <c r="S75" i="1"/>
  <c r="R75" i="1"/>
  <c r="K78" i="1"/>
  <c r="F78" i="1"/>
  <c r="R57" i="1"/>
  <c r="S57" i="1"/>
  <c r="R56" i="1"/>
  <c r="R65" i="1"/>
  <c r="S65" i="1"/>
  <c r="S50" i="1"/>
  <c r="R50" i="1"/>
  <c r="S51" i="1"/>
  <c r="R51" i="1"/>
  <c r="R76" i="1"/>
  <c r="S76" i="1"/>
  <c r="R46" i="1"/>
  <c r="S46" i="1"/>
  <c r="I78" i="1"/>
  <c r="S55" i="1"/>
  <c r="R55" i="1"/>
  <c r="R64" i="1"/>
  <c r="S64" i="1"/>
  <c r="S47" i="1"/>
  <c r="R47" i="1"/>
  <c r="O78" i="1"/>
  <c r="Q61" i="1" s="1"/>
  <c r="R62" i="1"/>
  <c r="S62" i="1"/>
  <c r="S59" i="1"/>
  <c r="R59" i="1"/>
  <c r="N78" i="1"/>
  <c r="R68" i="1"/>
  <c r="S68" i="1"/>
  <c r="G78" i="1"/>
  <c r="S73" i="1"/>
  <c r="R73" i="1"/>
  <c r="H78" i="1"/>
  <c r="M78" i="1"/>
  <c r="R52" i="1"/>
  <c r="S52" i="1"/>
  <c r="R54" i="1"/>
  <c r="S54" i="1"/>
  <c r="L78" i="1"/>
  <c r="S66" i="1"/>
  <c r="R66" i="1"/>
  <c r="S49" i="1"/>
  <c r="R49" i="1"/>
  <c r="S35" i="1"/>
  <c r="R35" i="1"/>
  <c r="R17" i="1"/>
  <c r="S17" i="1"/>
  <c r="S22" i="1"/>
  <c r="R22" i="1"/>
  <c r="S12" i="1"/>
  <c r="R12" i="1"/>
  <c r="R9" i="1"/>
  <c r="S9" i="1"/>
  <c r="S34" i="1"/>
  <c r="R34" i="1"/>
  <c r="S16" i="1"/>
  <c r="R16" i="1"/>
  <c r="S37" i="1"/>
  <c r="R37" i="1"/>
  <c r="S11" i="1"/>
  <c r="R11" i="1"/>
  <c r="R33" i="1"/>
  <c r="S33" i="1"/>
  <c r="S27" i="1"/>
  <c r="R27" i="1"/>
  <c r="S13" i="1"/>
  <c r="R13" i="1"/>
  <c r="S26" i="1"/>
  <c r="R26" i="1"/>
  <c r="S25" i="1"/>
  <c r="R25" i="1"/>
  <c r="S10" i="1"/>
  <c r="R10" i="1"/>
  <c r="S28" i="1"/>
  <c r="R28" i="1"/>
  <c r="S23" i="1"/>
  <c r="R23" i="1"/>
  <c r="S20" i="1"/>
  <c r="R20" i="1"/>
  <c r="S24" i="1"/>
  <c r="R24" i="1"/>
  <c r="S21" i="1"/>
  <c r="R21" i="1"/>
  <c r="S14" i="1"/>
  <c r="R14" i="1"/>
  <c r="S19" i="1"/>
  <c r="R19" i="1"/>
  <c r="S31" i="1"/>
  <c r="R31" i="1"/>
  <c r="R29" i="1"/>
  <c r="S29" i="1"/>
  <c r="S30" i="1"/>
  <c r="R30" i="1"/>
  <c r="S18" i="1"/>
  <c r="R18" i="1"/>
  <c r="S32" i="1"/>
  <c r="R32" i="1"/>
  <c r="S38" i="1"/>
  <c r="R38" i="1"/>
  <c r="S36" i="1"/>
  <c r="R36" i="1"/>
  <c r="S15" i="1"/>
  <c r="R15" i="1"/>
  <c r="S8" i="1"/>
  <c r="R8" i="1"/>
  <c r="P39" i="1"/>
  <c r="Q34" i="1" s="1"/>
  <c r="S79" i="1" l="1"/>
  <c r="S40" i="1"/>
  <c r="R40" i="1"/>
  <c r="K80" i="1"/>
  <c r="G80" i="1"/>
  <c r="H80" i="1"/>
  <c r="L80" i="1"/>
  <c r="Q131" i="1"/>
  <c r="Q129" i="1"/>
  <c r="Q139" i="1"/>
  <c r="Q142" i="1"/>
  <c r="Q138" i="1"/>
  <c r="Q133" i="1"/>
  <c r="Q154" i="1"/>
  <c r="Q148" i="1"/>
  <c r="Q126" i="1"/>
  <c r="Q144" i="1"/>
  <c r="Q147" i="1"/>
  <c r="Q130" i="1"/>
  <c r="Q134" i="1"/>
  <c r="Q136" i="1"/>
  <c r="Q140" i="1"/>
  <c r="Q66" i="1"/>
  <c r="Q137" i="1"/>
  <c r="Q153" i="1"/>
  <c r="Q149" i="1"/>
  <c r="Q115" i="1"/>
  <c r="Q87" i="1"/>
  <c r="Q107" i="1"/>
  <c r="Q151" i="1"/>
  <c r="Q127" i="1"/>
  <c r="Q150" i="1"/>
  <c r="Q132" i="1"/>
  <c r="Q143" i="1"/>
  <c r="Q128" i="1"/>
  <c r="Q135" i="1"/>
  <c r="Q145" i="1"/>
  <c r="Q141" i="1"/>
  <c r="Q124" i="1"/>
  <c r="Q156" i="1"/>
  <c r="Q125" i="1"/>
  <c r="Q146" i="1"/>
  <c r="Q152" i="1"/>
  <c r="Q155" i="1"/>
  <c r="Q109" i="1"/>
  <c r="Q68" i="1"/>
  <c r="Q73" i="1"/>
  <c r="Q90" i="1"/>
  <c r="Q114" i="1"/>
  <c r="Q106" i="1"/>
  <c r="Q92" i="1"/>
  <c r="Q103" i="1"/>
  <c r="Q110" i="1"/>
  <c r="Q86" i="1"/>
  <c r="Q85" i="1"/>
  <c r="Q91" i="1"/>
  <c r="Q111" i="1"/>
  <c r="Q101" i="1"/>
  <c r="Q95" i="1"/>
  <c r="Q93" i="1"/>
  <c r="Q117" i="1"/>
  <c r="Q118" i="1"/>
  <c r="Q102" i="1"/>
  <c r="Q98" i="1"/>
  <c r="Q94" i="1"/>
  <c r="Q116" i="1"/>
  <c r="Q112" i="1"/>
  <c r="Q113" i="1"/>
  <c r="Q88" i="1"/>
  <c r="Q100" i="1"/>
  <c r="Q99" i="1"/>
  <c r="Q108" i="1"/>
  <c r="Q89" i="1"/>
  <c r="Q105" i="1"/>
  <c r="Q97" i="1"/>
  <c r="Q96" i="1"/>
  <c r="Q64" i="1"/>
  <c r="Q51" i="1"/>
  <c r="Q49" i="1"/>
  <c r="Q52" i="1"/>
  <c r="Q59" i="1"/>
  <c r="Q46" i="1"/>
  <c r="Q70" i="1"/>
  <c r="Q65" i="1"/>
  <c r="Q56" i="1"/>
  <c r="Q57" i="1"/>
  <c r="Q75" i="1"/>
  <c r="Q48" i="1"/>
  <c r="Q72" i="1"/>
  <c r="Q77" i="1"/>
  <c r="Q50" i="1"/>
  <c r="Q58" i="1"/>
  <c r="Q74" i="1"/>
  <c r="Q67" i="1"/>
  <c r="Q54" i="1"/>
  <c r="Q62" i="1"/>
  <c r="Q47" i="1"/>
  <c r="Q55" i="1"/>
  <c r="Q60" i="1"/>
  <c r="Q78" i="1"/>
  <c r="Q79" i="1"/>
  <c r="Q76" i="1"/>
  <c r="Q53" i="1"/>
  <c r="Q69" i="1"/>
  <c r="Q63" i="1"/>
  <c r="Q71" i="1"/>
  <c r="Q14" i="1"/>
  <c r="Q28" i="1"/>
  <c r="Q12" i="1"/>
  <c r="Q27" i="1"/>
  <c r="Q26" i="1"/>
  <c r="Q30" i="1"/>
  <c r="Q37" i="1"/>
  <c r="Q36" i="1"/>
  <c r="Q18" i="1"/>
  <c r="Q13" i="1"/>
  <c r="Q8" i="1"/>
  <c r="Q15" i="1"/>
  <c r="Q38" i="1"/>
  <c r="Q32" i="1"/>
  <c r="Q29" i="1"/>
  <c r="Q21" i="1"/>
  <c r="Q25" i="1"/>
  <c r="Q16" i="1"/>
  <c r="Q39" i="1"/>
  <c r="Q40" i="1"/>
  <c r="Q7" i="1"/>
  <c r="Q19" i="1"/>
  <c r="Q9" i="1"/>
  <c r="Q17" i="1"/>
  <c r="Q31" i="1"/>
  <c r="Q24" i="1"/>
  <c r="Q20" i="1"/>
  <c r="Q23" i="1"/>
  <c r="Q10" i="1"/>
  <c r="Q33" i="1"/>
  <c r="Q11" i="1"/>
  <c r="Q22" i="1"/>
  <c r="Q35" i="1"/>
  <c r="F140" i="1" l="1"/>
  <c r="F157" i="1" s="1"/>
  <c r="G140" i="1"/>
  <c r="G157" i="1" s="1"/>
  <c r="G156" i="1" l="1"/>
  <c r="J158" i="1"/>
  <c r="G158" i="1"/>
  <c r="K158" i="1"/>
  <c r="M158" i="1"/>
  <c r="H158" i="1"/>
  <c r="N158" i="1"/>
  <c r="R157" i="1"/>
  <c r="S157" i="1"/>
  <c r="P158" i="1"/>
  <c r="Q157" i="1"/>
  <c r="I158" i="1"/>
  <c r="L158" i="1"/>
  <c r="O158" i="1"/>
  <c r="F156" i="1"/>
  <c r="S140" i="1"/>
</calcChain>
</file>

<file path=xl/comments1.xml><?xml version="1.0" encoding="utf-8"?>
<comments xmlns="http://schemas.openxmlformats.org/spreadsheetml/2006/main">
  <authors>
    <author>Antonella Corrias</author>
  </authors>
  <commentList>
    <comment ref="P66" authorId="0" shapeId="0">
      <text>
        <r>
          <rPr>
            <b/>
            <sz val="9"/>
            <color indexed="81"/>
            <rFont val="Tahoma"/>
            <family val="2"/>
          </rPr>
          <t>Antonella Corrias:</t>
        </r>
        <r>
          <rPr>
            <sz val="9"/>
            <color indexed="81"/>
            <rFont val="Tahoma"/>
            <family val="2"/>
          </rPr>
          <t xml:space="preserve">
n.a. 2004-2013
</t>
        </r>
      </text>
    </comment>
    <comment ref="Y102" authorId="0" shapeId="0">
      <text>
        <r>
          <rPr>
            <b/>
            <sz val="9"/>
            <color indexed="81"/>
            <rFont val="Tahoma"/>
            <family val="2"/>
          </rPr>
          <t>Antonella Corrias:</t>
        </r>
        <r>
          <rPr>
            <sz val="9"/>
            <color indexed="81"/>
            <rFont val="Tahoma"/>
            <family val="2"/>
          </rPr>
          <t xml:space="preserve">
n.a. 2004 2013</t>
        </r>
      </text>
    </comment>
  </commentList>
</comments>
</file>

<file path=xl/comments2.xml><?xml version="1.0" encoding="utf-8"?>
<comments xmlns="http://schemas.openxmlformats.org/spreadsheetml/2006/main">
  <authors>
    <author>Juuko Alozious</author>
  </authors>
  <commentList>
    <comment ref="Y9" authorId="0" shapeId="0">
      <text>
        <r>
          <rPr>
            <b/>
            <sz val="9"/>
            <color indexed="81"/>
            <rFont val="Tahoma"/>
            <family val="2"/>
          </rPr>
          <t>Juuko Alozious:</t>
        </r>
        <r>
          <rPr>
            <sz val="9"/>
            <color indexed="81"/>
            <rFont val="Tahoma"/>
            <family val="2"/>
          </rPr>
          <t xml:space="preserve">
2012 figure</t>
        </r>
      </text>
    </comment>
    <comment ref="BK9" authorId="0" shapeId="0">
      <text>
        <r>
          <rPr>
            <b/>
            <sz val="9"/>
            <color indexed="81"/>
            <rFont val="Tahoma"/>
            <family val="2"/>
          </rPr>
          <t>Juuko Alozious:</t>
        </r>
        <r>
          <rPr>
            <sz val="9"/>
            <color indexed="81"/>
            <rFont val="Tahoma"/>
            <family val="2"/>
          </rPr>
          <t xml:space="preserve">
2012 figure</t>
        </r>
      </text>
    </comment>
    <comment ref="Y14" authorId="0" shapeId="0">
      <text>
        <r>
          <rPr>
            <b/>
            <sz val="9"/>
            <color indexed="81"/>
            <rFont val="Tahoma"/>
            <family val="2"/>
          </rPr>
          <t>Juuko Alozious:</t>
        </r>
        <r>
          <rPr>
            <sz val="9"/>
            <color indexed="81"/>
            <rFont val="Tahoma"/>
            <family val="2"/>
          </rPr>
          <t xml:space="preserve">
2012 figure</t>
        </r>
      </text>
    </comment>
    <comment ref="BK14" authorId="0" shapeId="0">
      <text>
        <r>
          <rPr>
            <b/>
            <sz val="9"/>
            <color indexed="81"/>
            <rFont val="Tahoma"/>
            <family val="2"/>
          </rPr>
          <t>Juuko Alozious:</t>
        </r>
        <r>
          <rPr>
            <sz val="9"/>
            <color indexed="81"/>
            <rFont val="Tahoma"/>
            <family val="2"/>
          </rPr>
          <t xml:space="preserve">
2012 figure</t>
        </r>
      </text>
    </comment>
    <comment ref="Y22" authorId="0" shapeId="0">
      <text>
        <r>
          <rPr>
            <b/>
            <sz val="9"/>
            <color indexed="81"/>
            <rFont val="Tahoma"/>
            <family val="2"/>
          </rPr>
          <t>Juuko Alozious:</t>
        </r>
        <r>
          <rPr>
            <sz val="9"/>
            <color indexed="81"/>
            <rFont val="Tahoma"/>
            <family val="2"/>
          </rPr>
          <t xml:space="preserve">
2012 figure</t>
        </r>
      </text>
    </comment>
    <comment ref="BK22" authorId="0" shapeId="0">
      <text>
        <r>
          <rPr>
            <b/>
            <sz val="9"/>
            <color indexed="81"/>
            <rFont val="Tahoma"/>
            <family val="2"/>
          </rPr>
          <t>Juuko Alozious:</t>
        </r>
        <r>
          <rPr>
            <sz val="9"/>
            <color indexed="81"/>
            <rFont val="Tahoma"/>
            <family val="2"/>
          </rPr>
          <t xml:space="preserve">
2012 figure</t>
        </r>
      </text>
    </comment>
    <comment ref="Y23" authorId="0" shapeId="0">
      <text>
        <r>
          <rPr>
            <b/>
            <sz val="9"/>
            <color indexed="81"/>
            <rFont val="Tahoma"/>
            <family val="2"/>
          </rPr>
          <t>Juuko Alozious:</t>
        </r>
        <r>
          <rPr>
            <sz val="9"/>
            <color indexed="81"/>
            <rFont val="Tahoma"/>
            <family val="2"/>
          </rPr>
          <t xml:space="preserve">
2012 figure</t>
        </r>
      </text>
    </comment>
    <comment ref="BK23" authorId="0" shapeId="0">
      <text>
        <r>
          <rPr>
            <b/>
            <sz val="9"/>
            <color indexed="81"/>
            <rFont val="Tahoma"/>
            <family val="2"/>
          </rPr>
          <t>Juuko Alozious:</t>
        </r>
        <r>
          <rPr>
            <sz val="9"/>
            <color indexed="81"/>
            <rFont val="Tahoma"/>
            <family val="2"/>
          </rPr>
          <t xml:space="preserve">
2012 figure</t>
        </r>
      </text>
    </comment>
    <comment ref="AX25" authorId="0" shapeId="0">
      <text>
        <r>
          <rPr>
            <b/>
            <sz val="9"/>
            <color indexed="81"/>
            <rFont val="Tahoma"/>
            <family val="2"/>
          </rPr>
          <t>Juuko Alozious:</t>
        </r>
        <r>
          <rPr>
            <sz val="9"/>
            <color indexed="81"/>
            <rFont val="Tahoma"/>
            <family val="2"/>
          </rPr>
          <t xml:space="preserve">
2012 figure</t>
        </r>
      </text>
    </comment>
    <comment ref="Y26" authorId="0" shapeId="0">
      <text>
        <r>
          <rPr>
            <b/>
            <sz val="9"/>
            <color indexed="81"/>
            <rFont val="Tahoma"/>
            <family val="2"/>
          </rPr>
          <t>Juuko Alozious:</t>
        </r>
        <r>
          <rPr>
            <sz val="9"/>
            <color indexed="81"/>
            <rFont val="Tahoma"/>
            <family val="2"/>
          </rPr>
          <t xml:space="preserve">
2012 figure</t>
        </r>
      </text>
    </comment>
    <comment ref="BK26" authorId="0" shapeId="0">
      <text>
        <r>
          <rPr>
            <b/>
            <sz val="9"/>
            <color indexed="81"/>
            <rFont val="Tahoma"/>
            <family val="2"/>
          </rPr>
          <t>Juuko Alozious:</t>
        </r>
        <r>
          <rPr>
            <sz val="9"/>
            <color indexed="81"/>
            <rFont val="Tahoma"/>
            <family val="2"/>
          </rPr>
          <t xml:space="preserve">
2012 figure</t>
        </r>
      </text>
    </comment>
    <comment ref="Y29" authorId="0" shapeId="0">
      <text>
        <r>
          <rPr>
            <b/>
            <sz val="9"/>
            <color indexed="81"/>
            <rFont val="Tahoma"/>
            <family val="2"/>
          </rPr>
          <t>Juuko Alozious:</t>
        </r>
        <r>
          <rPr>
            <sz val="9"/>
            <color indexed="81"/>
            <rFont val="Tahoma"/>
            <family val="2"/>
          </rPr>
          <t xml:space="preserve">
2012 figure</t>
        </r>
      </text>
    </comment>
    <comment ref="BK29" authorId="0" shapeId="0">
      <text>
        <r>
          <rPr>
            <b/>
            <sz val="9"/>
            <color indexed="81"/>
            <rFont val="Tahoma"/>
            <family val="2"/>
          </rPr>
          <t>Juuko Alozious:</t>
        </r>
        <r>
          <rPr>
            <sz val="9"/>
            <color indexed="81"/>
            <rFont val="Tahoma"/>
            <family val="2"/>
          </rPr>
          <t xml:space="preserve">
2012 figure</t>
        </r>
      </text>
    </comment>
    <comment ref="BK31" authorId="0" shapeId="0">
      <text>
        <r>
          <rPr>
            <b/>
            <sz val="9"/>
            <color indexed="81"/>
            <rFont val="Tahoma"/>
            <family val="2"/>
          </rPr>
          <t>Juuko Alozious:</t>
        </r>
        <r>
          <rPr>
            <sz val="9"/>
            <color indexed="81"/>
            <rFont val="Tahoma"/>
            <family val="2"/>
          </rPr>
          <t xml:space="preserve">
2012 figure</t>
        </r>
      </text>
    </comment>
    <comment ref="Y38" authorId="0" shapeId="0">
      <text>
        <r>
          <rPr>
            <b/>
            <sz val="9"/>
            <color indexed="81"/>
            <rFont val="Tahoma"/>
            <family val="2"/>
          </rPr>
          <t>Juuko Alozious:</t>
        </r>
        <r>
          <rPr>
            <sz val="9"/>
            <color indexed="81"/>
            <rFont val="Tahoma"/>
            <family val="2"/>
          </rPr>
          <t xml:space="preserve">
2012 figure</t>
        </r>
      </text>
    </comment>
    <comment ref="BK38" authorId="0" shapeId="0">
      <text>
        <r>
          <rPr>
            <b/>
            <sz val="9"/>
            <color indexed="81"/>
            <rFont val="Tahoma"/>
            <family val="2"/>
          </rPr>
          <t>Juuko Alozious:</t>
        </r>
        <r>
          <rPr>
            <sz val="9"/>
            <color indexed="81"/>
            <rFont val="Tahoma"/>
            <family val="2"/>
          </rPr>
          <t xml:space="preserve">
2012 figure</t>
        </r>
      </text>
    </comment>
    <comment ref="Y47" authorId="0" shapeId="0">
      <text>
        <r>
          <rPr>
            <b/>
            <sz val="9"/>
            <color indexed="81"/>
            <rFont val="Tahoma"/>
            <family val="2"/>
          </rPr>
          <t>Juuko Alozious:</t>
        </r>
        <r>
          <rPr>
            <sz val="9"/>
            <color indexed="81"/>
            <rFont val="Tahoma"/>
            <family val="2"/>
          </rPr>
          <t xml:space="preserve">
2012 figure</t>
        </r>
      </text>
    </comment>
    <comment ref="Y52" authorId="0" shapeId="0">
      <text>
        <r>
          <rPr>
            <b/>
            <sz val="9"/>
            <color indexed="81"/>
            <rFont val="Tahoma"/>
            <family val="2"/>
          </rPr>
          <t>Juuko Alozious:</t>
        </r>
        <r>
          <rPr>
            <sz val="9"/>
            <color indexed="81"/>
            <rFont val="Tahoma"/>
            <family val="2"/>
          </rPr>
          <t xml:space="preserve">
2012 figure</t>
        </r>
      </text>
    </comment>
    <comment ref="Y61" authorId="0" shapeId="0">
      <text>
        <r>
          <rPr>
            <b/>
            <sz val="9"/>
            <color indexed="81"/>
            <rFont val="Tahoma"/>
            <family val="2"/>
          </rPr>
          <t>Juuko Alozious:</t>
        </r>
        <r>
          <rPr>
            <sz val="9"/>
            <color indexed="81"/>
            <rFont val="Tahoma"/>
            <family val="2"/>
          </rPr>
          <t xml:space="preserve">
2012 figure</t>
        </r>
      </text>
    </comment>
    <comment ref="Y66" authorId="0" shapeId="0">
      <text>
        <r>
          <rPr>
            <b/>
            <sz val="9"/>
            <color indexed="81"/>
            <rFont val="Tahoma"/>
            <family val="2"/>
          </rPr>
          <t>Juuko Alozious:</t>
        </r>
        <r>
          <rPr>
            <sz val="9"/>
            <color indexed="81"/>
            <rFont val="Tahoma"/>
            <family val="2"/>
          </rPr>
          <t xml:space="preserve">
2012 figure</t>
        </r>
      </text>
    </comment>
    <comment ref="Y67" authorId="0" shapeId="0">
      <text>
        <r>
          <rPr>
            <b/>
            <sz val="9"/>
            <color indexed="81"/>
            <rFont val="Tahoma"/>
            <family val="2"/>
          </rPr>
          <t>Juuko Alozious:</t>
        </r>
        <r>
          <rPr>
            <sz val="9"/>
            <color indexed="81"/>
            <rFont val="Tahoma"/>
            <family val="2"/>
          </rPr>
          <t xml:space="preserve">
2012 figure</t>
        </r>
      </text>
    </comment>
    <comment ref="Y194" authorId="0" shapeId="0">
      <text>
        <r>
          <rPr>
            <b/>
            <sz val="9"/>
            <color indexed="81"/>
            <rFont val="Tahoma"/>
            <family val="2"/>
          </rPr>
          <t>Juuko Alozious:</t>
        </r>
        <r>
          <rPr>
            <sz val="9"/>
            <color indexed="81"/>
            <rFont val="Tahoma"/>
            <family val="2"/>
          </rPr>
          <t xml:space="preserve">
2012 figure</t>
        </r>
      </text>
    </comment>
    <comment ref="Y199" authorId="0" shapeId="0">
      <text>
        <r>
          <rPr>
            <b/>
            <sz val="9"/>
            <color indexed="81"/>
            <rFont val="Tahoma"/>
            <family val="2"/>
          </rPr>
          <t>Juuko Alozious:</t>
        </r>
        <r>
          <rPr>
            <sz val="9"/>
            <color indexed="81"/>
            <rFont val="Tahoma"/>
            <family val="2"/>
          </rPr>
          <t xml:space="preserve">
2012 figure</t>
        </r>
      </text>
    </comment>
    <comment ref="Y207" authorId="0" shapeId="0">
      <text>
        <r>
          <rPr>
            <b/>
            <sz val="9"/>
            <color indexed="81"/>
            <rFont val="Tahoma"/>
            <family val="2"/>
          </rPr>
          <t>Juuko Alozious:</t>
        </r>
        <r>
          <rPr>
            <sz val="9"/>
            <color indexed="81"/>
            <rFont val="Tahoma"/>
            <family val="2"/>
          </rPr>
          <t xml:space="preserve">
2012 figure</t>
        </r>
      </text>
    </comment>
    <comment ref="Y211" authorId="0" shapeId="0">
      <text>
        <r>
          <rPr>
            <b/>
            <sz val="9"/>
            <color indexed="81"/>
            <rFont val="Tahoma"/>
            <family val="2"/>
          </rPr>
          <t>Juuko Alozious:</t>
        </r>
        <r>
          <rPr>
            <sz val="9"/>
            <color indexed="81"/>
            <rFont val="Tahoma"/>
            <family val="2"/>
          </rPr>
          <t xml:space="preserve">
2012 figure</t>
        </r>
      </text>
    </comment>
    <comment ref="Y213" authorId="0" shapeId="0">
      <text>
        <r>
          <rPr>
            <b/>
            <sz val="9"/>
            <color indexed="81"/>
            <rFont val="Tahoma"/>
            <family val="2"/>
          </rPr>
          <t>Juuko Alozious:</t>
        </r>
        <r>
          <rPr>
            <sz val="9"/>
            <color indexed="81"/>
            <rFont val="Tahoma"/>
            <family val="2"/>
          </rPr>
          <t xml:space="preserve">
2012 figure</t>
        </r>
      </text>
    </comment>
    <comment ref="Y214" authorId="0" shapeId="0">
      <text>
        <r>
          <rPr>
            <b/>
            <sz val="9"/>
            <color indexed="81"/>
            <rFont val="Tahoma"/>
            <family val="2"/>
          </rPr>
          <t>Juuko Alozious:</t>
        </r>
        <r>
          <rPr>
            <sz val="9"/>
            <color indexed="81"/>
            <rFont val="Tahoma"/>
            <family val="2"/>
          </rPr>
          <t xml:space="preserve">
2012 figure</t>
        </r>
      </text>
    </comment>
    <comment ref="Y223" authorId="0" shapeId="0">
      <text>
        <r>
          <rPr>
            <b/>
            <sz val="9"/>
            <color indexed="81"/>
            <rFont val="Tahoma"/>
            <family val="2"/>
          </rPr>
          <t>Juuko Alozious:</t>
        </r>
        <r>
          <rPr>
            <sz val="9"/>
            <color indexed="81"/>
            <rFont val="Tahoma"/>
            <family val="2"/>
          </rPr>
          <t xml:space="preserve">
2012 figure</t>
        </r>
      </text>
    </comment>
    <comment ref="Y368" authorId="0" shapeId="0">
      <text>
        <r>
          <rPr>
            <b/>
            <sz val="9"/>
            <color indexed="81"/>
            <rFont val="Tahoma"/>
            <family val="2"/>
          </rPr>
          <t>Juuko Alozious:</t>
        </r>
        <r>
          <rPr>
            <sz val="9"/>
            <color indexed="81"/>
            <rFont val="Tahoma"/>
            <family val="2"/>
          </rPr>
          <t xml:space="preserve">
2012 FIGURE</t>
        </r>
      </text>
    </comment>
    <comment ref="Y413" authorId="0" shapeId="0">
      <text>
        <r>
          <rPr>
            <b/>
            <sz val="9"/>
            <color indexed="81"/>
            <rFont val="Tahoma"/>
            <family val="2"/>
          </rPr>
          <t>Juuko Alozious:</t>
        </r>
        <r>
          <rPr>
            <sz val="9"/>
            <color indexed="81"/>
            <rFont val="Tahoma"/>
            <family val="2"/>
          </rPr>
          <t xml:space="preserve">
2012 FIGURE</t>
        </r>
      </text>
    </comment>
    <comment ref="Y418" authorId="0" shapeId="0">
      <text>
        <r>
          <rPr>
            <b/>
            <sz val="9"/>
            <color indexed="81"/>
            <rFont val="Tahoma"/>
            <family val="2"/>
          </rPr>
          <t>Juuko Alozious:</t>
        </r>
        <r>
          <rPr>
            <sz val="9"/>
            <color indexed="81"/>
            <rFont val="Tahoma"/>
            <family val="2"/>
          </rPr>
          <t xml:space="preserve">
2012 FIGURE</t>
        </r>
      </text>
    </comment>
    <comment ref="Y427" authorId="0" shapeId="0">
      <text>
        <r>
          <rPr>
            <b/>
            <sz val="9"/>
            <color indexed="81"/>
            <rFont val="Tahoma"/>
            <family val="2"/>
          </rPr>
          <t>Juuko Alozious:</t>
        </r>
        <r>
          <rPr>
            <sz val="9"/>
            <color indexed="81"/>
            <rFont val="Tahoma"/>
            <family val="2"/>
          </rPr>
          <t xml:space="preserve">
2012 FIGURE</t>
        </r>
      </text>
    </comment>
    <comment ref="Y430" authorId="0" shapeId="0">
      <text>
        <r>
          <rPr>
            <b/>
            <sz val="9"/>
            <color indexed="81"/>
            <rFont val="Tahoma"/>
            <family val="2"/>
          </rPr>
          <t>Juuko Alozious:</t>
        </r>
        <r>
          <rPr>
            <sz val="9"/>
            <color indexed="81"/>
            <rFont val="Tahoma"/>
            <family val="2"/>
          </rPr>
          <t xml:space="preserve">
2012 FIGURE</t>
        </r>
      </text>
    </comment>
    <comment ref="Y432" authorId="0" shapeId="0">
      <text>
        <r>
          <rPr>
            <b/>
            <sz val="9"/>
            <color indexed="81"/>
            <rFont val="Tahoma"/>
            <family val="2"/>
          </rPr>
          <t>Juuko Alozious:</t>
        </r>
        <r>
          <rPr>
            <sz val="9"/>
            <color indexed="81"/>
            <rFont val="Tahoma"/>
            <family val="2"/>
          </rPr>
          <t xml:space="preserve">
2012 FIGURE</t>
        </r>
      </text>
    </comment>
    <comment ref="Y433" authorId="0" shapeId="0">
      <text>
        <r>
          <rPr>
            <b/>
            <sz val="9"/>
            <color indexed="81"/>
            <rFont val="Tahoma"/>
            <family val="2"/>
          </rPr>
          <t>Juuko Alozious:</t>
        </r>
        <r>
          <rPr>
            <sz val="9"/>
            <color indexed="81"/>
            <rFont val="Tahoma"/>
            <family val="2"/>
          </rPr>
          <t xml:space="preserve">
2012 FIGURE</t>
        </r>
      </text>
    </comment>
    <comment ref="Y442" authorId="0" shapeId="0">
      <text>
        <r>
          <rPr>
            <b/>
            <sz val="9"/>
            <color indexed="81"/>
            <rFont val="Tahoma"/>
            <family val="2"/>
          </rPr>
          <t>Juuko Alozious:</t>
        </r>
        <r>
          <rPr>
            <sz val="9"/>
            <color indexed="81"/>
            <rFont val="Tahoma"/>
            <family val="2"/>
          </rPr>
          <t xml:space="preserve">
2012 FIGURE</t>
        </r>
      </text>
    </comment>
    <comment ref="Y455" authorId="0" shapeId="0">
      <text>
        <r>
          <rPr>
            <b/>
            <sz val="9"/>
            <color indexed="81"/>
            <rFont val="Tahoma"/>
            <family val="2"/>
          </rPr>
          <t>Juuko Alozious:</t>
        </r>
        <r>
          <rPr>
            <sz val="9"/>
            <color indexed="81"/>
            <rFont val="Tahoma"/>
            <family val="2"/>
          </rPr>
          <t xml:space="preserve">
2012 FIGURE</t>
        </r>
      </text>
    </comment>
    <comment ref="Y463" authorId="0" shapeId="0">
      <text>
        <r>
          <rPr>
            <b/>
            <sz val="9"/>
            <color indexed="81"/>
            <rFont val="Tahoma"/>
            <family val="2"/>
          </rPr>
          <t>Juuko Alozious:</t>
        </r>
        <r>
          <rPr>
            <sz val="9"/>
            <color indexed="81"/>
            <rFont val="Tahoma"/>
            <family val="2"/>
          </rPr>
          <t xml:space="preserve">
2012 FIGURE</t>
        </r>
      </text>
    </comment>
    <comment ref="Y464" authorId="0" shapeId="0">
      <text>
        <r>
          <rPr>
            <b/>
            <sz val="9"/>
            <color indexed="81"/>
            <rFont val="Tahoma"/>
            <family val="2"/>
          </rPr>
          <t>Juuko Alozious:</t>
        </r>
        <r>
          <rPr>
            <sz val="9"/>
            <color indexed="81"/>
            <rFont val="Tahoma"/>
            <family val="2"/>
          </rPr>
          <t xml:space="preserve">
2012 FIGURE</t>
        </r>
      </text>
    </comment>
    <comment ref="Y467" authorId="0" shapeId="0">
      <text>
        <r>
          <rPr>
            <b/>
            <sz val="9"/>
            <color indexed="81"/>
            <rFont val="Tahoma"/>
            <family val="2"/>
          </rPr>
          <t>Juuko Alozious:</t>
        </r>
        <r>
          <rPr>
            <sz val="9"/>
            <color indexed="81"/>
            <rFont val="Tahoma"/>
            <family val="2"/>
          </rPr>
          <t xml:space="preserve">
2012 FIGURE</t>
        </r>
      </text>
    </comment>
    <comment ref="Y469" authorId="0" shapeId="0">
      <text>
        <r>
          <rPr>
            <b/>
            <sz val="9"/>
            <color indexed="81"/>
            <rFont val="Tahoma"/>
            <family val="2"/>
          </rPr>
          <t>Juuko Alozious:</t>
        </r>
        <r>
          <rPr>
            <sz val="9"/>
            <color indexed="81"/>
            <rFont val="Tahoma"/>
            <family val="2"/>
          </rPr>
          <t xml:space="preserve">
2012 FIGURE</t>
        </r>
      </text>
    </comment>
    <comment ref="Y470" authorId="0" shapeId="0">
      <text>
        <r>
          <rPr>
            <b/>
            <sz val="9"/>
            <color indexed="81"/>
            <rFont val="Tahoma"/>
            <family val="2"/>
          </rPr>
          <t>Juuko Alozious:</t>
        </r>
        <r>
          <rPr>
            <sz val="9"/>
            <color indexed="81"/>
            <rFont val="Tahoma"/>
            <family val="2"/>
          </rPr>
          <t xml:space="preserve">
2012 FIGURE</t>
        </r>
      </text>
    </comment>
    <comment ref="Y479" authorId="0" shapeId="0">
      <text>
        <r>
          <rPr>
            <b/>
            <sz val="9"/>
            <color indexed="81"/>
            <rFont val="Tahoma"/>
            <family val="2"/>
          </rPr>
          <t>Juuko Alozious:</t>
        </r>
        <r>
          <rPr>
            <sz val="9"/>
            <color indexed="81"/>
            <rFont val="Tahoma"/>
            <family val="2"/>
          </rPr>
          <t xml:space="preserve">
2012 FIGURE</t>
        </r>
      </text>
    </comment>
    <comment ref="Y487" authorId="0" shapeId="0">
      <text>
        <r>
          <rPr>
            <b/>
            <sz val="9"/>
            <color indexed="81"/>
            <rFont val="Tahoma"/>
            <family val="2"/>
          </rPr>
          <t>Juuko Alozious:</t>
        </r>
        <r>
          <rPr>
            <sz val="9"/>
            <color indexed="81"/>
            <rFont val="Tahoma"/>
            <family val="2"/>
          </rPr>
          <t xml:space="preserve">
2012 FIGURE</t>
        </r>
      </text>
    </comment>
    <comment ref="Y490" authorId="0" shapeId="0">
      <text>
        <r>
          <rPr>
            <b/>
            <sz val="9"/>
            <color indexed="81"/>
            <rFont val="Tahoma"/>
            <family val="2"/>
          </rPr>
          <t>Juuko Alozious:</t>
        </r>
        <r>
          <rPr>
            <sz val="9"/>
            <color indexed="81"/>
            <rFont val="Tahoma"/>
            <family val="2"/>
          </rPr>
          <t xml:space="preserve">
2012 FIGURE</t>
        </r>
      </text>
    </comment>
    <comment ref="Y492" authorId="0" shapeId="0">
      <text>
        <r>
          <rPr>
            <b/>
            <sz val="9"/>
            <color indexed="81"/>
            <rFont val="Tahoma"/>
            <family val="2"/>
          </rPr>
          <t>Juuko Alozious:</t>
        </r>
        <r>
          <rPr>
            <sz val="9"/>
            <color indexed="81"/>
            <rFont val="Tahoma"/>
            <family val="2"/>
          </rPr>
          <t xml:space="preserve">
2012 FIGURE</t>
        </r>
      </text>
    </comment>
    <comment ref="Y493" authorId="0" shapeId="0">
      <text>
        <r>
          <rPr>
            <b/>
            <sz val="9"/>
            <color indexed="81"/>
            <rFont val="Tahoma"/>
            <family val="2"/>
          </rPr>
          <t>Juuko Alozious:</t>
        </r>
        <r>
          <rPr>
            <sz val="9"/>
            <color indexed="81"/>
            <rFont val="Tahoma"/>
            <family val="2"/>
          </rPr>
          <t xml:space="preserve">
2012 FIGURE</t>
        </r>
      </text>
    </comment>
    <comment ref="Y501" authorId="0" shapeId="0">
      <text>
        <r>
          <rPr>
            <b/>
            <sz val="9"/>
            <color indexed="81"/>
            <rFont val="Tahoma"/>
            <family val="2"/>
          </rPr>
          <t>Juuko Alozious:</t>
        </r>
        <r>
          <rPr>
            <sz val="9"/>
            <color indexed="81"/>
            <rFont val="Tahoma"/>
            <family val="2"/>
          </rPr>
          <t xml:space="preserve">
2012 FIGURE</t>
        </r>
      </text>
    </comment>
    <comment ref="Y506" authorId="0" shapeId="0">
      <text>
        <r>
          <rPr>
            <b/>
            <sz val="9"/>
            <color indexed="81"/>
            <rFont val="Tahoma"/>
            <family val="2"/>
          </rPr>
          <t>Juuko Alozious:</t>
        </r>
        <r>
          <rPr>
            <sz val="9"/>
            <color indexed="81"/>
            <rFont val="Tahoma"/>
            <family val="2"/>
          </rPr>
          <t xml:space="preserve">
2012 FIGURE</t>
        </r>
      </text>
    </comment>
    <comment ref="Y507" authorId="0" shapeId="0">
      <text>
        <r>
          <rPr>
            <b/>
            <sz val="9"/>
            <color indexed="81"/>
            <rFont val="Tahoma"/>
            <family val="2"/>
          </rPr>
          <t>Juuko Alozious:</t>
        </r>
        <r>
          <rPr>
            <sz val="9"/>
            <color indexed="81"/>
            <rFont val="Tahoma"/>
            <family val="2"/>
          </rPr>
          <t xml:space="preserve">
2012 FIGURE</t>
        </r>
      </text>
    </comment>
    <comment ref="Y516" authorId="0" shapeId="0">
      <text>
        <r>
          <rPr>
            <b/>
            <sz val="9"/>
            <color indexed="81"/>
            <rFont val="Tahoma"/>
            <family val="2"/>
          </rPr>
          <t>Juuko Alozious:</t>
        </r>
        <r>
          <rPr>
            <sz val="9"/>
            <color indexed="81"/>
            <rFont val="Tahoma"/>
            <family val="2"/>
          </rPr>
          <t xml:space="preserve">
2012 FIGURE</t>
        </r>
      </text>
    </comment>
  </commentList>
</comments>
</file>

<file path=xl/sharedStrings.xml><?xml version="1.0" encoding="utf-8"?>
<sst xmlns="http://schemas.openxmlformats.org/spreadsheetml/2006/main" count="1223" uniqueCount="208">
  <si>
    <t>AT</t>
  </si>
  <si>
    <t>BE</t>
  </si>
  <si>
    <t>BG</t>
  </si>
  <si>
    <t>CH</t>
  </si>
  <si>
    <t>CY</t>
  </si>
  <si>
    <t xml:space="preserve">CZ </t>
  </si>
  <si>
    <t>DE</t>
  </si>
  <si>
    <t>DK</t>
  </si>
  <si>
    <t>EE</t>
  </si>
  <si>
    <t>ES</t>
  </si>
  <si>
    <t>FI</t>
  </si>
  <si>
    <t>FR</t>
  </si>
  <si>
    <t>GR</t>
  </si>
  <si>
    <t>HR</t>
  </si>
  <si>
    <t>HU</t>
  </si>
  <si>
    <t>IE</t>
  </si>
  <si>
    <t>IS</t>
  </si>
  <si>
    <t>IT</t>
  </si>
  <si>
    <t>LI</t>
  </si>
  <si>
    <t>LU</t>
  </si>
  <si>
    <t>LV</t>
  </si>
  <si>
    <t>MT</t>
  </si>
  <si>
    <t>NL</t>
  </si>
  <si>
    <t>NO</t>
  </si>
  <si>
    <t>PL</t>
  </si>
  <si>
    <t>PT</t>
  </si>
  <si>
    <t>RO</t>
  </si>
  <si>
    <t>SE</t>
  </si>
  <si>
    <t>SI</t>
  </si>
  <si>
    <t xml:space="preserve">SK </t>
  </si>
  <si>
    <t>TR</t>
  </si>
  <si>
    <t>GB</t>
  </si>
  <si>
    <t>national currency, million</t>
  </si>
  <si>
    <t>Note that in 2001 some countries shifted to euro, so the exchange rate is different</t>
  </si>
  <si>
    <t>UK</t>
  </si>
  <si>
    <t>A. GLOBAL AMOUNT OF INVESTMENTS ON DOMESTIC MARKET</t>
  </si>
  <si>
    <t>A.1. LIFE INSURERS' INVESTMENTS</t>
  </si>
  <si>
    <t>A.2. NON-LIFE INSURERS' INVESTMENTS</t>
  </si>
  <si>
    <t>A.3. TOTAL INVESTMENT PORTFOLIO</t>
  </si>
  <si>
    <r>
      <t xml:space="preserve">A.3.a.1. PROPERTY (OTHER THAN OWN USE) </t>
    </r>
    <r>
      <rPr>
        <sz val="14"/>
        <color theme="5"/>
        <rFont val="Calibri"/>
        <family val="2"/>
        <scheme val="minor"/>
      </rPr>
      <t>-&gt; previously: LAND &amp; BUILDINGS</t>
    </r>
  </si>
  <si>
    <r>
      <t xml:space="preserve">A.3.a.2. PARTICIPATIONS </t>
    </r>
    <r>
      <rPr>
        <sz val="14"/>
        <color theme="5"/>
        <rFont val="Calibri"/>
        <family val="2"/>
        <scheme val="minor"/>
      </rPr>
      <t>-&gt; previously: INVESTMENTS IN AFFILIATED UNDERTAKINGS AND PARTICIPATING INTERESTS</t>
    </r>
  </si>
  <si>
    <t>A.3.a.3. EQUITIES</t>
  </si>
  <si>
    <r>
      <t xml:space="preserve">A.3.a.4. BONDS </t>
    </r>
    <r>
      <rPr>
        <sz val="14"/>
        <color theme="5"/>
        <rFont val="Calibri"/>
        <family val="2"/>
        <scheme val="minor"/>
      </rPr>
      <t>-&gt; previously: DEBT SECURITIES AND OTHER FIXED-INCOME SECURITIES</t>
    </r>
  </si>
  <si>
    <r>
      <t>A.3.a.5. INVESTMENT FUNDS</t>
    </r>
    <r>
      <rPr>
        <sz val="14"/>
        <color theme="5"/>
        <rFont val="Calibri"/>
        <family val="2"/>
        <scheme val="minor"/>
      </rPr>
      <t xml:space="preserve"> -&gt; previously: SHARES AND OTHER VARIABLE-YIELD SECURITIES AND UNITS IN UNIT TRUSTS</t>
    </r>
  </si>
  <si>
    <t>A.3.a.6. DERIVATIVES</t>
  </si>
  <si>
    <r>
      <t xml:space="preserve">A.3.a.7. DEPOSITS OTHER THAN CASH EQUIVALENTS </t>
    </r>
    <r>
      <rPr>
        <sz val="14"/>
        <color theme="5"/>
        <rFont val="Calibri"/>
        <family val="2"/>
        <scheme val="minor"/>
      </rPr>
      <t>-&gt; previously: DEPOSITS WITH CREDIT INSTITUTIONS + DEPOSITS WITH CEDING UNDERTAKINGS</t>
    </r>
  </si>
  <si>
    <r>
      <t xml:space="preserve">A.3.a.8. OTHER INVESTMENTS </t>
    </r>
    <r>
      <rPr>
        <sz val="14"/>
        <color theme="5"/>
        <rFont val="Calibri"/>
        <family val="2"/>
        <scheme val="minor"/>
      </rPr>
      <t>-&gt; previously: OTHER</t>
    </r>
  </si>
  <si>
    <r>
      <t xml:space="preserve">A.3.c. LOANS AND MORTGAGES </t>
    </r>
    <r>
      <rPr>
        <sz val="14"/>
        <color theme="5"/>
        <rFont val="Calibri"/>
        <family val="2"/>
        <scheme val="minor"/>
      </rPr>
      <t>-&gt; previously: LOANS, INCL. LOANS GUARANTEED BY MORTGAGES</t>
    </r>
  </si>
  <si>
    <t>A.3.d. LOANS ON POLICIES</t>
  </si>
  <si>
    <t>B.1. TOTAL BALANCE SHEET ASSETS</t>
  </si>
  <si>
    <t>DATA REPRESENTATIVENESS (3.C.)</t>
  </si>
  <si>
    <t>A. BREAKDOWN OF THE INSURERS' INVESTMENT PORTFOLIO</t>
  </si>
  <si>
    <t>B. BALANCE SHEET</t>
  </si>
  <si>
    <r>
      <t xml:space="preserve">A.1.b. LIFE INSURERS' INVESTMENTS: </t>
    </r>
    <r>
      <rPr>
        <i/>
        <sz val="14"/>
        <color theme="5"/>
        <rFont val="Calibri"/>
        <family val="2"/>
        <scheme val="minor"/>
      </rPr>
      <t>of which</t>
    </r>
    <r>
      <rPr>
        <b/>
        <sz val="14"/>
        <color theme="5"/>
        <rFont val="Calibri"/>
        <family val="2"/>
        <scheme val="minor"/>
      </rPr>
      <t xml:space="preserve"> CLASSICAL PRODUCTS</t>
    </r>
  </si>
  <si>
    <r>
      <t>A.1.a. LIFE INSURERS' INVESTMENTS:</t>
    </r>
    <r>
      <rPr>
        <i/>
        <sz val="14"/>
        <color theme="5"/>
        <rFont val="Calibri"/>
        <family val="2"/>
        <scheme val="minor"/>
      </rPr>
      <t xml:space="preserve"> of which</t>
    </r>
    <r>
      <rPr>
        <b/>
        <sz val="14"/>
        <color theme="5"/>
        <rFont val="Calibri"/>
        <family val="2"/>
        <scheme val="minor"/>
      </rPr>
      <t xml:space="preserve"> UNIT LINKED PRODUCTS</t>
    </r>
  </si>
  <si>
    <r>
      <t>A.3.a.1.II. BONDS,</t>
    </r>
    <r>
      <rPr>
        <sz val="14"/>
        <color theme="5"/>
        <rFont val="Calibri"/>
        <family val="2"/>
        <scheme val="minor"/>
      </rPr>
      <t xml:space="preserve"> </t>
    </r>
    <r>
      <rPr>
        <i/>
        <sz val="14"/>
        <color theme="5"/>
        <rFont val="Calibri"/>
        <family val="2"/>
        <scheme val="minor"/>
      </rPr>
      <t>of which:</t>
    </r>
    <r>
      <rPr>
        <b/>
        <sz val="14"/>
        <color theme="5"/>
        <rFont val="Calibri"/>
        <family val="2"/>
        <scheme val="minor"/>
      </rPr>
      <t xml:space="preserve"> CORPORATE BONDS</t>
    </r>
  </si>
  <si>
    <r>
      <t>A.3.a.1.III. BONDS,</t>
    </r>
    <r>
      <rPr>
        <sz val="14"/>
        <color theme="5"/>
        <rFont val="Calibri"/>
        <family val="2"/>
        <scheme val="minor"/>
      </rPr>
      <t xml:space="preserve"> </t>
    </r>
    <r>
      <rPr>
        <i/>
        <sz val="14"/>
        <color theme="5"/>
        <rFont val="Calibri"/>
        <family val="2"/>
        <scheme val="minor"/>
      </rPr>
      <t xml:space="preserve">of which: </t>
    </r>
    <r>
      <rPr>
        <b/>
        <sz val="14"/>
        <color theme="5"/>
        <rFont val="Calibri"/>
        <family val="2"/>
        <scheme val="minor"/>
      </rPr>
      <t>COLLATERALISED SECURITIES</t>
    </r>
  </si>
  <si>
    <r>
      <t xml:space="preserve">A.3.c.2. LOANS AND MORTGAGES, </t>
    </r>
    <r>
      <rPr>
        <i/>
        <sz val="14"/>
        <color theme="5"/>
        <rFont val="Calibri"/>
        <family val="2"/>
        <scheme val="minor"/>
      </rPr>
      <t xml:space="preserve">of which: </t>
    </r>
    <r>
      <rPr>
        <b/>
        <sz val="14"/>
        <color theme="5"/>
        <rFont val="Calibri"/>
        <family val="2"/>
        <scheme val="minor"/>
      </rPr>
      <t>OTHER</t>
    </r>
  </si>
  <si>
    <r>
      <t>A.3.a.1.I. EQUITIES,</t>
    </r>
    <r>
      <rPr>
        <sz val="14"/>
        <color theme="5"/>
        <rFont val="Calibri"/>
        <family val="2"/>
        <scheme val="minor"/>
      </rPr>
      <t xml:space="preserve"> </t>
    </r>
    <r>
      <rPr>
        <i/>
        <sz val="14"/>
        <color theme="5"/>
        <rFont val="Calibri"/>
        <family val="2"/>
        <scheme val="minor"/>
      </rPr>
      <t xml:space="preserve">of which: </t>
    </r>
    <r>
      <rPr>
        <b/>
        <sz val="14"/>
        <color theme="5"/>
        <rFont val="Calibri"/>
        <family val="2"/>
        <scheme val="minor"/>
      </rPr>
      <t xml:space="preserve">EQUITIES LISTED </t>
    </r>
    <r>
      <rPr>
        <sz val="14"/>
        <color theme="5"/>
        <rFont val="Calibri"/>
        <family val="2"/>
        <scheme val="minor"/>
      </rPr>
      <t>-&gt; previously: SHARES AND OTHER VARIABLE-YIELD SECURITIES AND UNITS IN UNIT TRUSTS</t>
    </r>
  </si>
  <si>
    <r>
      <t xml:space="preserve">A.3.a.1.II. EQUITIES, </t>
    </r>
    <r>
      <rPr>
        <i/>
        <sz val="14"/>
        <color theme="5"/>
        <rFont val="Calibri"/>
        <family val="2"/>
        <scheme val="minor"/>
      </rPr>
      <t xml:space="preserve">of which: </t>
    </r>
    <r>
      <rPr>
        <b/>
        <sz val="14"/>
        <color theme="5"/>
        <rFont val="Calibri"/>
        <family val="2"/>
        <scheme val="minor"/>
      </rPr>
      <t>EQUITIES UNLISTED</t>
    </r>
  </si>
  <si>
    <r>
      <t xml:space="preserve">A.3.a.1.I. BONDS, </t>
    </r>
    <r>
      <rPr>
        <i/>
        <sz val="14"/>
        <color theme="5"/>
        <rFont val="Calibri"/>
        <family val="2"/>
        <scheme val="minor"/>
      </rPr>
      <t xml:space="preserve">of which: </t>
    </r>
    <r>
      <rPr>
        <b/>
        <sz val="14"/>
        <color theme="5"/>
        <rFont val="Calibri"/>
        <family val="2"/>
        <scheme val="minor"/>
      </rPr>
      <t>GOVERNMENT BONDS</t>
    </r>
  </si>
  <si>
    <r>
      <t>A.3.c.1. LOANS AND MORTGAGES,</t>
    </r>
    <r>
      <rPr>
        <sz val="14"/>
        <color theme="5"/>
        <rFont val="Calibri"/>
        <family val="2"/>
        <scheme val="minor"/>
      </rPr>
      <t xml:space="preserve"> </t>
    </r>
    <r>
      <rPr>
        <i/>
        <sz val="14"/>
        <color theme="5"/>
        <rFont val="Calibri"/>
        <family val="2"/>
        <scheme val="minor"/>
      </rPr>
      <t xml:space="preserve">of which: </t>
    </r>
    <r>
      <rPr>
        <b/>
        <sz val="14"/>
        <color theme="5"/>
        <rFont val="Calibri"/>
        <family val="2"/>
        <scheme val="minor"/>
      </rPr>
      <t>TO INDIVIDUALS</t>
    </r>
  </si>
  <si>
    <t>Shift to € in 2001</t>
  </si>
  <si>
    <t>SK</t>
  </si>
  <si>
    <t>CZ</t>
  </si>
  <si>
    <t>Please Choose</t>
  </si>
  <si>
    <t>National Currency</t>
  </si>
  <si>
    <t>Current Exchange rate</t>
  </si>
  <si>
    <t>Constant Exchange rate</t>
  </si>
  <si>
    <t>Exchange rates</t>
  </si>
  <si>
    <t>Info on the entry to the euro area</t>
  </si>
  <si>
    <t xml:space="preserve">Historical data for euro area countries' pre-euro exchange rates: </t>
  </si>
  <si>
    <t>ert_h_eur_a</t>
  </si>
  <si>
    <t>Euro/ECU exchange rates - annual data [ert_bil_eur_a]</t>
  </si>
  <si>
    <t>Source</t>
  </si>
  <si>
    <t>Value at the end of the period</t>
  </si>
  <si>
    <t>National currency</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</si>
  <si>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</si>
  <si>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</si>
  <si>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</si>
  <si>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</si>
  <si>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</si>
  <si>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</si>
  <si>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</si>
  <si>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</si>
  <si>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</si>
  <si>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</si>
  <si>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</si>
  <si>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</si>
  <si>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</si>
  <si>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</si>
  <si>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</si>
  <si>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</si>
  <si>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</si>
  <si>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</si>
  <si>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</si>
  <si>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</si>
  <si>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</si>
  <si>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</si>
  <si>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</si>
  <si>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Ins. Europe</t>
  </si>
  <si>
    <t>GLOBAL AMOUNT OF INVESTMENTS ON DOMESTIC MARKET</t>
  </si>
  <si>
    <t>Market Share</t>
  </si>
  <si>
    <t>Sample</t>
  </si>
  <si>
    <t>% Change</t>
  </si>
  <si>
    <r>
      <t xml:space="preserve"> LIFE INSURERS' INVESTMENTS:</t>
    </r>
    <r>
      <rPr>
        <i/>
        <sz val="14"/>
        <color rgb="FF002060"/>
        <rFont val="Calibri"/>
        <family val="2"/>
        <scheme val="minor"/>
      </rPr>
      <t xml:space="preserve"> of which</t>
    </r>
    <r>
      <rPr>
        <b/>
        <sz val="14"/>
        <color rgb="FF002060"/>
        <rFont val="Calibri"/>
        <family val="2"/>
        <scheme val="minor"/>
      </rPr>
      <t xml:space="preserve"> UNIT LINKED PRODUCTS</t>
    </r>
  </si>
  <si>
    <r>
      <t xml:space="preserve"> LIFE INSURERS' INVESTMENTS: </t>
    </r>
    <r>
      <rPr>
        <i/>
        <sz val="14"/>
        <color rgb="FF002060"/>
        <rFont val="Calibri"/>
        <family val="2"/>
        <scheme val="minor"/>
      </rPr>
      <t>of which</t>
    </r>
    <r>
      <rPr>
        <b/>
        <sz val="14"/>
        <color rgb="FF002060"/>
        <rFont val="Calibri"/>
        <family val="2"/>
        <scheme val="minor"/>
      </rPr>
      <t xml:space="preserve"> CLASSICAL PRODUCTS</t>
    </r>
  </si>
  <si>
    <t xml:space="preserve"> NON-LIFE INSURERS' INVESTMENTS</t>
  </si>
  <si>
    <t xml:space="preserve"> TOTAL INVESTMENT PORTFOLIO</t>
  </si>
  <si>
    <t xml:space="preserve"> TOTAL BALANCE SHEET ASSETS</t>
  </si>
  <si>
    <t>BREAKDOWN OF THE INSURERS' INVESTMENT PORTFOLIO</t>
  </si>
  <si>
    <t>LOANS ON POLICIES</t>
  </si>
  <si>
    <r>
      <t>BONDS,</t>
    </r>
    <r>
      <rPr>
        <sz val="14"/>
        <color rgb="FF002060"/>
        <rFont val="Calibri"/>
        <family val="2"/>
        <scheme val="minor"/>
      </rPr>
      <t xml:space="preserve"> </t>
    </r>
    <r>
      <rPr>
        <i/>
        <sz val="14"/>
        <color rgb="FF002060"/>
        <rFont val="Calibri"/>
        <family val="2"/>
        <scheme val="minor"/>
      </rPr>
      <t xml:space="preserve">of which: </t>
    </r>
    <r>
      <rPr>
        <b/>
        <sz val="14"/>
        <color rgb="FF002060"/>
        <rFont val="Calibri"/>
        <family val="2"/>
        <scheme val="minor"/>
      </rPr>
      <t>COLLATERALISED SECURITIES</t>
    </r>
  </si>
  <si>
    <r>
      <t xml:space="preserve">        BONDS,</t>
    </r>
    <r>
      <rPr>
        <sz val="14"/>
        <color rgb="FF002060"/>
        <rFont val="Calibri"/>
        <family val="2"/>
        <scheme val="minor"/>
      </rPr>
      <t xml:space="preserve"> </t>
    </r>
    <r>
      <rPr>
        <i/>
        <sz val="14"/>
        <color rgb="FF002060"/>
        <rFont val="Calibri"/>
        <family val="2"/>
        <scheme val="minor"/>
      </rPr>
      <t>of which:</t>
    </r>
    <r>
      <rPr>
        <b/>
        <sz val="14"/>
        <color rgb="FF002060"/>
        <rFont val="Calibri"/>
        <family val="2"/>
        <scheme val="minor"/>
      </rPr>
      <t xml:space="preserve"> CORPORATE BONDS</t>
    </r>
  </si>
  <si>
    <r>
      <t xml:space="preserve">BONDS, </t>
    </r>
    <r>
      <rPr>
        <i/>
        <sz val="14"/>
        <color rgb="FF002060"/>
        <rFont val="Calibri"/>
        <family val="2"/>
        <scheme val="minor"/>
      </rPr>
      <t xml:space="preserve">of which: </t>
    </r>
    <r>
      <rPr>
        <b/>
        <sz val="14"/>
        <color rgb="FF002060"/>
        <rFont val="Calibri"/>
        <family val="2"/>
        <scheme val="minor"/>
      </rPr>
      <t>GOVERNMENT BONDS</t>
    </r>
  </si>
  <si>
    <r>
      <t xml:space="preserve"> EQUITIES, </t>
    </r>
    <r>
      <rPr>
        <i/>
        <sz val="14"/>
        <color rgb="FF002060"/>
        <rFont val="Calibri"/>
        <family val="2"/>
        <scheme val="minor"/>
      </rPr>
      <t xml:space="preserve">of which: </t>
    </r>
    <r>
      <rPr>
        <b/>
        <sz val="14"/>
        <color rgb="FF002060"/>
        <rFont val="Calibri"/>
        <family val="2"/>
        <scheme val="minor"/>
      </rPr>
      <t>EQUITIES UNLISTED</t>
    </r>
  </si>
  <si>
    <t>Trend</t>
  </si>
  <si>
    <t>LIFE INSURERS' INVESTMENTS</t>
  </si>
  <si>
    <r>
      <t>EQUITIES,</t>
    </r>
    <r>
      <rPr>
        <sz val="14"/>
        <color rgb="FF002060"/>
        <rFont val="Calibri"/>
        <family val="2"/>
        <scheme val="minor"/>
      </rPr>
      <t xml:space="preserve"> </t>
    </r>
    <r>
      <rPr>
        <i/>
        <sz val="14"/>
        <color rgb="FF002060"/>
        <rFont val="Calibri"/>
        <family val="2"/>
        <scheme val="minor"/>
      </rPr>
      <t xml:space="preserve">of which: </t>
    </r>
    <r>
      <rPr>
        <b/>
        <sz val="14"/>
        <color rgb="FF002060"/>
        <rFont val="Calibri"/>
        <family val="2"/>
        <scheme val="minor"/>
      </rPr>
      <t>EQUITIES LISTED</t>
    </r>
  </si>
  <si>
    <t xml:space="preserve"> DEPOSITS OTHER THAN CASH EQUIVALENTS</t>
  </si>
  <si>
    <t>OTHER INVESTMENTS</t>
  </si>
  <si>
    <t xml:space="preserve"> LOANS AND MORTGAGES </t>
  </si>
  <si>
    <r>
      <t xml:space="preserve"> LOANS AND MORTGAGES,</t>
    </r>
    <r>
      <rPr>
        <sz val="14"/>
        <color rgb="FF002060"/>
        <rFont val="Calibri"/>
        <family val="2"/>
        <scheme val="minor"/>
      </rPr>
      <t xml:space="preserve"> </t>
    </r>
    <r>
      <rPr>
        <i/>
        <sz val="14"/>
        <color rgb="FF002060"/>
        <rFont val="Calibri"/>
        <family val="2"/>
        <scheme val="minor"/>
      </rPr>
      <t xml:space="preserve">of which: </t>
    </r>
    <r>
      <rPr>
        <b/>
        <i/>
        <sz val="14"/>
        <color rgb="FF002060"/>
        <rFont val="Calibri"/>
        <family val="2"/>
        <scheme val="minor"/>
      </rPr>
      <t xml:space="preserve"> </t>
    </r>
    <r>
      <rPr>
        <b/>
        <sz val="14"/>
        <color rgb="FF002060"/>
        <rFont val="Calibri"/>
        <family val="2"/>
        <scheme val="minor"/>
      </rPr>
      <t>LOANS AND MORTGAGES TO INDIVIDUALS</t>
    </r>
  </si>
  <si>
    <r>
      <t xml:space="preserve">LOANS AND MORTGAGES, </t>
    </r>
    <r>
      <rPr>
        <i/>
        <sz val="14"/>
        <color rgb="FF002060"/>
        <rFont val="Calibri"/>
        <family val="2"/>
        <scheme val="minor"/>
      </rPr>
      <t xml:space="preserve">of which: </t>
    </r>
    <r>
      <rPr>
        <b/>
        <sz val="14"/>
        <color rgb="FF002060"/>
        <rFont val="Calibri"/>
        <family val="2"/>
        <scheme val="minor"/>
      </rPr>
      <t>OTHER</t>
    </r>
  </si>
  <si>
    <t>% 2013/2014</t>
  </si>
  <si>
    <t>% 2005/2014</t>
  </si>
  <si>
    <t>% 2012/2013</t>
  </si>
  <si>
    <t>% 2004/2013</t>
  </si>
  <si>
    <t>% 2012/ 2013</t>
  </si>
  <si>
    <t>BALANCE SHEET</t>
  </si>
  <si>
    <t xml:space="preserve">For ES, the total insurers' investment portfolio is greater than the sum of the life &amp; non-life insurers' portfolios because unaffected investment in included in the total. </t>
  </si>
  <si>
    <t>Life insurers' investment portfolio.</t>
  </si>
  <si>
    <t>Non-life insurer's investment portfolio .</t>
  </si>
  <si>
    <t>For HU, figures are from the Hungarian Central Bank.</t>
  </si>
  <si>
    <t>Table 1.</t>
  </si>
  <si>
    <t>Table 5.</t>
  </si>
  <si>
    <t>Table 4.</t>
  </si>
  <si>
    <t>Property other than owner use.</t>
  </si>
  <si>
    <t>Total insurer's investment portfolio.</t>
  </si>
  <si>
    <t>For HU, figures include Real Estate and Property Investment Securities.</t>
  </si>
  <si>
    <t>General comments</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</si>
  <si>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</si>
  <si>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</si>
  <si>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</si>
  <si>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</si>
  <si>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</si>
  <si>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</si>
  <si>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</si>
  <si>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</si>
  <si>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</si>
  <si>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</si>
  <si>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</si>
  <si>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</si>
  <si>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</si>
  <si>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</si>
  <si>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</si>
  <si>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</si>
  <si>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</si>
  <si>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Explanatory notes and comments</t>
  </si>
  <si>
    <t>Table 2.</t>
  </si>
  <si>
    <t xml:space="preserve"> Life insurers' investments: of which unit linked products.</t>
  </si>
  <si>
    <t>Table 3.</t>
  </si>
  <si>
    <t xml:space="preserve"> Life insurers' investments: of which classical products.</t>
  </si>
  <si>
    <t xml:space="preserve">Assets </t>
  </si>
  <si>
    <t xml:space="preserve">Table 1. </t>
  </si>
  <si>
    <t>Life,  Non-life portfolio &amp; Total investment portfolio</t>
  </si>
  <si>
    <t>Total Balance sheet assets.</t>
  </si>
  <si>
    <t>Equities.</t>
  </si>
  <si>
    <t xml:space="preserve">For ES, 2011 figures include participations. </t>
  </si>
  <si>
    <t xml:space="preserve">For BE, figures are for the domestic market including foreign activity of domestic companies. </t>
  </si>
  <si>
    <t xml:space="preserve"> </t>
  </si>
  <si>
    <t>Breakdown of insurer's investment portfolio</t>
  </si>
  <si>
    <t>For MT, figures are as declared by the MIA Life Insurance domestic members.</t>
  </si>
  <si>
    <t xml:space="preserve">Investments (other than assets held for index-linked and unit-linked funds) </t>
  </si>
  <si>
    <r>
      <rPr>
        <b/>
        <i/>
        <sz val="14"/>
        <color rgb="FF002060"/>
        <rFont val="Calibri"/>
        <family val="2"/>
        <scheme val="minor"/>
      </rPr>
      <t>of which:</t>
    </r>
    <r>
      <rPr>
        <b/>
        <sz val="14"/>
        <color rgb="FF002060"/>
        <rFont val="Calibri"/>
        <family val="2"/>
        <scheme val="minor"/>
      </rPr>
      <t xml:space="preserve"> PROPERTY (OTHER THAN OWN USE) </t>
    </r>
  </si>
  <si>
    <r>
      <rPr>
        <b/>
        <i/>
        <sz val="14"/>
        <color rgb="FF002060"/>
        <rFont val="Calibri"/>
        <family val="2"/>
        <scheme val="minor"/>
      </rPr>
      <t xml:space="preserve"> of which: </t>
    </r>
    <r>
      <rPr>
        <b/>
        <sz val="14"/>
        <color rgb="FF002060"/>
        <rFont val="Calibri"/>
        <family val="2"/>
        <scheme val="minor"/>
      </rPr>
      <t>PARTICIPATIONS</t>
    </r>
  </si>
  <si>
    <r>
      <rPr>
        <b/>
        <i/>
        <sz val="14"/>
        <color rgb="FF002060"/>
        <rFont val="Calibri"/>
        <family val="2"/>
        <scheme val="minor"/>
      </rPr>
      <t>of which</t>
    </r>
    <r>
      <rPr>
        <b/>
        <sz val="14"/>
        <color rgb="FF002060"/>
        <rFont val="Calibri"/>
        <family val="2"/>
        <scheme val="minor"/>
      </rPr>
      <t>: EQUITIES</t>
    </r>
  </si>
  <si>
    <r>
      <rPr>
        <b/>
        <i/>
        <sz val="14"/>
        <color rgb="FF002060"/>
        <rFont val="Calibri"/>
        <family val="2"/>
        <scheme val="minor"/>
      </rPr>
      <t>of which:</t>
    </r>
    <r>
      <rPr>
        <b/>
        <sz val="14"/>
        <color rgb="FF002060"/>
        <rFont val="Calibri"/>
        <family val="2"/>
        <scheme val="minor"/>
      </rPr>
      <t xml:space="preserve"> BONDS </t>
    </r>
  </si>
  <si>
    <t>of which: INVESTMENT FUNDS</t>
  </si>
  <si>
    <t>of which: DERIVATIVES</t>
  </si>
  <si>
    <t>Table 18</t>
  </si>
  <si>
    <t>-</t>
  </si>
  <si>
    <t>For BE, figures are for the domestic market including foreign activity of domestic companies. This  also applies to figures in tables 2-17 under break down of insurer's investment portfolio.</t>
  </si>
  <si>
    <t>For DE, figures include reinsurance but exclude deposit receivables from the insurance business assumed as reinsurance cover and investments where the investment risk is carried by the policyholder (in particular from unit-linked life insurance). These figures are preliminary.</t>
  </si>
  <si>
    <t>For SI, the figures are from SIA members only (excluding branches of companies from EU/EEA countries and FOS). i.e. figures do not cover the entire Slovenian insurance market.</t>
  </si>
  <si>
    <t>For DE,  figures exclude "Pensionskassen" and pension funds. Figures also exclude deposit receivables from insurance business assumed as reinsurance cover and investments where the investment risk is carried by the policyholder.</t>
  </si>
  <si>
    <t xml:space="preserve">For ES, the total insurers' investment portfolio is greater than the sum of the life &amp; non-life insurers' portfolios because unaffected investment is included in the total investment portfolio. </t>
  </si>
  <si>
    <t>For DE, figures exclude deposit receivables from insurance business assumed as reinsurance cover and investments where the investment risk is carried by policyholders (in particular from unit-linked life insurance). Figures also exclude "Pensionskassen" and pension funds.</t>
  </si>
  <si>
    <t>For DE,  figures exclude "Pensionskassen" and pension funds. Figures also exclude deposit receivables from the insurance business assumed as reinsurance cover and investments where the investment risk is carried by the policyholder.</t>
  </si>
  <si>
    <t>For DE, figures are for the previous breakdown and not for Solvency II breakdown. This also applies to figures in tables 2 to 15.</t>
  </si>
  <si>
    <t>For DE, figures include reinsurance but exclude "Pensionkassen" and pension funds.</t>
  </si>
  <si>
    <t>For DE, figures exclude "Pensionskassen" and pension funds but include reinsurance. Figures also exclude deposit receivables from the insurance business assumed as reinsurance cover and investments where the investment risk is carried by the policyholder (in particular from unit-linked life insurance). These figures are also preliminary.</t>
  </si>
  <si>
    <t>For DE, figures in tables 1 to 15 under break down of insurer's investment portfolio exclude "Pensionskassen" and pension funds but include reinsurance. They also exclude deposit receivables from insurance business assumed as reinsurance cover and investments where the investment risk is carried by the policyholder (in particular from unit-linked life insurance). These figures are also preliminary.</t>
  </si>
  <si>
    <t xml:space="preserve">For ES, the total insurers' investment portfolio is greater than the sum of the life &amp; non-life insurers' portfolios because unaffected investment is included in the total. </t>
  </si>
  <si>
    <t>For IT, figures include loans and mortgages (except loans on policies) and loans on policies.</t>
  </si>
  <si>
    <t>For SI, figures are for SIA members only (excluding branches of companies from EU/EEA countries and FOS), i.e. they do not cover the entire Slovenian insurance market.</t>
  </si>
  <si>
    <t>Insurance Europe totals include all the figures reported in that year. Sample totals include only countries reporting figures for the entire series (2004-2014).</t>
  </si>
  <si>
    <t xml:space="preserve">Figures in grey are estimates based on Insurance Europe's calculations.
</t>
  </si>
  <si>
    <t>A.1</t>
  </si>
  <si>
    <t>Life insurers' investment portfolio</t>
  </si>
  <si>
    <r>
      <t>Unless otherwise stated, figures refer to</t>
    </r>
    <r>
      <rPr>
        <b/>
        <sz val="12"/>
        <color theme="1" tint="0.249977111117893"/>
        <rFont val="Calibri"/>
        <family val="2"/>
        <scheme val="minor"/>
      </rPr>
      <t xml:space="preserve"> Domestic market</t>
    </r>
    <r>
      <rPr>
        <sz val="12"/>
        <color theme="1" tint="0.249977111117893"/>
        <rFont val="Calibri"/>
        <family val="2"/>
        <scheme val="minor"/>
      </rPr>
      <t>, ie domestic companies (including subsidiaries) and branches of non EU/EEA countries companies.</t>
    </r>
  </si>
  <si>
    <t>Life insurers' investments: of which classical products.</t>
  </si>
  <si>
    <t>Life insurers' investments: of which unit linked products.</t>
  </si>
  <si>
    <t>For BE, figures are for the domestic market including foreign activity of domestic companies. This footnote also applies to figures in tables 2 to 18 under break down of insurer's investment portfolio.</t>
  </si>
  <si>
    <r>
      <t xml:space="preserve">For DE, figures include reinsurance. Figures also exclude deposit receivables from the insurance business assumed as reinsurance cover and investments where the investment risk is carried by the policyholder. Furthermore, </t>
    </r>
    <r>
      <rPr>
        <sz val="12"/>
        <color rgb="FFFF0000"/>
        <rFont val="Calibri"/>
        <family val="2"/>
        <scheme val="minor"/>
      </rPr>
      <t xml:space="preserve">2014 figures are preliminary. </t>
    </r>
  </si>
  <si>
    <t>For DE, figures exclude "Pensionskassen" and pension funds. Also, figures include reinsurance but exclude deposit receivables from the insurance business assumed as reinsurance cover and investments where the investment risk is carried by the policyholder (in particular from unit-linked life insurance).</t>
  </si>
  <si>
    <t>For DE, figures exclude "Pensionskassen" and pension funds They include reinsurance but exclude deposit receivables from the insurance business assumed as reinsurance cover and investments where the investment risk is carried by the policyholder (in particular from unit-linked life insurance). These figures are preliminary. This footnote also applies to tables 2 to 18 under break down of insurer's investment portfolio.</t>
  </si>
  <si>
    <t>For DE, figures include reinsurance, without "Pensionkassen" and pension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</si>
</sst>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_-* #,##0_-;\-* #,##0_-;_-* &quot;-&quot;??_-;_-@_-"/>
    <numFmt numFmtId="166" formatCode="0.0%"/>
    <numFmt numFmtId="167" formatCode="_-* #,##0.00\ [$€]_-;\-* #,##0.00\ [$€]_-;_-* &quot;-&quot;??\ [$€]_-;_-@_-"/>
  </numFmts>
  <fonts count="45" x14ac:knownFonts="1">
    <font>
      <sz val="8"/>
      <color theme="1"/>
      <name val="Verdana"/>
      <family val="2"/>
    </font>
    <font>
      <sz val="8"/>
      <color theme="1"/>
      <name val="Verdana"/>
      <family val="2"/>
    </font>
    <font>
      <b/>
      <sz val="8"/>
      <name val="Arial"/>
      <family val="2"/>
    </font>
    <font>
      <b/>
      <sz val="14"/>
      <name val="Calibri"/>
      <family val="2"/>
      <scheme val="minor"/>
    </font>
    <font>
      <b/>
      <sz val="14"/>
      <color theme="5"/>
      <name val="Calibri"/>
      <family val="2"/>
      <scheme val="minor"/>
    </font>
    <font>
      <sz val="11"/>
      <name val="Calibri"/>
      <family val="2"/>
      <scheme val="minor"/>
    </font>
    <font>
      <sz val="8"/>
      <color rgb="FFFF0000"/>
      <name val="Arial"/>
      <family val="2"/>
    </font>
    <font>
      <sz val="14"/>
      <color theme="5"/>
      <name val="Calibri"/>
      <family val="2"/>
      <scheme val="minor"/>
    </font>
    <font>
      <sz val="9"/>
      <color theme="1" tint="0.499984740745262"/>
      <name val="Arial"/>
      <family val="2"/>
    </font>
    <font>
      <b/>
      <sz val="9"/>
      <color theme="1" tint="0.499984740745262"/>
      <name val="Arial"/>
      <family val="2"/>
    </font>
    <font>
      <i/>
      <sz val="14"/>
      <color theme="5"/>
      <name val="Calibri"/>
      <family val="2"/>
      <scheme val="minor"/>
    </font>
    <font>
      <b/>
      <sz val="11"/>
      <name val="Calibri"/>
      <family val="2"/>
      <scheme val="minor"/>
    </font>
    <font>
      <sz val="10"/>
      <color rgb="FFFF0000"/>
      <name val="Calibri"/>
      <family val="2"/>
      <scheme val="minor"/>
    </font>
    <font>
      <sz val="9"/>
      <color indexed="81"/>
      <name val="Tahoma"/>
      <family val="2"/>
    </font>
    <font>
      <b/>
      <sz val="9"/>
      <color indexed="81"/>
      <name val="Tahoma"/>
      <family val="2"/>
    </font>
    <font>
      <b/>
      <sz val="11"/>
      <color theme="6" tint="-0.249977111117893"/>
      <name val="Calibri"/>
      <family val="2"/>
      <scheme val="minor"/>
    </font>
    <font>
      <sz val="10"/>
      <name val="Calibri"/>
      <family val="2"/>
      <scheme val="minor"/>
    </font>
    <font>
      <u/>
      <sz val="10"/>
      <color indexed="12"/>
      <name val="Bookman Old Style"/>
      <family val="1"/>
    </font>
    <font>
      <u/>
      <sz val="10"/>
      <color indexed="12"/>
      <name val="Calibri"/>
      <family val="2"/>
      <scheme val="minor"/>
    </font>
    <font>
      <sz val="10"/>
      <color theme="1" tint="0.499984740745262"/>
      <name val="Calibri"/>
      <family val="2"/>
      <scheme val="minor"/>
    </font>
    <font>
      <b/>
      <sz val="10"/>
      <name val="Arial"/>
      <family val="2"/>
    </font>
    <font>
      <sz val="11"/>
      <color rgb="FFFF0000"/>
      <name val="Calibri"/>
      <family val="2"/>
      <scheme val="minor"/>
    </font>
    <font>
      <b/>
      <sz val="11"/>
      <color theme="1"/>
      <name val="Calibri"/>
      <family val="2"/>
      <scheme val="minor"/>
    </font>
    <font>
      <b/>
      <sz val="14"/>
      <color theme="0"/>
      <name val="Calibri"/>
      <family val="2"/>
      <scheme val="minor"/>
    </font>
    <font>
      <b/>
      <sz val="14"/>
      <color rgb="FF002060"/>
      <name val="Calibri"/>
      <family val="2"/>
      <scheme val="minor"/>
    </font>
    <font>
      <b/>
      <sz val="8"/>
      <color theme="5"/>
      <name val="Verdana"/>
      <family val="2"/>
    </font>
    <font>
      <b/>
      <sz val="11"/>
      <color rgb="FF002060"/>
      <name val="Calibri"/>
      <family val="2"/>
      <scheme val="minor"/>
    </font>
    <font>
      <b/>
      <i/>
      <sz val="11"/>
      <name val="Calibri"/>
      <family val="2"/>
      <scheme val="minor"/>
    </font>
    <font>
      <i/>
      <sz val="14"/>
      <color rgb="FF002060"/>
      <name val="Calibri"/>
      <family val="2"/>
      <scheme val="minor"/>
    </font>
    <font>
      <sz val="14"/>
      <color rgb="FF002060"/>
      <name val="Calibri"/>
      <family val="2"/>
      <scheme val="minor"/>
    </font>
    <font>
      <i/>
      <sz val="11"/>
      <name val="Calibri"/>
      <family val="2"/>
      <scheme val="minor"/>
    </font>
    <font>
      <b/>
      <i/>
      <sz val="14"/>
      <color rgb="FF002060"/>
      <name val="Calibri"/>
      <family val="2"/>
      <scheme val="minor"/>
    </font>
    <font>
      <sz val="8"/>
      <color theme="0" tint="-4.9989318521683403E-2"/>
      <name val="Verdana"/>
      <family val="2"/>
    </font>
    <font>
      <b/>
      <sz val="12"/>
      <color rgb="FF002060"/>
      <name val="Calibri"/>
      <family val="2"/>
      <scheme val="minor"/>
    </font>
    <font>
      <sz val="12"/>
      <color theme="1" tint="0.249977111117893"/>
      <name val="Calibri"/>
      <family val="2"/>
      <scheme val="minor"/>
    </font>
    <font>
      <sz val="12"/>
      <color theme="1"/>
      <name val="Calibri"/>
      <family val="2"/>
      <scheme val="minor"/>
    </font>
    <font>
      <b/>
      <sz val="12"/>
      <color theme="1"/>
      <name val="Calibri"/>
      <family val="2"/>
      <scheme val="minor"/>
    </font>
    <font>
      <b/>
      <u/>
      <sz val="12"/>
      <color rgb="FF002060"/>
      <name val="Calibri"/>
      <family val="2"/>
      <scheme val="minor"/>
    </font>
    <font>
      <i/>
      <sz val="11"/>
      <color rgb="FFFF0000"/>
      <name val="Calibri"/>
      <family val="2"/>
      <scheme val="minor"/>
    </font>
    <font>
      <sz val="10"/>
      <name val="Arial"/>
      <family val="2"/>
    </font>
    <font>
      <sz val="10"/>
      <name val="Arial"/>
      <family val="2"/>
    </font>
    <font>
      <u/>
      <sz val="10"/>
      <color indexed="12"/>
      <name val="Arial"/>
      <family val="2"/>
    </font>
    <font>
      <sz val="11"/>
      <color theme="0" tint="-0.499984740745262"/>
      <name val="Calibri"/>
      <family val="2"/>
      <scheme val="minor"/>
    </font>
    <font>
      <b/>
      <sz val="12"/>
      <color theme="1" tint="0.249977111117893"/>
      <name val="Calibri"/>
      <family val="2"/>
      <scheme val="minor"/>
    </font>
    <font>
      <sz val="12"/>
      <color rgb="FFFF000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rgb="FF002060"/>
        <bgColor indexed="64"/>
      </patternFill>
    </fill>
    <fill>
      <patternFill patternType="solid">
        <fgColor rgb="FF92D050"/>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theme="4"/>
      </top>
      <bottom style="double">
        <color theme="4"/>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tint="0.59996337778862885"/>
      </left>
      <right style="thin">
        <color theme="4" tint="0.59996337778862885"/>
      </right>
      <top style="thin">
        <color theme="4"/>
      </top>
      <bottom/>
      <diagonal/>
    </border>
    <border>
      <left style="thin">
        <color theme="4"/>
      </left>
      <right/>
      <top/>
      <bottom/>
      <diagonal/>
    </border>
    <border>
      <left style="thin">
        <color theme="4" tint="0.59996337778862885"/>
      </left>
      <right style="thin">
        <color theme="4" tint="0.59996337778862885"/>
      </right>
      <top/>
      <bottom/>
      <diagonal/>
    </border>
    <border>
      <left style="thin">
        <color theme="4"/>
      </left>
      <right/>
      <top/>
      <bottom style="thin">
        <color theme="4"/>
      </bottom>
      <diagonal/>
    </border>
    <border>
      <left style="thin">
        <color theme="4" tint="0.59996337778862885"/>
      </left>
      <right style="thin">
        <color theme="4" tint="0.59996337778862885"/>
      </right>
      <top/>
      <bottom style="thin">
        <color theme="4"/>
      </bottom>
      <diagonal/>
    </border>
    <border>
      <left style="thin">
        <color theme="4"/>
      </left>
      <right style="thin">
        <color theme="4"/>
      </right>
      <top style="thin">
        <color theme="4"/>
      </top>
      <bottom style="double">
        <color theme="4"/>
      </bottom>
      <diagonal/>
    </border>
    <border>
      <left style="thin">
        <color theme="4"/>
      </left>
      <right/>
      <top style="thin">
        <color theme="4"/>
      </top>
      <bottom style="double">
        <color theme="4"/>
      </bottom>
      <diagonal/>
    </border>
    <border>
      <left/>
      <right style="thin">
        <color theme="4"/>
      </right>
      <top style="thin">
        <color theme="4"/>
      </top>
      <bottom style="double">
        <color theme="4"/>
      </bottom>
      <diagonal/>
    </border>
    <border>
      <left style="thin">
        <color theme="4"/>
      </left>
      <right/>
      <top style="double">
        <color theme="4"/>
      </top>
      <bottom style="thin">
        <color theme="4"/>
      </bottom>
      <diagonal/>
    </border>
    <border>
      <left/>
      <right style="thin">
        <color theme="4"/>
      </right>
      <top style="double">
        <color theme="4"/>
      </top>
      <bottom style="thin">
        <color theme="4"/>
      </bottom>
      <diagonal/>
    </border>
    <border>
      <left/>
      <right/>
      <top style="double">
        <color theme="4"/>
      </top>
      <bottom style="thin">
        <color theme="4"/>
      </bottom>
      <diagonal/>
    </border>
    <border>
      <left style="thin">
        <color theme="4"/>
      </left>
      <right style="thin">
        <color theme="4"/>
      </right>
      <top style="double">
        <color theme="4"/>
      </top>
      <bottom style="double">
        <color theme="4"/>
      </bottom>
      <diagonal/>
    </border>
    <border>
      <left style="thin">
        <color theme="4"/>
      </left>
      <right/>
      <top style="double">
        <color theme="4"/>
      </top>
      <bottom style="double">
        <color theme="4"/>
      </bottom>
      <diagonal/>
    </border>
    <border>
      <left style="thin">
        <color theme="4"/>
      </left>
      <right/>
      <top style="double">
        <color theme="4"/>
      </top>
      <bottom/>
      <diagonal/>
    </border>
    <border>
      <left/>
      <right/>
      <top style="double">
        <color theme="4"/>
      </top>
      <bottom/>
      <diagonal/>
    </border>
    <border>
      <left/>
      <right style="thin">
        <color theme="4"/>
      </right>
      <top style="double">
        <color theme="4"/>
      </top>
      <bottom/>
      <diagonal/>
    </border>
    <border>
      <left style="thin">
        <color theme="4"/>
      </left>
      <right style="thin">
        <color theme="4"/>
      </right>
      <top style="double">
        <color theme="4"/>
      </top>
      <bottom/>
      <diagonal/>
    </border>
    <border>
      <left style="thin">
        <color theme="4"/>
      </left>
      <right style="thin">
        <color theme="4"/>
      </right>
      <top style="thin">
        <color theme="4"/>
      </top>
      <bottom/>
      <diagonal/>
    </border>
  </borders>
  <cellStyleXfs count="12">
    <xf numFmtId="0" fontId="0"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2" fillId="0" borderId="16" applyNumberFormat="0" applyFill="0" applyAlignment="0" applyProtection="0"/>
    <xf numFmtId="0" fontId="39" fillId="0" borderId="0"/>
    <xf numFmtId="167" fontId="39" fillId="0" borderId="0" applyFont="0" applyFill="0" applyBorder="0" applyAlignment="0" applyProtection="0"/>
    <xf numFmtId="0" fontId="41" fillId="0" borderId="0" applyNumberFormat="0" applyFill="0" applyBorder="0" applyAlignment="0" applyProtection="0">
      <alignment vertical="top"/>
      <protection locked="0"/>
    </xf>
    <xf numFmtId="9" fontId="39" fillId="0" borderId="0" applyFont="0" applyFill="0" applyBorder="0" applyAlignment="0" applyProtection="0"/>
    <xf numFmtId="9" fontId="40" fillId="0" borderId="0" applyFont="0" applyFill="0" applyBorder="0" applyAlignment="0" applyProtection="0"/>
    <xf numFmtId="167" fontId="40" fillId="0" borderId="0" applyFont="0" applyFill="0" applyBorder="0" applyAlignment="0" applyProtection="0"/>
    <xf numFmtId="0" fontId="40" fillId="0" borderId="0"/>
  </cellStyleXfs>
  <cellXfs count="178">
    <xf numFmtId="0" fontId="0" fillId="0" borderId="0" xfId="0"/>
    <xf numFmtId="0" fontId="3" fillId="0" borderId="0" xfId="0" applyFont="1" applyBorder="1" applyAlignment="1">
      <alignment vertical="center"/>
    </xf>
    <xf numFmtId="0" fontId="5" fillId="3" borderId="1" xfId="0" applyFont="1" applyFill="1" applyBorder="1" applyAlignment="1">
      <alignment vertical="center"/>
    </xf>
    <xf numFmtId="0" fontId="5" fillId="4" borderId="2" xfId="0" applyFont="1" applyFill="1" applyBorder="1" applyAlignment="1">
      <alignment vertical="center"/>
    </xf>
    <xf numFmtId="0" fontId="5" fillId="4" borderId="3" xfId="0" applyFont="1" applyFill="1" applyBorder="1" applyAlignment="1">
      <alignment vertical="center"/>
    </xf>
    <xf numFmtId="3" fontId="5" fillId="0" borderId="0" xfId="0" applyNumberFormat="1" applyFont="1" applyBorder="1" applyAlignment="1">
      <alignment vertical="center"/>
    </xf>
    <xf numFmtId="3" fontId="5" fillId="0" borderId="0" xfId="0" applyNumberFormat="1" applyFont="1" applyFill="1" applyBorder="1" applyAlignment="1">
      <alignment vertical="center"/>
    </xf>
    <xf numFmtId="0" fontId="5" fillId="4" borderId="5" xfId="0" applyFont="1" applyFill="1" applyBorder="1" applyAlignment="1">
      <alignment vertical="center"/>
    </xf>
    <xf numFmtId="3" fontId="5" fillId="0" borderId="6" xfId="0" applyNumberFormat="1" applyFont="1" applyBorder="1" applyAlignment="1">
      <alignment vertical="center"/>
    </xf>
    <xf numFmtId="0" fontId="4" fillId="0" borderId="6" xfId="0" applyFont="1" applyBorder="1" applyAlignment="1">
      <alignment vertical="center"/>
    </xf>
    <xf numFmtId="3" fontId="5" fillId="2" borderId="0" xfId="0" applyNumberFormat="1" applyFont="1" applyFill="1" applyBorder="1" applyAlignment="1">
      <alignment vertical="center"/>
    </xf>
    <xf numFmtId="0" fontId="2" fillId="0" borderId="0" xfId="0" applyFont="1" applyBorder="1" applyAlignment="1">
      <alignment horizontal="left"/>
    </xf>
    <xf numFmtId="0" fontId="0" fillId="0" borderId="0" xfId="0" applyBorder="1"/>
    <xf numFmtId="3" fontId="5" fillId="0" borderId="8" xfId="0" applyNumberFormat="1" applyFont="1" applyBorder="1" applyAlignment="1">
      <alignment vertical="center"/>
    </xf>
    <xf numFmtId="3" fontId="5" fillId="5" borderId="9" xfId="0" applyNumberFormat="1" applyFont="1" applyFill="1" applyBorder="1" applyAlignment="1">
      <alignment vertical="center"/>
    </xf>
    <xf numFmtId="3" fontId="5" fillId="5" borderId="10" xfId="0" applyNumberFormat="1" applyFont="1" applyFill="1" applyBorder="1" applyAlignment="1">
      <alignment vertical="center"/>
    </xf>
    <xf numFmtId="3" fontId="5" fillId="5" borderId="11" xfId="0" applyNumberFormat="1" applyFont="1" applyFill="1" applyBorder="1" applyAlignment="1">
      <alignment vertical="center"/>
    </xf>
    <xf numFmtId="3" fontId="5" fillId="5" borderId="12" xfId="0" applyNumberFormat="1" applyFont="1" applyFill="1" applyBorder="1" applyAlignment="1">
      <alignment vertical="center"/>
    </xf>
    <xf numFmtId="3" fontId="5" fillId="5" borderId="0" xfId="0" applyNumberFormat="1" applyFont="1" applyFill="1" applyBorder="1" applyAlignment="1">
      <alignment vertical="center"/>
    </xf>
    <xf numFmtId="3" fontId="5" fillId="5" borderId="4" xfId="0" applyNumberFormat="1" applyFont="1" applyFill="1" applyBorder="1" applyAlignment="1">
      <alignment vertical="center"/>
    </xf>
    <xf numFmtId="3" fontId="5" fillId="5" borderId="8" xfId="0" applyNumberFormat="1" applyFont="1" applyFill="1" applyBorder="1" applyAlignment="1">
      <alignment vertical="center"/>
    </xf>
    <xf numFmtId="3" fontId="5" fillId="5" borderId="6" xfId="0" applyNumberFormat="1" applyFont="1" applyFill="1" applyBorder="1" applyAlignment="1">
      <alignment vertical="center"/>
    </xf>
    <xf numFmtId="3" fontId="5" fillId="5" borderId="7" xfId="0" applyNumberFormat="1" applyFont="1" applyFill="1" applyBorder="1" applyAlignment="1">
      <alignment vertical="center"/>
    </xf>
    <xf numFmtId="0" fontId="6" fillId="0" borderId="0" xfId="0" applyFont="1" applyAlignment="1">
      <alignment horizontal="left"/>
    </xf>
    <xf numFmtId="0" fontId="5" fillId="4" borderId="1" xfId="0" applyFont="1" applyFill="1" applyBorder="1" applyAlignment="1">
      <alignment vertical="center"/>
    </xf>
    <xf numFmtId="0" fontId="8" fillId="0" borderId="0" xfId="0" applyFont="1" applyAlignment="1">
      <alignment horizontal="left"/>
    </xf>
    <xf numFmtId="3" fontId="5" fillId="6" borderId="9" xfId="0" applyNumberFormat="1" applyFont="1" applyFill="1" applyBorder="1" applyAlignment="1">
      <alignment vertical="center"/>
    </xf>
    <xf numFmtId="3" fontId="5" fillId="6" borderId="10" xfId="0" applyNumberFormat="1" applyFont="1" applyFill="1" applyBorder="1" applyAlignment="1">
      <alignment vertical="center"/>
    </xf>
    <xf numFmtId="3" fontId="5" fillId="6" borderId="12" xfId="0" applyNumberFormat="1" applyFont="1" applyFill="1" applyBorder="1" applyAlignment="1">
      <alignment vertical="center"/>
    </xf>
    <xf numFmtId="3" fontId="5" fillId="6" borderId="0" xfId="0" applyNumberFormat="1" applyFont="1" applyFill="1" applyBorder="1" applyAlignment="1">
      <alignment vertical="center"/>
    </xf>
    <xf numFmtId="3" fontId="5" fillId="6" borderId="4" xfId="0" applyNumberFormat="1" applyFont="1" applyFill="1" applyBorder="1" applyAlignment="1">
      <alignment vertical="center"/>
    </xf>
    <xf numFmtId="0" fontId="9" fillId="0" borderId="0" xfId="0" applyFont="1" applyFill="1" applyAlignment="1">
      <alignment horizontal="left"/>
    </xf>
    <xf numFmtId="0" fontId="9" fillId="0" borderId="0" xfId="0" applyFont="1" applyAlignment="1">
      <alignment horizontal="left"/>
    </xf>
    <xf numFmtId="0" fontId="4" fillId="0" borderId="0" xfId="0" applyFont="1" applyBorder="1" applyAlignment="1">
      <alignment vertical="center"/>
    </xf>
    <xf numFmtId="9" fontId="5" fillId="0" borderId="0" xfId="1" applyFont="1" applyFill="1" applyBorder="1" applyAlignment="1">
      <alignment vertical="center"/>
    </xf>
    <xf numFmtId="9" fontId="5" fillId="0" borderId="0" xfId="1" applyFont="1" applyBorder="1" applyAlignment="1">
      <alignment vertical="center"/>
    </xf>
    <xf numFmtId="9" fontId="5" fillId="0" borderId="6" xfId="1" applyFont="1" applyBorder="1" applyAlignment="1">
      <alignment vertical="center"/>
    </xf>
    <xf numFmtId="0" fontId="12" fillId="0" borderId="0" xfId="0" applyFont="1" applyBorder="1" applyAlignment="1">
      <alignment vertical="center"/>
    </xf>
    <xf numFmtId="3" fontId="5" fillId="7" borderId="0" xfId="0" applyNumberFormat="1" applyFont="1" applyFill="1" applyBorder="1" applyAlignment="1">
      <alignment vertical="center"/>
    </xf>
    <xf numFmtId="3" fontId="5" fillId="7" borderId="10" xfId="0" applyNumberFormat="1" applyFont="1" applyFill="1" applyBorder="1" applyAlignment="1">
      <alignment vertical="center"/>
    </xf>
    <xf numFmtId="0" fontId="2" fillId="0" borderId="0" xfId="0" applyFont="1" applyAlignment="1">
      <alignment horizontal="left"/>
    </xf>
    <xf numFmtId="3" fontId="0" fillId="0" borderId="0" xfId="0" applyNumberFormat="1"/>
    <xf numFmtId="3" fontId="5" fillId="7" borderId="4" xfId="0" applyNumberFormat="1" applyFont="1" applyFill="1" applyBorder="1" applyAlignment="1">
      <alignment vertical="center"/>
    </xf>
    <xf numFmtId="0" fontId="15" fillId="0" borderId="0" xfId="0" applyFont="1"/>
    <xf numFmtId="0" fontId="16" fillId="0" borderId="0" xfId="0" applyFont="1"/>
    <xf numFmtId="0" fontId="18" fillId="0" borderId="0" xfId="3" applyFont="1" applyAlignment="1" applyProtection="1"/>
    <xf numFmtId="0" fontId="16" fillId="0" borderId="15" xfId="0" applyFont="1" applyBorder="1"/>
    <xf numFmtId="0" fontId="16" fillId="0" borderId="2" xfId="0" applyFont="1" applyBorder="1"/>
    <xf numFmtId="0" fontId="16" fillId="0" borderId="13" xfId="0" applyFont="1" applyBorder="1"/>
    <xf numFmtId="0" fontId="5" fillId="0" borderId="0" xfId="0" applyNumberFormat="1" applyFont="1" applyFill="1" applyBorder="1" applyAlignment="1"/>
    <xf numFmtId="0" fontId="11" fillId="0" borderId="0" xfId="0" applyNumberFormat="1" applyFont="1" applyFill="1" applyBorder="1" applyAlignment="1"/>
    <xf numFmtId="0" fontId="19" fillId="0" borderId="0" xfId="0" applyFont="1" applyFill="1"/>
    <xf numFmtId="0" fontId="16" fillId="0" borderId="0" xfId="0" applyNumberFormat="1" applyFont="1" applyFill="1" applyBorder="1" applyAlignment="1"/>
    <xf numFmtId="0" fontId="19" fillId="5" borderId="0" xfId="0" applyFont="1" applyFill="1"/>
    <xf numFmtId="0" fontId="20" fillId="0" borderId="1" xfId="0" applyFont="1" applyBorder="1" applyAlignment="1">
      <alignment horizontal="center"/>
    </xf>
    <xf numFmtId="164" fontId="0" fillId="0" borderId="1" xfId="0" applyNumberFormat="1" applyBorder="1" applyAlignment="1">
      <alignment horizontal="center"/>
    </xf>
    <xf numFmtId="0" fontId="25" fillId="0" borderId="0" xfId="0" applyFont="1"/>
    <xf numFmtId="0" fontId="26" fillId="4" borderId="19" xfId="4" applyFont="1" applyFill="1" applyBorder="1" applyAlignment="1">
      <alignment horizontal="center" vertical="center"/>
    </xf>
    <xf numFmtId="0" fontId="11" fillId="4" borderId="20" xfId="4"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5" borderId="22" xfId="4" applyFont="1" applyFill="1" applyBorder="1" applyAlignment="1">
      <alignment horizontal="center" vertical="center"/>
    </xf>
    <xf numFmtId="165" fontId="5" fillId="0" borderId="24" xfId="2" applyNumberFormat="1" applyFont="1" applyFill="1" applyBorder="1" applyAlignment="1">
      <alignment horizontal="center" vertical="top" wrapText="1"/>
    </xf>
    <xf numFmtId="166" fontId="5" fillId="0" borderId="22" xfId="1" applyNumberFormat="1" applyFont="1" applyBorder="1" applyAlignment="1">
      <alignment horizontal="center"/>
    </xf>
    <xf numFmtId="165" fontId="5" fillId="0" borderId="26" xfId="2" applyNumberFormat="1" applyFont="1" applyFill="1" applyBorder="1" applyAlignment="1">
      <alignment horizontal="center" vertical="top" wrapText="1"/>
    </xf>
    <xf numFmtId="165" fontId="5" fillId="0" borderId="28" xfId="2" applyNumberFormat="1" applyFont="1" applyFill="1" applyBorder="1" applyAlignment="1">
      <alignment horizontal="center" vertical="top" wrapText="1"/>
    </xf>
    <xf numFmtId="0" fontId="11" fillId="5" borderId="29" xfId="4" applyFont="1" applyFill="1" applyBorder="1" applyAlignment="1">
      <alignment horizontal="center"/>
    </xf>
    <xf numFmtId="0" fontId="11" fillId="5" borderId="27" xfId="4" applyFont="1" applyFill="1" applyBorder="1" applyAlignment="1">
      <alignment horizontal="center"/>
    </xf>
    <xf numFmtId="0" fontId="5" fillId="0" borderId="0" xfId="0" applyFont="1"/>
    <xf numFmtId="166" fontId="11" fillId="0" borderId="0" xfId="4" applyNumberFormat="1" applyFont="1" applyBorder="1" applyAlignment="1">
      <alignment horizontal="center"/>
    </xf>
    <xf numFmtId="166" fontId="27" fillId="0" borderId="0" xfId="4" applyNumberFormat="1" applyFont="1" applyBorder="1" applyAlignment="1">
      <alignment horizontal="center"/>
    </xf>
    <xf numFmtId="3" fontId="21" fillId="5" borderId="4" xfId="0" applyNumberFormat="1" applyFont="1" applyFill="1" applyBorder="1" applyAlignment="1">
      <alignment vertical="center"/>
    </xf>
    <xf numFmtId="3" fontId="21" fillId="7" borderId="0" xfId="0" applyNumberFormat="1" applyFont="1" applyFill="1" applyBorder="1" applyAlignment="1">
      <alignment vertical="center"/>
    </xf>
    <xf numFmtId="3" fontId="21" fillId="0" borderId="0" xfId="0" applyNumberFormat="1" applyFont="1" applyFill="1" applyBorder="1" applyAlignment="1">
      <alignment vertical="center"/>
    </xf>
    <xf numFmtId="3" fontId="21" fillId="0" borderId="12" xfId="0" applyNumberFormat="1" applyFont="1" applyFill="1" applyBorder="1" applyAlignment="1">
      <alignment vertical="center"/>
    </xf>
    <xf numFmtId="3" fontId="21" fillId="5" borderId="0" xfId="0" applyNumberFormat="1" applyFont="1" applyFill="1" applyBorder="1" applyAlignment="1">
      <alignment vertical="center"/>
    </xf>
    <xf numFmtId="3" fontId="21" fillId="5" borderId="12" xfId="0" applyNumberFormat="1" applyFont="1" applyFill="1" applyBorder="1" applyAlignment="1">
      <alignment vertical="center"/>
    </xf>
    <xf numFmtId="3" fontId="21" fillId="6" borderId="4" xfId="0" applyNumberFormat="1" applyFont="1" applyFill="1" applyBorder="1" applyAlignment="1">
      <alignment vertical="center"/>
    </xf>
    <xf numFmtId="3" fontId="21" fillId="0" borderId="0" xfId="0" applyNumberFormat="1" applyFont="1" applyBorder="1" applyAlignment="1">
      <alignment vertical="center"/>
    </xf>
    <xf numFmtId="3" fontId="21" fillId="7" borderId="10" xfId="0" applyNumberFormat="1" applyFont="1" applyFill="1" applyBorder="1" applyAlignment="1">
      <alignment vertical="center"/>
    </xf>
    <xf numFmtId="3" fontId="21" fillId="0" borderId="4" xfId="0" applyNumberFormat="1" applyFont="1" applyFill="1" applyBorder="1" applyAlignment="1">
      <alignment vertical="center"/>
    </xf>
    <xf numFmtId="0" fontId="3" fillId="0" borderId="0" xfId="0" applyFont="1" applyAlignment="1">
      <alignment vertical="center"/>
    </xf>
    <xf numFmtId="3" fontId="5" fillId="9" borderId="12" xfId="0" applyNumberFormat="1" applyFont="1" applyFill="1" applyBorder="1" applyAlignment="1">
      <alignment vertical="center"/>
    </xf>
    <xf numFmtId="3" fontId="5" fillId="9" borderId="0" xfId="0" applyNumberFormat="1" applyFont="1" applyFill="1" applyBorder="1" applyAlignment="1">
      <alignment vertical="center"/>
    </xf>
    <xf numFmtId="3" fontId="21" fillId="6" borderId="0" xfId="0" applyNumberFormat="1" applyFont="1" applyFill="1" applyBorder="1" applyAlignment="1">
      <alignment vertical="center"/>
    </xf>
    <xf numFmtId="3" fontId="21" fillId="5" borderId="6" xfId="0" applyNumberFormat="1" applyFont="1" applyFill="1" applyBorder="1" applyAlignment="1">
      <alignment vertical="center"/>
    </xf>
    <xf numFmtId="0" fontId="11" fillId="5" borderId="32" xfId="4" applyFont="1" applyFill="1" applyBorder="1" applyAlignment="1">
      <alignment horizontal="center"/>
    </xf>
    <xf numFmtId="165" fontId="11" fillId="5" borderId="30" xfId="2" applyNumberFormat="1" applyFont="1" applyFill="1" applyBorder="1" applyAlignment="1">
      <alignment horizontal="center"/>
    </xf>
    <xf numFmtId="0" fontId="11" fillId="5" borderId="25" xfId="4" applyFont="1" applyFill="1" applyBorder="1" applyAlignment="1">
      <alignment horizontal="center"/>
    </xf>
    <xf numFmtId="165" fontId="11" fillId="5" borderId="23" xfId="2" applyNumberFormat="1" applyFont="1" applyFill="1" applyBorder="1" applyAlignment="1">
      <alignment horizontal="center"/>
    </xf>
    <xf numFmtId="166" fontId="30" fillId="0" borderId="34" xfId="4" applyNumberFormat="1" applyFont="1" applyBorder="1" applyAlignment="1">
      <alignment horizontal="right"/>
    </xf>
    <xf numFmtId="166" fontId="30" fillId="0" borderId="33" xfId="4" applyNumberFormat="1" applyFont="1" applyBorder="1" applyAlignment="1">
      <alignment horizontal="right"/>
    </xf>
    <xf numFmtId="166" fontId="5" fillId="0" borderId="22" xfId="1" applyNumberFormat="1" applyFont="1" applyBorder="1" applyAlignment="1">
      <alignment horizontal="right"/>
    </xf>
    <xf numFmtId="0" fontId="11" fillId="5" borderId="35" xfId="4" applyFont="1" applyFill="1" applyBorder="1" applyAlignment="1">
      <alignment horizontal="center"/>
    </xf>
    <xf numFmtId="0" fontId="24" fillId="0" borderId="0" xfId="0" applyFont="1" applyBorder="1" applyAlignment="1">
      <alignment horizontal="left" vertical="center" indent="44"/>
    </xf>
    <xf numFmtId="0" fontId="0" fillId="0" borderId="0" xfId="0" applyAlignment="1">
      <alignment horizontal="center"/>
    </xf>
    <xf numFmtId="0" fontId="24" fillId="0" borderId="0" xfId="0" applyFont="1" applyBorder="1" applyAlignment="1">
      <alignment horizontal="left" vertical="center" indent="27"/>
    </xf>
    <xf numFmtId="165" fontId="5" fillId="0" borderId="26" xfId="2" applyNumberFormat="1" applyFont="1" applyFill="1" applyBorder="1" applyAlignment="1">
      <alignment horizontal="left" vertical="top" wrapText="1" indent="3"/>
    </xf>
    <xf numFmtId="165" fontId="5" fillId="0" borderId="26" xfId="2" applyNumberFormat="1" applyFont="1" applyFill="1" applyBorder="1" applyAlignment="1">
      <alignment horizontal="left" vertical="top" wrapText="1" indent="4"/>
    </xf>
    <xf numFmtId="165" fontId="11" fillId="5" borderId="36" xfId="2" applyNumberFormat="1" applyFont="1" applyFill="1" applyBorder="1" applyAlignment="1">
      <alignment horizontal="center"/>
    </xf>
    <xf numFmtId="0" fontId="11" fillId="5" borderId="37" xfId="4" applyFont="1" applyFill="1" applyBorder="1" applyAlignment="1">
      <alignment horizontal="center"/>
    </xf>
    <xf numFmtId="166" fontId="30" fillId="0" borderId="38" xfId="4" applyNumberFormat="1" applyFont="1" applyBorder="1" applyAlignment="1">
      <alignment horizontal="right"/>
    </xf>
    <xf numFmtId="166" fontId="30" fillId="0" borderId="39" xfId="4" applyNumberFormat="1" applyFont="1" applyBorder="1" applyAlignment="1">
      <alignment horizontal="right"/>
    </xf>
    <xf numFmtId="0" fontId="11" fillId="4" borderId="22" xfId="0" applyNumberFormat="1" applyFont="1" applyFill="1" applyBorder="1" applyAlignment="1">
      <alignment horizontal="center" vertical="center"/>
    </xf>
    <xf numFmtId="0" fontId="11" fillId="5" borderId="22" xfId="4" applyFont="1" applyFill="1" applyBorder="1" applyAlignment="1">
      <alignment horizontal="center"/>
    </xf>
    <xf numFmtId="0" fontId="11" fillId="5" borderId="40" xfId="4" applyFont="1" applyFill="1" applyBorder="1" applyAlignment="1">
      <alignment horizontal="center"/>
    </xf>
    <xf numFmtId="0" fontId="32" fillId="5" borderId="0" xfId="0" applyFont="1" applyFill="1"/>
    <xf numFmtId="0" fontId="11" fillId="4" borderId="20" xfId="0" applyFont="1" applyFill="1" applyBorder="1" applyAlignment="1">
      <alignment horizontal="center" vertical="center"/>
    </xf>
    <xf numFmtId="0" fontId="33" fillId="0" borderId="0" xfId="0" applyFont="1"/>
    <xf numFmtId="0" fontId="34" fillId="0" borderId="0" xfId="0" applyFont="1"/>
    <xf numFmtId="0" fontId="35" fillId="0" borderId="0" xfId="0" applyFont="1"/>
    <xf numFmtId="0" fontId="33" fillId="0" borderId="0" xfId="0" applyFont="1" applyBorder="1" applyAlignment="1"/>
    <xf numFmtId="0" fontId="36" fillId="0" borderId="0" xfId="0" applyFont="1"/>
    <xf numFmtId="0" fontId="37" fillId="0" borderId="0" xfId="0" applyFont="1"/>
    <xf numFmtId="0" fontId="5" fillId="4" borderId="13" xfId="0" applyFont="1" applyFill="1" applyBorder="1" applyAlignment="1">
      <alignment vertical="center"/>
    </xf>
    <xf numFmtId="3" fontId="5" fillId="0" borderId="4" xfId="0" applyNumberFormat="1" applyFont="1" applyBorder="1" applyAlignment="1">
      <alignment vertical="center"/>
    </xf>
    <xf numFmtId="3" fontId="5" fillId="0" borderId="7" xfId="0" applyNumberFormat="1" applyFont="1" applyBorder="1" applyAlignment="1">
      <alignment vertical="center"/>
    </xf>
    <xf numFmtId="3" fontId="5" fillId="7" borderId="9" xfId="0" applyNumberFormat="1" applyFont="1" applyFill="1" applyBorder="1" applyAlignment="1">
      <alignment vertical="center"/>
    </xf>
    <xf numFmtId="3" fontId="5" fillId="0" borderId="10" xfId="0" applyNumberFormat="1" applyFont="1" applyBorder="1" applyAlignment="1">
      <alignment vertical="center"/>
    </xf>
    <xf numFmtId="3" fontId="5" fillId="7" borderId="11" xfId="0" applyNumberFormat="1" applyFont="1" applyFill="1" applyBorder="1" applyAlignment="1">
      <alignment vertical="center"/>
    </xf>
    <xf numFmtId="3" fontId="5" fillId="0" borderId="12" xfId="0" applyNumberFormat="1" applyFont="1" applyBorder="1" applyAlignment="1">
      <alignment vertical="center"/>
    </xf>
    <xf numFmtId="3" fontId="5" fillId="7" borderId="12" xfId="0" applyNumberFormat="1" applyFont="1" applyFill="1" applyBorder="1" applyAlignment="1">
      <alignment vertical="center"/>
    </xf>
    <xf numFmtId="3" fontId="21" fillId="7" borderId="12" xfId="0" applyNumberFormat="1" applyFont="1" applyFill="1" applyBorder="1" applyAlignment="1">
      <alignment vertical="center"/>
    </xf>
    <xf numFmtId="3" fontId="21" fillId="7" borderId="9" xfId="0" applyNumberFormat="1" applyFont="1" applyFill="1" applyBorder="1" applyAlignment="1">
      <alignment vertical="center"/>
    </xf>
    <xf numFmtId="3" fontId="21" fillId="0" borderId="4" xfId="0" applyNumberFormat="1" applyFont="1" applyBorder="1" applyAlignment="1">
      <alignment vertical="center"/>
    </xf>
    <xf numFmtId="3" fontId="21" fillId="0" borderId="7" xfId="0" applyNumberFormat="1" applyFont="1" applyBorder="1" applyAlignment="1">
      <alignment vertical="center"/>
    </xf>
    <xf numFmtId="3" fontId="21" fillId="0" borderId="14" xfId="0" applyNumberFormat="1" applyFont="1" applyBorder="1" applyAlignment="1">
      <alignment vertical="center"/>
    </xf>
    <xf numFmtId="3" fontId="21" fillId="0" borderId="11" xfId="0" applyNumberFormat="1" applyFont="1" applyBorder="1" applyAlignment="1">
      <alignment vertical="center"/>
    </xf>
    <xf numFmtId="3" fontId="21" fillId="0" borderId="3" xfId="0" applyNumberFormat="1" applyFont="1" applyBorder="1" applyAlignment="1">
      <alignment vertical="center"/>
    </xf>
    <xf numFmtId="3" fontId="5" fillId="0" borderId="3" xfId="0" applyNumberFormat="1" applyFont="1" applyBorder="1" applyAlignment="1">
      <alignment vertical="center"/>
    </xf>
    <xf numFmtId="3" fontId="5" fillId="0" borderId="5" xfId="0" applyNumberFormat="1" applyFont="1" applyBorder="1" applyAlignment="1">
      <alignment vertical="center"/>
    </xf>
    <xf numFmtId="3" fontId="5" fillId="0" borderId="11" xfId="0" applyNumberFormat="1" applyFont="1" applyBorder="1" applyAlignment="1">
      <alignment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4" fillId="0" borderId="15" xfId="0" applyFont="1" applyBorder="1" applyAlignment="1">
      <alignment vertical="center"/>
    </xf>
    <xf numFmtId="0" fontId="0" fillId="0" borderId="10" xfId="0" applyBorder="1"/>
    <xf numFmtId="0" fontId="0" fillId="0" borderId="11" xfId="0" applyBorder="1"/>
    <xf numFmtId="0" fontId="11" fillId="5" borderId="32" xfId="4" applyFont="1" applyFill="1" applyBorder="1" applyAlignment="1">
      <alignment horizontal="center"/>
    </xf>
    <xf numFmtId="3" fontId="38" fillId="7" borderId="9" xfId="0" applyNumberFormat="1" applyFont="1" applyFill="1" applyBorder="1" applyAlignment="1">
      <alignment vertical="center"/>
    </xf>
    <xf numFmtId="0" fontId="11" fillId="5" borderId="32" xfId="4" applyFont="1" applyFill="1" applyBorder="1" applyAlignment="1">
      <alignment horizontal="center"/>
    </xf>
    <xf numFmtId="3" fontId="21" fillId="0" borderId="5" xfId="0" applyNumberFormat="1" applyFont="1" applyBorder="1" applyAlignment="1">
      <alignment vertical="center"/>
    </xf>
    <xf numFmtId="165" fontId="42" fillId="0" borderId="26" xfId="2" applyNumberFormat="1" applyFont="1" applyFill="1" applyBorder="1" applyAlignment="1">
      <alignment horizontal="center" vertical="top" wrapText="1"/>
    </xf>
    <xf numFmtId="165" fontId="42" fillId="0" borderId="28" xfId="2" applyNumberFormat="1" applyFont="1" applyFill="1" applyBorder="1" applyAlignment="1">
      <alignment horizontal="center" vertical="top" wrapText="1"/>
    </xf>
    <xf numFmtId="165" fontId="5" fillId="5" borderId="24" xfId="2" applyNumberFormat="1" applyFont="1" applyFill="1" applyBorder="1" applyAlignment="1">
      <alignment horizontal="center" vertical="top" wrapText="1"/>
    </xf>
    <xf numFmtId="165" fontId="5" fillId="5" borderId="26" xfId="2" applyNumberFormat="1" applyFont="1" applyFill="1" applyBorder="1" applyAlignment="1">
      <alignment horizontal="center" vertical="top" wrapText="1"/>
    </xf>
    <xf numFmtId="165" fontId="5" fillId="5" borderId="28" xfId="2" applyNumberFormat="1" applyFont="1" applyFill="1" applyBorder="1" applyAlignment="1">
      <alignment horizontal="center" vertical="top" wrapText="1"/>
    </xf>
    <xf numFmtId="165" fontId="11" fillId="5" borderId="29" xfId="2" applyNumberFormat="1" applyFont="1" applyFill="1" applyBorder="1" applyAlignment="1">
      <alignment horizontal="center"/>
    </xf>
    <xf numFmtId="165" fontId="11" fillId="5" borderId="41" xfId="2" applyNumberFormat="1" applyFont="1" applyFill="1" applyBorder="1" applyAlignment="1">
      <alignment horizontal="center"/>
    </xf>
    <xf numFmtId="3" fontId="21" fillId="0" borderId="6" xfId="0" applyNumberFormat="1" applyFont="1" applyBorder="1" applyAlignment="1">
      <alignment vertical="center"/>
    </xf>
    <xf numFmtId="3" fontId="5" fillId="10" borderId="0" xfId="0" applyNumberFormat="1" applyFont="1" applyFill="1" applyBorder="1" applyAlignment="1">
      <alignment vertical="center"/>
    </xf>
    <xf numFmtId="3" fontId="21" fillId="10" borderId="0" xfId="0" applyNumberFormat="1" applyFont="1" applyFill="1" applyBorder="1" applyAlignment="1">
      <alignment vertical="center"/>
    </xf>
    <xf numFmtId="3" fontId="21" fillId="10" borderId="4" xfId="0" applyNumberFormat="1" applyFont="1" applyFill="1" applyBorder="1" applyAlignment="1">
      <alignment vertical="center"/>
    </xf>
    <xf numFmtId="3" fontId="5" fillId="10" borderId="4" xfId="0" applyNumberFormat="1" applyFont="1" applyFill="1" applyBorder="1" applyAlignment="1">
      <alignment vertical="center"/>
    </xf>
    <xf numFmtId="3" fontId="5" fillId="10" borderId="3" xfId="0" applyNumberFormat="1" applyFont="1" applyFill="1" applyBorder="1" applyAlignment="1">
      <alignment vertical="center"/>
    </xf>
    <xf numFmtId="3" fontId="21" fillId="10" borderId="3" xfId="0" applyNumberFormat="1" applyFont="1" applyFill="1" applyBorder="1" applyAlignment="1">
      <alignment vertical="center"/>
    </xf>
    <xf numFmtId="0" fontId="34" fillId="0" borderId="0" xfId="0" applyFont="1" applyFill="1"/>
    <xf numFmtId="3" fontId="2" fillId="0" borderId="0" xfId="0" applyNumberFormat="1" applyFont="1" applyAlignment="1">
      <alignment horizontal="left"/>
    </xf>
    <xf numFmtId="165" fontId="0" fillId="0" borderId="0" xfId="0" applyNumberFormat="1"/>
    <xf numFmtId="0" fontId="2" fillId="0" borderId="0" xfId="0" applyFont="1" applyAlignment="1">
      <alignment horizontal="left"/>
    </xf>
    <xf numFmtId="0" fontId="26" fillId="0" borderId="19" xfId="4" applyFont="1" applyFill="1" applyBorder="1" applyAlignment="1">
      <alignment horizontal="center" vertical="center"/>
    </xf>
    <xf numFmtId="0" fontId="26" fillId="0" borderId="21" xfId="4" applyFont="1" applyFill="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11" fillId="4" borderId="19" xfId="4" applyFont="1" applyFill="1" applyBorder="1" applyAlignment="1">
      <alignment horizontal="center" vertical="center"/>
    </xf>
    <xf numFmtId="0" fontId="11" fillId="4" borderId="21" xfId="4" applyFont="1" applyFill="1" applyBorder="1" applyAlignment="1">
      <alignment horizontal="center" vertical="center"/>
    </xf>
    <xf numFmtId="165" fontId="5" fillId="0" borderId="19" xfId="2" applyNumberFormat="1" applyFont="1" applyFill="1" applyBorder="1" applyAlignment="1">
      <alignment horizontal="center"/>
    </xf>
    <xf numFmtId="165" fontId="5" fillId="0" borderId="21" xfId="2" applyNumberFormat="1" applyFont="1" applyFill="1" applyBorder="1" applyAlignment="1">
      <alignment horizontal="center"/>
    </xf>
    <xf numFmtId="0" fontId="24" fillId="0" borderId="19" xfId="4" applyFont="1" applyBorder="1" applyAlignment="1">
      <alignment horizontal="center" vertical="center"/>
    </xf>
    <xf numFmtId="0" fontId="24" fillId="0" borderId="20" xfId="4" applyFont="1" applyBorder="1" applyAlignment="1">
      <alignment horizontal="center" vertical="center"/>
    </xf>
    <xf numFmtId="0" fontId="24" fillId="0" borderId="21" xfId="4" applyFont="1" applyBorder="1" applyAlignment="1">
      <alignment horizontal="center" vertical="center"/>
    </xf>
    <xf numFmtId="0" fontId="23" fillId="8" borderId="0" xfId="0" applyFont="1" applyFill="1" applyBorder="1" applyAlignment="1">
      <alignment horizontal="center" vertical="center"/>
    </xf>
    <xf numFmtId="0" fontId="11" fillId="5" borderId="30" xfId="4" applyFont="1" applyFill="1" applyBorder="1" applyAlignment="1">
      <alignment horizontal="center"/>
    </xf>
    <xf numFmtId="0" fontId="11" fillId="5" borderId="31" xfId="4" applyFont="1" applyFill="1" applyBorder="1" applyAlignment="1">
      <alignment horizontal="center"/>
    </xf>
    <xf numFmtId="0" fontId="11" fillId="5" borderId="32" xfId="4" applyFont="1" applyFill="1" applyBorder="1" applyAlignment="1">
      <alignment horizontal="center"/>
    </xf>
    <xf numFmtId="0" fontId="11" fillId="5" borderId="33" xfId="4" applyFont="1" applyFill="1" applyBorder="1" applyAlignment="1">
      <alignment horizont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cellXfs>
  <cellStyles count="12">
    <cellStyle name="Comma" xfId="2" builtinId="3"/>
    <cellStyle name="Euro" xfId="6"/>
    <cellStyle name="Euro 2" xfId="10"/>
    <cellStyle name="Hyperlink" xfId="3" builtinId="8"/>
    <cellStyle name="Hyperlink 2" xfId="7"/>
    <cellStyle name="Normal" xfId="0" builtinId="0"/>
    <cellStyle name="Normal 2" xfId="5"/>
    <cellStyle name="Normal 3" xfId="11"/>
    <cellStyle name="Percent" xfId="1" builtinId="5"/>
    <cellStyle name="Percent 2" xfId="9"/>
    <cellStyle name="Percent 3" xfId="8"/>
    <cellStyle name="Total" xfId="4" builtinId="25"/>
  </cellStyles>
  <dxfs count="525">
    <dxf>
      <font>
        <color theme="0" tint="-0.24994659260841701"/>
      </font>
    </dxf>
    <dxf>
      <font>
        <color theme="0" tint="-0.2499465926084170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255"/>
  <sheetViews>
    <sheetView topLeftCell="A133" zoomScale="80" zoomScaleNormal="80" workbookViewId="0">
      <selection activeCell="AB163" sqref="AB163"/>
    </sheetView>
  </sheetViews>
  <sheetFormatPr defaultRowHeight="10.5" x14ac:dyDescent="0.15"/>
  <cols>
    <col min="1" max="1" width="14" customWidth="1"/>
    <col min="2" max="2" width="16.85546875" customWidth="1"/>
    <col min="3" max="3" width="9.85546875" customWidth="1"/>
    <col min="4" max="9" width="12" hidden="1" customWidth="1"/>
    <col min="10" max="11" width="11" hidden="1" customWidth="1"/>
    <col min="12" max="13" width="10.85546875" hidden="1" customWidth="1"/>
    <col min="14" max="15" width="9.5703125" hidden="1" customWidth="1"/>
    <col min="16" max="23" width="14.28515625" customWidth="1"/>
    <col min="24" max="24" width="14.28515625" style="12" customWidth="1"/>
    <col min="25" max="25" width="14.28515625" customWidth="1"/>
    <col min="26" max="26" width="12.7109375" customWidth="1"/>
  </cols>
  <sheetData>
    <row r="1" spans="3:44" ht="18.75" x14ac:dyDescent="0.2">
      <c r="C1" s="1" t="s">
        <v>35</v>
      </c>
      <c r="D1" s="1"/>
      <c r="E1" s="1"/>
      <c r="F1" s="1"/>
      <c r="G1" s="1"/>
      <c r="H1" s="1"/>
      <c r="I1" s="1"/>
      <c r="J1" s="1"/>
      <c r="K1" s="37" t="s">
        <v>62</v>
      </c>
      <c r="L1" s="1"/>
      <c r="M1" s="1"/>
      <c r="N1" s="1"/>
      <c r="O1" s="1"/>
      <c r="P1" s="1"/>
      <c r="Q1" s="1"/>
      <c r="R1" s="1"/>
      <c r="S1" s="1"/>
      <c r="T1" s="158"/>
      <c r="U1" s="158"/>
      <c r="V1" s="158"/>
      <c r="W1" s="158"/>
      <c r="X1" s="158"/>
    </row>
    <row r="2" spans="3:44" ht="12" x14ac:dyDescent="0.2">
      <c r="C2" s="31" t="s">
        <v>32</v>
      </c>
      <c r="D2" s="40"/>
      <c r="E2" s="40"/>
      <c r="F2" s="40"/>
      <c r="G2" s="40"/>
      <c r="H2" s="40"/>
      <c r="I2" s="40"/>
      <c r="J2" s="40"/>
      <c r="K2" s="40"/>
      <c r="L2" s="40"/>
      <c r="M2" s="40"/>
      <c r="N2" s="40"/>
      <c r="O2" s="40"/>
      <c r="P2" s="40"/>
      <c r="Q2" s="40"/>
      <c r="R2" s="40"/>
      <c r="S2" s="40"/>
      <c r="T2" s="40"/>
      <c r="U2" s="40"/>
      <c r="V2" s="40"/>
      <c r="W2" s="40"/>
      <c r="X2" s="11"/>
    </row>
    <row r="3" spans="3:44" x14ac:dyDescent="0.15">
      <c r="X3"/>
    </row>
    <row r="4" spans="3:44" ht="18.75" x14ac:dyDescent="0.15">
      <c r="C4" s="9" t="s">
        <v>36</v>
      </c>
      <c r="X4"/>
    </row>
    <row r="5" spans="3:44" ht="15" x14ac:dyDescent="0.15">
      <c r="C5" s="2">
        <v>47</v>
      </c>
      <c r="D5" s="3">
        <v>1992</v>
      </c>
      <c r="E5" s="3">
        <f>D5+1</f>
        <v>1993</v>
      </c>
      <c r="F5" s="3">
        <f t="shared" ref="F5:Z5" si="0">E5+1</f>
        <v>1994</v>
      </c>
      <c r="G5" s="3">
        <f t="shared" si="0"/>
        <v>1995</v>
      </c>
      <c r="H5" s="3">
        <f t="shared" si="0"/>
        <v>1996</v>
      </c>
      <c r="I5" s="3">
        <f t="shared" si="0"/>
        <v>1997</v>
      </c>
      <c r="J5" s="3">
        <f t="shared" si="0"/>
        <v>1998</v>
      </c>
      <c r="K5" s="3">
        <f t="shared" si="0"/>
        <v>1999</v>
      </c>
      <c r="L5" s="3">
        <f t="shared" si="0"/>
        <v>2000</v>
      </c>
      <c r="M5" s="3">
        <f t="shared" si="0"/>
        <v>2001</v>
      </c>
      <c r="N5" s="3">
        <f t="shared" si="0"/>
        <v>2002</v>
      </c>
      <c r="O5" s="3">
        <f t="shared" si="0"/>
        <v>2003</v>
      </c>
      <c r="P5" s="3">
        <f t="shared" si="0"/>
        <v>2004</v>
      </c>
      <c r="Q5" s="3">
        <f t="shared" si="0"/>
        <v>2005</v>
      </c>
      <c r="R5" s="3">
        <f t="shared" si="0"/>
        <v>2006</v>
      </c>
      <c r="S5" s="3">
        <f t="shared" si="0"/>
        <v>2007</v>
      </c>
      <c r="T5" s="3">
        <f t="shared" si="0"/>
        <v>2008</v>
      </c>
      <c r="U5" s="3">
        <f t="shared" si="0"/>
        <v>2009</v>
      </c>
      <c r="V5" s="3">
        <f t="shared" si="0"/>
        <v>2010</v>
      </c>
      <c r="W5" s="3">
        <f t="shared" si="0"/>
        <v>2011</v>
      </c>
      <c r="X5" s="3">
        <f t="shared" si="0"/>
        <v>2012</v>
      </c>
      <c r="Y5" s="3">
        <f t="shared" si="0"/>
        <v>2013</v>
      </c>
      <c r="Z5" s="114">
        <f t="shared" si="0"/>
        <v>2014</v>
      </c>
    </row>
    <row r="6" spans="3:44" ht="15" x14ac:dyDescent="0.15">
      <c r="C6" s="4" t="s">
        <v>0</v>
      </c>
      <c r="D6" s="26">
        <v>196730.46273001953</v>
      </c>
      <c r="E6" s="27">
        <v>226303.79739936528</v>
      </c>
      <c r="F6" s="27">
        <v>293674.92161168932</v>
      </c>
      <c r="G6" s="27">
        <v>306529</v>
      </c>
      <c r="H6" s="27">
        <v>346468</v>
      </c>
      <c r="I6" s="27">
        <v>371584</v>
      </c>
      <c r="J6" s="27">
        <v>404199</v>
      </c>
      <c r="K6" s="27">
        <v>438751</v>
      </c>
      <c r="L6" s="16">
        <v>34507</v>
      </c>
      <c r="M6" s="5">
        <v>36729.53</v>
      </c>
      <c r="N6" s="5">
        <v>38850.182000000001</v>
      </c>
      <c r="O6" s="38">
        <v>40624.735000000001</v>
      </c>
      <c r="P6" s="117">
        <v>43315.131999999998</v>
      </c>
      <c r="Q6" s="39">
        <v>47442.292999999998</v>
      </c>
      <c r="R6" s="39">
        <v>50098.819000000003</v>
      </c>
      <c r="S6" s="39">
        <v>52298.834000000003</v>
      </c>
      <c r="T6" s="39">
        <v>53684</v>
      </c>
      <c r="U6" s="39">
        <v>53415</v>
      </c>
      <c r="V6" s="39">
        <v>53586</v>
      </c>
      <c r="W6" s="39">
        <v>53956</v>
      </c>
      <c r="X6" s="39">
        <v>53623</v>
      </c>
      <c r="Y6" s="118">
        <v>54150</v>
      </c>
      <c r="Z6" s="119">
        <v>55341.3</v>
      </c>
      <c r="AR6" t="s">
        <v>65</v>
      </c>
    </row>
    <row r="7" spans="3:44" ht="15" x14ac:dyDescent="0.15">
      <c r="C7" s="4" t="s">
        <v>1</v>
      </c>
      <c r="D7" s="28">
        <v>1096532</v>
      </c>
      <c r="E7" s="29">
        <v>1186280</v>
      </c>
      <c r="F7" s="29">
        <v>1374523</v>
      </c>
      <c r="G7" s="29">
        <v>1361290</v>
      </c>
      <c r="H7" s="29">
        <v>1743153</v>
      </c>
      <c r="I7" s="29">
        <v>1996764</v>
      </c>
      <c r="J7" s="29">
        <v>2504636</v>
      </c>
      <c r="K7" s="29">
        <v>2786140</v>
      </c>
      <c r="L7" s="19">
        <v>74637</v>
      </c>
      <c r="M7" s="5">
        <v>81393</v>
      </c>
      <c r="N7" s="5">
        <v>85097</v>
      </c>
      <c r="O7" s="5">
        <v>99610</v>
      </c>
      <c r="P7" s="120">
        <v>119043.38509403339</v>
      </c>
      <c r="Q7" s="5">
        <v>147414.6846691464</v>
      </c>
      <c r="R7" s="5">
        <v>162130.0142949452</v>
      </c>
      <c r="S7" s="5">
        <v>172515.40405397551</v>
      </c>
      <c r="T7" s="5">
        <v>169734.84941430399</v>
      </c>
      <c r="U7" s="5">
        <v>188173.00732304252</v>
      </c>
      <c r="V7" s="5">
        <v>199694.82936707599</v>
      </c>
      <c r="W7" s="5">
        <v>203274.1823075352</v>
      </c>
      <c r="X7" s="5">
        <v>230284.81048931522</v>
      </c>
      <c r="Y7" s="5">
        <v>232641.97403250856</v>
      </c>
      <c r="Z7" s="5">
        <v>257389.14856775402</v>
      </c>
      <c r="AR7" t="s">
        <v>66</v>
      </c>
    </row>
    <row r="8" spans="3:44" ht="15" x14ac:dyDescent="0.15">
      <c r="C8" s="4" t="s">
        <v>2</v>
      </c>
      <c r="D8" s="17">
        <v>0</v>
      </c>
      <c r="E8" s="18">
        <v>0</v>
      </c>
      <c r="F8" s="18">
        <v>0</v>
      </c>
      <c r="G8" s="18">
        <v>0</v>
      </c>
      <c r="H8" s="18">
        <v>0</v>
      </c>
      <c r="I8" s="18">
        <v>0</v>
      </c>
      <c r="J8" s="18">
        <v>0</v>
      </c>
      <c r="K8" s="18">
        <v>0</v>
      </c>
      <c r="L8" s="19">
        <v>0</v>
      </c>
      <c r="M8" s="5">
        <v>0</v>
      </c>
      <c r="N8" s="5">
        <v>0</v>
      </c>
      <c r="O8" s="38"/>
      <c r="P8" s="38">
        <f>Q8-63.9329</f>
        <v>304.13419999999996</v>
      </c>
      <c r="Q8" s="38">
        <f>R8-63.9329</f>
        <v>368.06709999999998</v>
      </c>
      <c r="R8" s="38">
        <v>432</v>
      </c>
      <c r="S8" s="38">
        <v>672</v>
      </c>
      <c r="T8" s="38">
        <v>764</v>
      </c>
      <c r="U8" s="38">
        <v>844</v>
      </c>
      <c r="V8" s="38">
        <v>915</v>
      </c>
      <c r="W8" s="38">
        <v>892</v>
      </c>
      <c r="X8" s="38">
        <v>978</v>
      </c>
      <c r="Y8" s="38">
        <v>1043</v>
      </c>
      <c r="Z8" s="42">
        <v>1215</v>
      </c>
      <c r="AR8" t="s">
        <v>67</v>
      </c>
    </row>
    <row r="9" spans="3:44" ht="15" x14ac:dyDescent="0.15">
      <c r="C9" s="4" t="s">
        <v>3</v>
      </c>
      <c r="D9" s="17">
        <v>146967</v>
      </c>
      <c r="E9" s="18">
        <v>160059</v>
      </c>
      <c r="F9" s="18">
        <v>174700</v>
      </c>
      <c r="G9" s="18">
        <v>186492</v>
      </c>
      <c r="H9" s="18">
        <v>204336</v>
      </c>
      <c r="I9" s="18">
        <v>224284</v>
      </c>
      <c r="J9" s="18">
        <v>252284</v>
      </c>
      <c r="K9" s="18">
        <v>275681</v>
      </c>
      <c r="L9" s="19">
        <v>280731</v>
      </c>
      <c r="M9" s="5">
        <v>291265</v>
      </c>
      <c r="N9" s="5">
        <v>291810</v>
      </c>
      <c r="O9" s="5">
        <v>297680</v>
      </c>
      <c r="P9" s="120">
        <v>291710.91399999999</v>
      </c>
      <c r="Q9" s="5">
        <v>293504.92300000001</v>
      </c>
      <c r="R9" s="5">
        <v>299428.92200000002</v>
      </c>
      <c r="S9" s="5">
        <v>309712.37400000001</v>
      </c>
      <c r="T9" s="5">
        <v>269175.35142000002</v>
      </c>
      <c r="U9" s="5">
        <v>271287.99079000001</v>
      </c>
      <c r="V9" s="5">
        <v>280661.788848</v>
      </c>
      <c r="W9" s="5">
        <v>288417.13397800003</v>
      </c>
      <c r="X9" s="5">
        <v>301115.94889699999</v>
      </c>
      <c r="Y9" s="5">
        <v>311005.68469700002</v>
      </c>
      <c r="Z9" s="5">
        <v>326048.11744200002</v>
      </c>
      <c r="AR9" t="s">
        <v>68</v>
      </c>
    </row>
    <row r="10" spans="3:44" ht="15" x14ac:dyDescent="0.15">
      <c r="C10" s="4" t="s">
        <v>4</v>
      </c>
      <c r="D10" s="17">
        <v>165</v>
      </c>
      <c r="E10" s="18">
        <v>197</v>
      </c>
      <c r="F10" s="18">
        <v>236.8</v>
      </c>
      <c r="G10" s="18">
        <v>286.89999999999998</v>
      </c>
      <c r="H10" s="18">
        <v>339.5</v>
      </c>
      <c r="I10" s="18">
        <v>405</v>
      </c>
      <c r="J10" s="18">
        <v>368.5</v>
      </c>
      <c r="K10" s="18">
        <v>488.3</v>
      </c>
      <c r="L10" s="18">
        <v>0</v>
      </c>
      <c r="M10" s="18">
        <v>0</v>
      </c>
      <c r="N10" s="18">
        <v>0</v>
      </c>
      <c r="O10" s="38">
        <v>0</v>
      </c>
      <c r="P10" s="121">
        <v>0</v>
      </c>
      <c r="Q10" s="38">
        <v>0</v>
      </c>
      <c r="R10" s="38">
        <v>0</v>
      </c>
      <c r="S10" s="38">
        <v>0</v>
      </c>
      <c r="T10" s="38">
        <v>1675.7</v>
      </c>
      <c r="U10" s="38">
        <v>1828.6</v>
      </c>
      <c r="V10" s="38">
        <v>1797</v>
      </c>
      <c r="W10" s="38">
        <v>1629</v>
      </c>
      <c r="X10" s="38">
        <v>1585</v>
      </c>
      <c r="Y10" s="38">
        <v>1647</v>
      </c>
      <c r="Z10" s="42">
        <v>1533</v>
      </c>
    </row>
    <row r="11" spans="3:44" ht="15" x14ac:dyDescent="0.15">
      <c r="C11" s="4" t="s">
        <v>64</v>
      </c>
      <c r="D11" s="75"/>
      <c r="E11" s="75"/>
      <c r="F11" s="75"/>
      <c r="G11" s="75"/>
      <c r="H11" s="75"/>
      <c r="I11" s="18">
        <v>61486</v>
      </c>
      <c r="J11" s="18">
        <v>75266</v>
      </c>
      <c r="K11" s="18">
        <v>87331</v>
      </c>
      <c r="L11" s="19">
        <v>104182</v>
      </c>
      <c r="M11" s="5">
        <v>119924</v>
      </c>
      <c r="N11" s="5">
        <v>139997</v>
      </c>
      <c r="O11" s="5">
        <f>AVERAGE(N11,P11)</f>
        <v>152237</v>
      </c>
      <c r="P11" s="120">
        <v>164477</v>
      </c>
      <c r="Q11" s="120">
        <v>179129</v>
      </c>
      <c r="R11" s="120">
        <v>186800</v>
      </c>
      <c r="S11" s="120">
        <v>199246</v>
      </c>
      <c r="T11" s="120">
        <v>211270</v>
      </c>
      <c r="U11" s="120">
        <v>230088</v>
      </c>
      <c r="V11" s="120">
        <v>243377</v>
      </c>
      <c r="W11" s="120">
        <v>253801</v>
      </c>
      <c r="X11" s="120">
        <v>276289</v>
      </c>
      <c r="Y11" s="120">
        <v>286227</v>
      </c>
      <c r="Z11" s="120">
        <v>289888</v>
      </c>
    </row>
    <row r="12" spans="3:44" ht="15" x14ac:dyDescent="0.15">
      <c r="C12" s="4" t="s">
        <v>6</v>
      </c>
      <c r="D12" s="17">
        <v>538000</v>
      </c>
      <c r="E12" s="18">
        <v>591600</v>
      </c>
      <c r="F12" s="18">
        <v>645609</v>
      </c>
      <c r="G12" s="18">
        <v>703767</v>
      </c>
      <c r="H12" s="18">
        <v>768002</v>
      </c>
      <c r="I12" s="18">
        <v>833944</v>
      </c>
      <c r="J12" s="18">
        <v>463861</v>
      </c>
      <c r="K12" s="18">
        <v>504679</v>
      </c>
      <c r="L12" s="19">
        <v>539939</v>
      </c>
      <c r="M12" s="6">
        <v>570948</v>
      </c>
      <c r="N12" s="6">
        <v>589989</v>
      </c>
      <c r="O12" s="6">
        <v>608698</v>
      </c>
      <c r="P12" s="120">
        <v>645888</v>
      </c>
      <c r="Q12" s="5">
        <v>676569</v>
      </c>
      <c r="R12" s="5">
        <v>701347</v>
      </c>
      <c r="S12" s="5">
        <v>724285</v>
      </c>
      <c r="T12" s="5">
        <v>717605</v>
      </c>
      <c r="U12" s="5">
        <v>777772</v>
      </c>
      <c r="V12" s="5">
        <v>820862</v>
      </c>
      <c r="W12" s="5">
        <v>839991</v>
      </c>
      <c r="X12" s="5">
        <v>936953</v>
      </c>
      <c r="Y12" s="5">
        <v>945287</v>
      </c>
      <c r="Z12" s="115">
        <v>1073990</v>
      </c>
    </row>
    <row r="13" spans="3:44" ht="15" x14ac:dyDescent="0.15">
      <c r="C13" s="4" t="s">
        <v>7</v>
      </c>
      <c r="D13" s="17">
        <v>377348</v>
      </c>
      <c r="E13" s="18">
        <v>433839</v>
      </c>
      <c r="F13" s="18">
        <v>462459</v>
      </c>
      <c r="G13" s="18">
        <v>500207</v>
      </c>
      <c r="H13" s="18">
        <v>563595</v>
      </c>
      <c r="I13" s="18">
        <v>644232</v>
      </c>
      <c r="J13" s="18">
        <v>724842</v>
      </c>
      <c r="K13" s="18">
        <v>832106</v>
      </c>
      <c r="L13" s="19">
        <v>884299</v>
      </c>
      <c r="M13" s="5">
        <v>875817</v>
      </c>
      <c r="N13" s="5">
        <v>895218</v>
      </c>
      <c r="O13" s="38">
        <v>975129</v>
      </c>
      <c r="P13" s="121">
        <v>1075869</v>
      </c>
      <c r="Q13" s="38">
        <v>1248057</v>
      </c>
      <c r="R13" s="38">
        <v>1303684</v>
      </c>
      <c r="S13" s="38">
        <v>1325780</v>
      </c>
      <c r="T13" s="38">
        <v>1402643</v>
      </c>
      <c r="U13" s="38">
        <v>1556611</v>
      </c>
      <c r="V13" s="38">
        <v>1765050.389</v>
      </c>
      <c r="W13" s="38">
        <v>1641251.8400000001</v>
      </c>
      <c r="X13" s="38">
        <v>1732437.159</v>
      </c>
      <c r="Y13" s="38">
        <v>1645256</v>
      </c>
      <c r="Z13" s="42">
        <v>1859072</v>
      </c>
    </row>
    <row r="14" spans="3:44" ht="15" x14ac:dyDescent="0.15">
      <c r="C14" s="4" t="s">
        <v>8</v>
      </c>
      <c r="D14" s="76"/>
      <c r="E14" s="75"/>
      <c r="F14" s="75"/>
      <c r="G14" s="29">
        <v>86.9</v>
      </c>
      <c r="H14" s="29">
        <v>219.6</v>
      </c>
      <c r="I14" s="29">
        <v>269.8</v>
      </c>
      <c r="J14" s="29">
        <v>335.6</v>
      </c>
      <c r="K14" s="29">
        <v>372.4</v>
      </c>
      <c r="L14" s="30">
        <v>612.5</v>
      </c>
      <c r="M14" s="29">
        <v>869.9</v>
      </c>
      <c r="N14" s="29">
        <v>1127.8</v>
      </c>
      <c r="O14" s="29">
        <v>1599</v>
      </c>
      <c r="P14" s="120">
        <v>2262.5</v>
      </c>
      <c r="Q14" s="5">
        <v>3548.9</v>
      </c>
      <c r="R14" s="5">
        <v>4976.1000000000004</v>
      </c>
      <c r="S14" s="5">
        <v>8014.7</v>
      </c>
      <c r="T14" s="5">
        <v>5911.83</v>
      </c>
      <c r="U14" s="5">
        <v>10826.772000000001</v>
      </c>
      <c r="V14" s="5">
        <v>13035.679</v>
      </c>
      <c r="W14" s="5">
        <v>781.2</v>
      </c>
      <c r="X14" s="5">
        <v>855.69399999999996</v>
      </c>
      <c r="Y14" s="38">
        <v>849</v>
      </c>
      <c r="Z14" s="42">
        <v>932.02599999999995</v>
      </c>
      <c r="AE14" s="41"/>
    </row>
    <row r="15" spans="3:44" ht="15" x14ac:dyDescent="0.15">
      <c r="C15" s="4" t="s">
        <v>9</v>
      </c>
      <c r="D15" s="28">
        <v>2116107</v>
      </c>
      <c r="E15" s="29">
        <v>2386412</v>
      </c>
      <c r="F15" s="29">
        <v>3780475</v>
      </c>
      <c r="G15" s="29">
        <v>4906476.8099999996</v>
      </c>
      <c r="H15" s="29">
        <v>6261071</v>
      </c>
      <c r="I15" s="29">
        <v>7222444</v>
      </c>
      <c r="J15" s="29">
        <v>8322632</v>
      </c>
      <c r="K15" s="29">
        <v>9361211.2223093957</v>
      </c>
      <c r="L15" s="71">
        <f>71937.0448382003*ECO!L19</f>
        <v>11969317.142448794</v>
      </c>
      <c r="M15" s="5">
        <v>87612.077113388106</v>
      </c>
      <c r="N15" s="5">
        <v>93676.46</v>
      </c>
      <c r="O15" s="38">
        <v>100237.26</v>
      </c>
      <c r="P15" s="121">
        <v>107987.48</v>
      </c>
      <c r="Q15" s="38">
        <v>116507.07</v>
      </c>
      <c r="R15" s="38">
        <v>124072.26</v>
      </c>
      <c r="S15" s="38">
        <v>126265</v>
      </c>
      <c r="T15" s="72">
        <f>AVERAGE(S15,U15)</f>
        <v>136833.97361233091</v>
      </c>
      <c r="U15" s="5">
        <v>147402.94722466182</v>
      </c>
      <c r="V15" s="5">
        <v>151322.46898142854</v>
      </c>
      <c r="W15" s="5">
        <v>166705.04626383985</v>
      </c>
      <c r="X15" s="5">
        <v>173017.49595537496</v>
      </c>
      <c r="Y15" s="5">
        <v>180136.06404312266</v>
      </c>
      <c r="Z15" s="115">
        <v>182053.17794660921</v>
      </c>
    </row>
    <row r="16" spans="3:44" ht="15" x14ac:dyDescent="0.15">
      <c r="C16" s="4" t="s">
        <v>10</v>
      </c>
      <c r="D16" s="28">
        <v>111512</v>
      </c>
      <c r="E16" s="29">
        <v>120167</v>
      </c>
      <c r="F16" s="29">
        <v>128447</v>
      </c>
      <c r="G16" s="29">
        <v>157116</v>
      </c>
      <c r="H16" s="29">
        <v>188154</v>
      </c>
      <c r="I16" s="29">
        <v>221342</v>
      </c>
      <c r="J16" s="29">
        <v>269038</v>
      </c>
      <c r="K16" s="29">
        <v>327327</v>
      </c>
      <c r="L16" s="30">
        <v>355567</v>
      </c>
      <c r="M16" s="5">
        <v>61218</v>
      </c>
      <c r="N16" s="5">
        <v>66984</v>
      </c>
      <c r="O16" s="5">
        <v>73638</v>
      </c>
      <c r="P16" s="120">
        <v>84879</v>
      </c>
      <c r="Q16" s="5">
        <v>98087</v>
      </c>
      <c r="R16" s="5">
        <v>105683</v>
      </c>
      <c r="S16" s="5">
        <v>110048</v>
      </c>
      <c r="T16" s="5">
        <v>94440</v>
      </c>
      <c r="U16" s="5">
        <v>112213</v>
      </c>
      <c r="V16" s="5">
        <v>125396</v>
      </c>
      <c r="W16" s="5">
        <v>120049</v>
      </c>
      <c r="X16" s="5">
        <v>130148</v>
      </c>
      <c r="Y16" s="5">
        <v>141592</v>
      </c>
      <c r="Z16" s="115">
        <v>149314</v>
      </c>
    </row>
    <row r="17" spans="3:30" ht="15" x14ac:dyDescent="0.15">
      <c r="C17" s="4" t="s">
        <v>11</v>
      </c>
      <c r="D17" s="28">
        <v>1332100</v>
      </c>
      <c r="E17" s="29">
        <v>1622500</v>
      </c>
      <c r="F17" s="29">
        <v>1912400</v>
      </c>
      <c r="G17" s="29">
        <v>2358123</v>
      </c>
      <c r="H17" s="29">
        <v>2945749</v>
      </c>
      <c r="I17" s="29">
        <v>3480504</v>
      </c>
      <c r="J17" s="29">
        <v>4019699</v>
      </c>
      <c r="K17" s="29">
        <v>4431440</v>
      </c>
      <c r="L17" s="30">
        <v>4874000</v>
      </c>
      <c r="M17" s="5">
        <v>782049</v>
      </c>
      <c r="N17" s="5">
        <v>810951</v>
      </c>
      <c r="O17" s="5">
        <v>886934</v>
      </c>
      <c r="P17" s="120">
        <v>989294</v>
      </c>
      <c r="Q17" s="5">
        <v>1120441</v>
      </c>
      <c r="R17" s="5">
        <v>1230039</v>
      </c>
      <c r="S17" s="5">
        <v>1311114</v>
      </c>
      <c r="T17" s="5">
        <v>1242297</v>
      </c>
      <c r="U17" s="5">
        <v>1406344</v>
      </c>
      <c r="V17" s="5">
        <v>1503441</v>
      </c>
      <c r="W17" s="5">
        <v>1486998</v>
      </c>
      <c r="X17" s="5">
        <v>1667749</v>
      </c>
      <c r="Y17" s="38">
        <v>1743600</v>
      </c>
      <c r="Z17" s="42">
        <v>1935100</v>
      </c>
    </row>
    <row r="18" spans="3:30" ht="15" x14ac:dyDescent="0.15">
      <c r="C18" s="4" t="s">
        <v>12</v>
      </c>
      <c r="D18" s="17">
        <v>0</v>
      </c>
      <c r="E18" s="18">
        <v>0</v>
      </c>
      <c r="F18" s="18">
        <v>0</v>
      </c>
      <c r="G18" s="18">
        <v>0</v>
      </c>
      <c r="H18" s="18">
        <v>0</v>
      </c>
      <c r="I18" s="18">
        <v>0</v>
      </c>
      <c r="J18" s="18">
        <v>0</v>
      </c>
      <c r="K18" s="18">
        <v>0</v>
      </c>
      <c r="L18" s="19">
        <v>0</v>
      </c>
      <c r="M18" s="5">
        <v>0</v>
      </c>
      <c r="N18" s="5">
        <v>0</v>
      </c>
      <c r="O18" s="5">
        <v>3900</v>
      </c>
      <c r="P18" s="120">
        <v>5529</v>
      </c>
      <c r="Q18" s="5">
        <v>6580</v>
      </c>
      <c r="R18" s="5">
        <v>7621</v>
      </c>
      <c r="S18" s="5">
        <v>8678</v>
      </c>
      <c r="T18" s="5">
        <v>8130</v>
      </c>
      <c r="U18" s="5">
        <v>8923</v>
      </c>
      <c r="V18" s="5">
        <v>8044</v>
      </c>
      <c r="W18" s="5">
        <v>7283</v>
      </c>
      <c r="X18" s="5">
        <v>7702</v>
      </c>
      <c r="Y18" s="38">
        <v>8034</v>
      </c>
      <c r="Z18" s="42">
        <v>9000</v>
      </c>
    </row>
    <row r="19" spans="3:30" ht="15" x14ac:dyDescent="0.15">
      <c r="C19" s="4" t="s">
        <v>13</v>
      </c>
      <c r="D19" s="75"/>
      <c r="E19" s="75"/>
      <c r="F19" s="75"/>
      <c r="G19" s="75"/>
      <c r="H19" s="75"/>
      <c r="I19" s="75"/>
      <c r="J19" s="18">
        <v>856</v>
      </c>
      <c r="K19" s="18">
        <v>1172</v>
      </c>
      <c r="L19" s="19">
        <v>1639</v>
      </c>
      <c r="M19" s="5">
        <v>2104</v>
      </c>
      <c r="N19" s="5">
        <v>2826</v>
      </c>
      <c r="O19" s="38">
        <v>3724</v>
      </c>
      <c r="P19" s="121">
        <v>4711</v>
      </c>
      <c r="Q19" s="38">
        <v>4925</v>
      </c>
      <c r="R19" s="38">
        <f>AVERAGE(Q19,S19)</f>
        <v>7176.5</v>
      </c>
      <c r="S19" s="38">
        <v>9428</v>
      </c>
      <c r="T19" s="5">
        <v>10750</v>
      </c>
      <c r="U19" s="5">
        <v>12411</v>
      </c>
      <c r="V19" s="5">
        <v>13820</v>
      </c>
      <c r="W19" s="5">
        <v>14767</v>
      </c>
      <c r="X19" s="5">
        <v>16331</v>
      </c>
      <c r="Y19" s="5">
        <v>17141</v>
      </c>
      <c r="Z19" s="42">
        <v>17789</v>
      </c>
    </row>
    <row r="20" spans="3:30" ht="15" x14ac:dyDescent="0.15">
      <c r="C20" s="4" t="s">
        <v>14</v>
      </c>
      <c r="D20" s="76"/>
      <c r="E20" s="75"/>
      <c r="F20" s="75"/>
      <c r="G20" s="18">
        <v>60737</v>
      </c>
      <c r="H20" s="18">
        <v>109301</v>
      </c>
      <c r="I20" s="18">
        <v>183519</v>
      </c>
      <c r="J20" s="18">
        <v>261045</v>
      </c>
      <c r="K20" s="18">
        <v>341790</v>
      </c>
      <c r="L20" s="19">
        <v>346796</v>
      </c>
      <c r="M20" s="5">
        <v>353594</v>
      </c>
      <c r="N20" s="5">
        <v>421400</v>
      </c>
      <c r="O20" s="5">
        <f>AVERAGE(N20,P20)</f>
        <v>663311.5</v>
      </c>
      <c r="P20" s="120">
        <v>905223</v>
      </c>
      <c r="Q20" s="5">
        <v>1091664</v>
      </c>
      <c r="R20" s="5">
        <v>1325523</v>
      </c>
      <c r="S20" s="5">
        <v>1557942</v>
      </c>
      <c r="T20" s="5">
        <v>1464711</v>
      </c>
      <c r="U20" s="5">
        <v>1655251</v>
      </c>
      <c r="V20" s="5">
        <v>1724394</v>
      </c>
      <c r="W20" s="5">
        <v>1658384</v>
      </c>
      <c r="X20" s="5">
        <v>1653978</v>
      </c>
      <c r="Y20" s="38">
        <v>1581634</v>
      </c>
      <c r="Z20" s="42">
        <v>1701669</v>
      </c>
    </row>
    <row r="21" spans="3:30" ht="15" x14ac:dyDescent="0.15">
      <c r="C21" s="4" t="s">
        <v>15</v>
      </c>
      <c r="D21" s="17">
        <v>8837</v>
      </c>
      <c r="E21" s="18">
        <v>11820</v>
      </c>
      <c r="F21" s="18">
        <v>11520</v>
      </c>
      <c r="G21" s="18">
        <v>12910</v>
      </c>
      <c r="H21" s="18">
        <v>15200</v>
      </c>
      <c r="I21" s="18">
        <v>20027</v>
      </c>
      <c r="J21" s="18">
        <v>23937</v>
      </c>
      <c r="K21" s="18">
        <v>28815</v>
      </c>
      <c r="L21" s="19">
        <v>31146</v>
      </c>
      <c r="M21" s="5">
        <v>40058</v>
      </c>
      <c r="N21" s="5">
        <v>38047</v>
      </c>
      <c r="O21" s="38">
        <v>44575</v>
      </c>
      <c r="P21" s="121">
        <v>55308</v>
      </c>
      <c r="Q21" s="38">
        <v>68823</v>
      </c>
      <c r="R21" s="38">
        <v>80521</v>
      </c>
      <c r="S21" s="38">
        <v>82342</v>
      </c>
      <c r="T21" s="38">
        <v>63818</v>
      </c>
      <c r="U21" s="38">
        <v>70015</v>
      </c>
      <c r="V21" s="38">
        <v>73430</v>
      </c>
      <c r="W21" s="38">
        <v>71838</v>
      </c>
      <c r="X21" s="38">
        <v>79208</v>
      </c>
      <c r="Y21" s="38">
        <v>82309</v>
      </c>
      <c r="Z21" s="42">
        <v>89217</v>
      </c>
    </row>
    <row r="22" spans="3:30" ht="15" x14ac:dyDescent="0.15">
      <c r="C22" s="4" t="s">
        <v>16</v>
      </c>
      <c r="D22" s="17">
        <v>0</v>
      </c>
      <c r="E22" s="18">
        <v>0</v>
      </c>
      <c r="F22" s="18">
        <v>0</v>
      </c>
      <c r="G22" s="18">
        <v>0</v>
      </c>
      <c r="H22" s="18">
        <v>0</v>
      </c>
      <c r="I22" s="18">
        <v>0</v>
      </c>
      <c r="J22" s="18">
        <v>0</v>
      </c>
      <c r="K22" s="18">
        <v>0</v>
      </c>
      <c r="L22" s="19">
        <v>1976</v>
      </c>
      <c r="M22" s="5">
        <v>3043</v>
      </c>
      <c r="N22" s="5">
        <v>2921</v>
      </c>
      <c r="O22" s="73">
        <f>(N22+($N$22*($Q$22/$N$22-1)/3))</f>
        <v>4284</v>
      </c>
      <c r="P22" s="5">
        <f>Q22-575.5023801</f>
        <v>6434.4976199000002</v>
      </c>
      <c r="Q22" s="5">
        <v>7010</v>
      </c>
      <c r="R22" s="5">
        <v>4994</v>
      </c>
      <c r="S22" s="5">
        <v>2947</v>
      </c>
      <c r="T22" s="5">
        <v>6775</v>
      </c>
      <c r="U22" s="5">
        <v>7808</v>
      </c>
      <c r="V22" s="5">
        <v>7507</v>
      </c>
      <c r="W22" s="5">
        <v>7506</v>
      </c>
      <c r="X22" s="5">
        <v>6799</v>
      </c>
      <c r="Y22" s="38">
        <v>7600</v>
      </c>
      <c r="Z22" s="42">
        <v>7600</v>
      </c>
    </row>
    <row r="23" spans="3:30" ht="15" x14ac:dyDescent="0.15">
      <c r="C23" s="4" t="s">
        <v>17</v>
      </c>
      <c r="D23" s="28">
        <v>72670924</v>
      </c>
      <c r="E23" s="29">
        <v>91948446</v>
      </c>
      <c r="F23" s="29">
        <v>107799787</v>
      </c>
      <c r="G23" s="29">
        <v>128519606</v>
      </c>
      <c r="H23" s="29">
        <v>152001703</v>
      </c>
      <c r="I23" s="29">
        <v>186141349</v>
      </c>
      <c r="J23" s="18">
        <v>123262</v>
      </c>
      <c r="K23" s="18">
        <v>156773</v>
      </c>
      <c r="L23" s="19">
        <v>190257</v>
      </c>
      <c r="M23" s="5">
        <v>218168</v>
      </c>
      <c r="N23" s="5">
        <v>250751</v>
      </c>
      <c r="O23" s="5">
        <v>297899</v>
      </c>
      <c r="P23" s="120">
        <v>338812</v>
      </c>
      <c r="Q23" s="5">
        <v>383676</v>
      </c>
      <c r="R23" s="5">
        <v>398711</v>
      </c>
      <c r="S23" s="5">
        <v>388507</v>
      </c>
      <c r="T23" s="5">
        <v>358205</v>
      </c>
      <c r="U23" s="5">
        <v>410827</v>
      </c>
      <c r="V23" s="5">
        <v>442574</v>
      </c>
      <c r="W23" s="5">
        <v>437347</v>
      </c>
      <c r="X23" s="5">
        <v>451255</v>
      </c>
      <c r="Y23" s="5">
        <v>483901</v>
      </c>
      <c r="Z23" s="115">
        <v>549861</v>
      </c>
    </row>
    <row r="24" spans="3:30" ht="15" x14ac:dyDescent="0.15">
      <c r="C24" s="4" t="s">
        <v>18</v>
      </c>
      <c r="D24" s="17">
        <v>0</v>
      </c>
      <c r="E24" s="18">
        <v>0</v>
      </c>
      <c r="F24" s="18">
        <v>0</v>
      </c>
      <c r="G24" s="18">
        <v>0</v>
      </c>
      <c r="H24" s="18">
        <v>0</v>
      </c>
      <c r="I24" s="18">
        <v>0</v>
      </c>
      <c r="J24" s="18">
        <v>0</v>
      </c>
      <c r="K24" s="18">
        <v>0</v>
      </c>
      <c r="L24" s="19">
        <v>0</v>
      </c>
      <c r="M24" s="5">
        <v>0</v>
      </c>
      <c r="N24" s="5">
        <v>0</v>
      </c>
      <c r="O24" s="5">
        <v>0</v>
      </c>
      <c r="P24" s="120">
        <v>4400</v>
      </c>
      <c r="Q24" s="5">
        <v>9000</v>
      </c>
      <c r="R24" s="5">
        <v>15330</v>
      </c>
      <c r="S24" s="5">
        <v>20970</v>
      </c>
      <c r="T24" s="5">
        <v>18700</v>
      </c>
      <c r="U24" s="5">
        <v>27000</v>
      </c>
      <c r="V24" s="5">
        <v>27200</v>
      </c>
      <c r="W24" s="5">
        <v>27200</v>
      </c>
      <c r="X24" s="5">
        <v>28000</v>
      </c>
      <c r="Y24" s="38">
        <v>27200</v>
      </c>
      <c r="Z24" s="42">
        <v>25372</v>
      </c>
      <c r="AD24" s="41"/>
    </row>
    <row r="25" spans="3:30" ht="15" x14ac:dyDescent="0.15">
      <c r="C25" s="4" t="s">
        <v>19</v>
      </c>
      <c r="D25" s="76"/>
      <c r="E25" s="75"/>
      <c r="F25" s="75"/>
      <c r="G25" s="18">
        <v>193476</v>
      </c>
      <c r="H25" s="18">
        <v>7305.99</v>
      </c>
      <c r="I25" s="18">
        <v>11177.84</v>
      </c>
      <c r="J25" s="18">
        <v>14633.18</v>
      </c>
      <c r="K25" s="18">
        <v>19064.419999999998</v>
      </c>
      <c r="L25" s="19">
        <v>21982.13</v>
      </c>
      <c r="M25" s="5">
        <v>23841</v>
      </c>
      <c r="N25" s="5">
        <v>23770</v>
      </c>
      <c r="O25" s="38">
        <v>28107</v>
      </c>
      <c r="P25" s="121">
        <v>33463</v>
      </c>
      <c r="Q25" s="38">
        <v>42307</v>
      </c>
      <c r="R25" s="38">
        <v>51082</v>
      </c>
      <c r="S25" s="38">
        <v>57273</v>
      </c>
      <c r="T25" s="38">
        <v>53010</v>
      </c>
      <c r="U25" s="38">
        <v>70244</v>
      </c>
      <c r="V25" s="38">
        <v>89979</v>
      </c>
      <c r="W25" s="38">
        <v>93428</v>
      </c>
      <c r="X25" s="38">
        <v>109728</v>
      </c>
      <c r="Y25" s="38">
        <v>120043</v>
      </c>
      <c r="Z25" s="42">
        <v>140235</v>
      </c>
    </row>
    <row r="26" spans="3:30" ht="15" x14ac:dyDescent="0.15">
      <c r="C26" s="4" t="s">
        <v>20</v>
      </c>
      <c r="D26" s="17">
        <v>0</v>
      </c>
      <c r="E26" s="18">
        <v>0</v>
      </c>
      <c r="F26" s="18">
        <v>0</v>
      </c>
      <c r="G26" s="18">
        <v>5.2</v>
      </c>
      <c r="H26" s="18">
        <v>10.86</v>
      </c>
      <c r="I26" s="18">
        <v>13.91</v>
      </c>
      <c r="J26" s="18">
        <v>16.98</v>
      </c>
      <c r="K26" s="18">
        <v>22.33</v>
      </c>
      <c r="L26" s="19">
        <v>23.47</v>
      </c>
      <c r="M26" s="5">
        <v>25.25</v>
      </c>
      <c r="N26" s="5">
        <v>28.35</v>
      </c>
      <c r="O26" s="5">
        <v>29.74</v>
      </c>
      <c r="P26" s="120">
        <v>25.6</v>
      </c>
      <c r="Q26" s="5">
        <v>29.8</v>
      </c>
      <c r="R26" s="5">
        <v>35.130000000000003</v>
      </c>
      <c r="S26" s="5">
        <v>35.76</v>
      </c>
      <c r="T26" s="5">
        <v>50.16</v>
      </c>
      <c r="U26" s="5">
        <v>58.11</v>
      </c>
      <c r="V26" s="5">
        <v>67.55</v>
      </c>
      <c r="W26" s="5">
        <v>54.43</v>
      </c>
      <c r="X26" s="5">
        <v>64.52</v>
      </c>
      <c r="Y26" s="38">
        <v>133.37157607916248</v>
      </c>
      <c r="Z26" s="42">
        <v>153.05000000000001</v>
      </c>
    </row>
    <row r="27" spans="3:30" ht="15" x14ac:dyDescent="0.15">
      <c r="C27" s="4" t="s">
        <v>21</v>
      </c>
      <c r="D27" s="17">
        <v>0</v>
      </c>
      <c r="E27" s="18"/>
      <c r="F27" s="75"/>
      <c r="G27" s="75"/>
      <c r="H27" s="75"/>
      <c r="I27" s="5" t="e">
        <v>#REF!</v>
      </c>
      <c r="J27" s="5">
        <v>0</v>
      </c>
      <c r="K27" s="5">
        <v>0</v>
      </c>
      <c r="L27" s="5" t="s">
        <v>198</v>
      </c>
      <c r="M27" s="5" t="s">
        <v>199</v>
      </c>
      <c r="N27" s="5">
        <v>0</v>
      </c>
      <c r="O27" s="5">
        <v>0</v>
      </c>
      <c r="P27" s="5">
        <v>603.30999999999995</v>
      </c>
      <c r="Q27" s="5">
        <v>801.3</v>
      </c>
      <c r="R27" s="5">
        <v>1008.62</v>
      </c>
      <c r="S27" s="5">
        <v>1257.8599999999999</v>
      </c>
      <c r="T27" s="5">
        <v>1222</v>
      </c>
      <c r="U27" s="5">
        <v>1453.1000000000001</v>
      </c>
      <c r="V27" s="5">
        <v>1688</v>
      </c>
      <c r="W27" s="5">
        <v>1766</v>
      </c>
      <c r="X27" s="5">
        <v>1976.4459420442299</v>
      </c>
      <c r="Y27" s="5">
        <v>1940</v>
      </c>
      <c r="Z27" s="5">
        <v>3219</v>
      </c>
    </row>
    <row r="28" spans="3:30" ht="15" x14ac:dyDescent="0.15">
      <c r="C28" s="4" t="s">
        <v>22</v>
      </c>
      <c r="D28" s="17">
        <v>217432</v>
      </c>
      <c r="E28" s="18">
        <v>246620</v>
      </c>
      <c r="F28" s="18">
        <v>265207</v>
      </c>
      <c r="G28" s="18">
        <v>300933</v>
      </c>
      <c r="H28" s="18">
        <v>335574</v>
      </c>
      <c r="I28" s="18">
        <v>385257</v>
      </c>
      <c r="J28" s="18">
        <v>438438</v>
      </c>
      <c r="K28" s="18">
        <v>494794</v>
      </c>
      <c r="L28" s="19">
        <v>230323</v>
      </c>
      <c r="M28" s="5">
        <v>236721</v>
      </c>
      <c r="N28" s="5">
        <v>223768</v>
      </c>
      <c r="O28" s="38">
        <v>238222</v>
      </c>
      <c r="P28" s="121">
        <v>254953</v>
      </c>
      <c r="Q28" s="38">
        <v>287660</v>
      </c>
      <c r="R28" s="38">
        <v>294403</v>
      </c>
      <c r="S28" s="38">
        <v>284023</v>
      </c>
      <c r="T28" s="38">
        <v>272925</v>
      </c>
      <c r="U28" s="38">
        <v>293177</v>
      </c>
      <c r="V28" s="38">
        <v>315760</v>
      </c>
      <c r="W28" s="38">
        <v>335879</v>
      </c>
      <c r="X28" s="38">
        <v>363085</v>
      </c>
      <c r="Y28" s="5">
        <v>349067</v>
      </c>
      <c r="Z28" s="115">
        <v>408592</v>
      </c>
    </row>
    <row r="29" spans="3:30" ht="15" x14ac:dyDescent="0.15">
      <c r="C29" s="4" t="s">
        <v>23</v>
      </c>
      <c r="D29" s="17">
        <v>188446</v>
      </c>
      <c r="E29" s="18">
        <v>209838</v>
      </c>
      <c r="F29" s="18">
        <v>219545</v>
      </c>
      <c r="G29" s="18">
        <v>236778</v>
      </c>
      <c r="H29" s="18">
        <v>257248</v>
      </c>
      <c r="I29" s="18">
        <v>284663</v>
      </c>
      <c r="J29" s="18">
        <v>307392</v>
      </c>
      <c r="K29" s="18">
        <v>366612</v>
      </c>
      <c r="L29" s="19">
        <v>381493</v>
      </c>
      <c r="M29" s="5">
        <v>397000</v>
      </c>
      <c r="N29" s="5">
        <v>430300</v>
      </c>
      <c r="O29" s="5">
        <v>452295</v>
      </c>
      <c r="P29" s="120">
        <v>536972</v>
      </c>
      <c r="Q29" s="5">
        <v>608274</v>
      </c>
      <c r="R29" s="5">
        <v>678663</v>
      </c>
      <c r="S29" s="5">
        <v>742171</v>
      </c>
      <c r="T29" s="5">
        <v>694405</v>
      </c>
      <c r="U29" s="5">
        <v>742136</v>
      </c>
      <c r="V29" s="5">
        <v>852185</v>
      </c>
      <c r="W29" s="5">
        <v>904319</v>
      </c>
      <c r="X29" s="5">
        <v>990507</v>
      </c>
      <c r="Y29" s="5">
        <v>1086264</v>
      </c>
      <c r="Z29" s="115">
        <v>1200650</v>
      </c>
    </row>
    <row r="30" spans="3:30" ht="15" x14ac:dyDescent="0.15">
      <c r="C30" s="4" t="s">
        <v>24</v>
      </c>
      <c r="D30" s="17">
        <v>237.92</v>
      </c>
      <c r="E30" s="18">
        <v>587.14</v>
      </c>
      <c r="F30" s="18">
        <v>1163.9100000000001</v>
      </c>
      <c r="G30" s="18">
        <v>2193</v>
      </c>
      <c r="H30" s="18">
        <v>3595</v>
      </c>
      <c r="I30" s="18">
        <v>6044</v>
      </c>
      <c r="J30" s="18">
        <v>9581</v>
      </c>
      <c r="K30" s="18">
        <v>13661</v>
      </c>
      <c r="L30" s="19">
        <v>18940</v>
      </c>
      <c r="M30" s="5">
        <v>24822</v>
      </c>
      <c r="N30" s="5">
        <v>31330</v>
      </c>
      <c r="O30" s="38">
        <v>37038</v>
      </c>
      <c r="P30" s="121">
        <v>44199</v>
      </c>
      <c r="Q30" s="38">
        <v>51691</v>
      </c>
      <c r="R30" s="38">
        <v>65051</v>
      </c>
      <c r="S30" s="38">
        <v>76382</v>
      </c>
      <c r="T30" s="38">
        <v>80870</v>
      </c>
      <c r="U30" s="38">
        <v>83804</v>
      </c>
      <c r="V30" s="38">
        <v>89670</v>
      </c>
      <c r="W30" s="38">
        <v>84793</v>
      </c>
      <c r="X30" s="38">
        <v>94413</v>
      </c>
      <c r="Y30" s="38">
        <v>95292</v>
      </c>
      <c r="Z30" s="42">
        <v>99172</v>
      </c>
    </row>
    <row r="31" spans="3:30" ht="15" x14ac:dyDescent="0.15">
      <c r="C31" s="4" t="s">
        <v>25</v>
      </c>
      <c r="D31" s="17">
        <v>342.46</v>
      </c>
      <c r="E31" s="18">
        <v>483.39699999999999</v>
      </c>
      <c r="F31" s="18">
        <v>682.67100000000005</v>
      </c>
      <c r="G31" s="18">
        <v>1074.057</v>
      </c>
      <c r="H31" s="18">
        <v>1498.655</v>
      </c>
      <c r="I31" s="18">
        <v>1989.0329999999999</v>
      </c>
      <c r="J31" s="18">
        <v>2490.3319999999999</v>
      </c>
      <c r="K31" s="18">
        <v>3098.1849999999999</v>
      </c>
      <c r="L31" s="19">
        <v>3481.569</v>
      </c>
      <c r="M31" s="10">
        <v>18749.246999999999</v>
      </c>
      <c r="N31" s="10">
        <v>20777.411</v>
      </c>
      <c r="O31" s="10">
        <v>23370.651999999998</v>
      </c>
      <c r="P31" s="120">
        <v>26846.412</v>
      </c>
      <c r="Q31" s="5">
        <v>33663.518581922202</v>
      </c>
      <c r="R31" s="5">
        <v>38696.518030790401</v>
      </c>
      <c r="S31" s="5">
        <v>42242.481689617904</v>
      </c>
      <c r="T31" s="5">
        <v>42923</v>
      </c>
      <c r="U31" s="5">
        <v>48955</v>
      </c>
      <c r="V31" s="5">
        <v>50306</v>
      </c>
      <c r="W31" s="5">
        <v>44006</v>
      </c>
      <c r="X31" s="5">
        <v>44982</v>
      </c>
      <c r="Y31" s="5">
        <v>45442.686130768132</v>
      </c>
      <c r="Z31" s="115">
        <v>47888.766022399905</v>
      </c>
    </row>
    <row r="32" spans="3:30" ht="15" x14ac:dyDescent="0.15">
      <c r="C32" s="4" t="s">
        <v>26</v>
      </c>
      <c r="D32" s="17">
        <v>0</v>
      </c>
      <c r="E32" s="18">
        <v>0</v>
      </c>
      <c r="F32" s="18">
        <v>0</v>
      </c>
      <c r="G32" s="18">
        <v>0</v>
      </c>
      <c r="H32" s="18">
        <v>0</v>
      </c>
      <c r="I32" s="18">
        <v>0</v>
      </c>
      <c r="J32" s="18">
        <v>0</v>
      </c>
      <c r="K32" s="18">
        <v>0</v>
      </c>
      <c r="L32" s="19">
        <v>0</v>
      </c>
      <c r="M32" s="5">
        <v>0</v>
      </c>
      <c r="N32" s="10">
        <v>278.39934816090198</v>
      </c>
      <c r="O32" s="10">
        <v>497.01181574379399</v>
      </c>
      <c r="P32" s="5">
        <v>0</v>
      </c>
      <c r="Q32" s="5">
        <v>0</v>
      </c>
      <c r="R32" s="5">
        <v>0</v>
      </c>
      <c r="S32" s="5">
        <v>0</v>
      </c>
      <c r="T32" s="5">
        <v>0</v>
      </c>
      <c r="U32" s="5">
        <v>0</v>
      </c>
      <c r="V32" s="5">
        <v>0</v>
      </c>
      <c r="W32" s="5">
        <v>0</v>
      </c>
      <c r="X32" s="5">
        <v>0</v>
      </c>
      <c r="Y32" s="5">
        <v>0</v>
      </c>
      <c r="Z32" s="5">
        <v>0</v>
      </c>
      <c r="AA32" s="5">
        <v>0</v>
      </c>
    </row>
    <row r="33" spans="3:30" ht="15" x14ac:dyDescent="0.15">
      <c r="C33" s="4" t="s">
        <v>27</v>
      </c>
      <c r="D33" s="17">
        <v>477800</v>
      </c>
      <c r="E33" s="18">
        <v>586552</v>
      </c>
      <c r="F33" s="18">
        <v>578208</v>
      </c>
      <c r="G33" s="18">
        <v>666574</v>
      </c>
      <c r="H33" s="18">
        <v>831881</v>
      </c>
      <c r="I33" s="18">
        <v>1033652</v>
      </c>
      <c r="J33" s="18">
        <v>1208577</v>
      </c>
      <c r="K33" s="18">
        <v>1442354</v>
      </c>
      <c r="L33" s="19">
        <v>1542532</v>
      </c>
      <c r="M33" s="5">
        <v>1508789</v>
      </c>
      <c r="N33" s="5">
        <v>1561039</v>
      </c>
      <c r="O33" s="5">
        <v>1748476</v>
      </c>
      <c r="P33" s="120">
        <v>1915281</v>
      </c>
      <c r="Q33" s="5">
        <v>2256988</v>
      </c>
      <c r="R33" s="5">
        <v>2143729</v>
      </c>
      <c r="S33" s="5">
        <v>2231333</v>
      </c>
      <c r="T33" s="5">
        <v>2016954</v>
      </c>
      <c r="U33" s="5">
        <v>2298170</v>
      </c>
      <c r="V33" s="5">
        <v>2500797</v>
      </c>
      <c r="W33" s="5">
        <v>2458288</v>
      </c>
      <c r="X33" s="5">
        <v>2714721</v>
      </c>
      <c r="Y33" s="5">
        <v>2976792</v>
      </c>
      <c r="Z33" s="42">
        <v>3348518</v>
      </c>
    </row>
    <row r="34" spans="3:30" ht="15" x14ac:dyDescent="0.15">
      <c r="C34" s="4" t="s">
        <v>28</v>
      </c>
      <c r="D34" s="74"/>
      <c r="E34" s="73"/>
      <c r="F34" s="73"/>
      <c r="G34" s="29">
        <v>15404</v>
      </c>
      <c r="H34" s="29">
        <v>23792</v>
      </c>
      <c r="I34" s="29">
        <v>35341</v>
      </c>
      <c r="J34" s="29">
        <v>60202</v>
      </c>
      <c r="K34" s="29">
        <v>83532</v>
      </c>
      <c r="L34" s="30">
        <v>109107</v>
      </c>
      <c r="M34" s="29">
        <v>281621</v>
      </c>
      <c r="N34" s="29">
        <v>398157</v>
      </c>
      <c r="O34" s="38">
        <v>456833</v>
      </c>
      <c r="P34" s="121">
        <v>552917</v>
      </c>
      <c r="Q34" s="38">
        <v>598235</v>
      </c>
      <c r="R34" s="38">
        <v>717870</v>
      </c>
      <c r="S34" s="38">
        <v>3958</v>
      </c>
      <c r="T34" s="38">
        <v>2876</v>
      </c>
      <c r="U34" s="38">
        <v>3162</v>
      </c>
      <c r="V34" s="38">
        <v>3115</v>
      </c>
      <c r="W34" s="38">
        <v>2268</v>
      </c>
      <c r="X34" s="38">
        <v>2419</v>
      </c>
      <c r="Y34" s="38">
        <v>3457.4234660000002</v>
      </c>
      <c r="Z34" s="42">
        <v>3897.445009</v>
      </c>
    </row>
    <row r="35" spans="3:30" ht="15" x14ac:dyDescent="0.15">
      <c r="C35" s="4" t="s">
        <v>63</v>
      </c>
      <c r="D35" s="28">
        <v>18000</v>
      </c>
      <c r="E35" s="29">
        <v>19066</v>
      </c>
      <c r="F35" s="29">
        <v>19994</v>
      </c>
      <c r="G35" s="29">
        <v>20371</v>
      </c>
      <c r="H35" s="29">
        <v>22262</v>
      </c>
      <c r="I35" s="29">
        <v>24018</v>
      </c>
      <c r="J35" s="29">
        <v>26300</v>
      </c>
      <c r="K35" s="29">
        <v>26094</v>
      </c>
      <c r="L35" s="30">
        <v>29576</v>
      </c>
      <c r="M35" s="29">
        <v>34651</v>
      </c>
      <c r="N35" s="29">
        <v>39277</v>
      </c>
      <c r="O35" s="38">
        <v>45381</v>
      </c>
      <c r="P35" s="121">
        <v>52314</v>
      </c>
      <c r="Q35" s="38">
        <v>60853</v>
      </c>
      <c r="R35" s="38">
        <v>66690</v>
      </c>
      <c r="S35" s="38">
        <v>71358</v>
      </c>
      <c r="T35" s="38">
        <v>75000</v>
      </c>
      <c r="U35" s="5">
        <v>0</v>
      </c>
      <c r="V35" s="5">
        <v>0</v>
      </c>
      <c r="W35" s="5">
        <v>0</v>
      </c>
      <c r="X35" s="5">
        <v>0</v>
      </c>
      <c r="Y35" s="5">
        <v>0</v>
      </c>
      <c r="Z35" s="5">
        <v>0</v>
      </c>
    </row>
    <row r="36" spans="3:30" ht="15" x14ac:dyDescent="0.15">
      <c r="C36" s="4" t="s">
        <v>30</v>
      </c>
      <c r="D36" s="17">
        <v>1.93855</v>
      </c>
      <c r="E36" s="18">
        <v>4.3218269999999999</v>
      </c>
      <c r="F36" s="18">
        <v>10.42422</v>
      </c>
      <c r="G36" s="18">
        <v>24.47213</v>
      </c>
      <c r="H36" s="18">
        <v>59.331544999999998</v>
      </c>
      <c r="I36" s="18">
        <v>136.56187299999999</v>
      </c>
      <c r="J36" s="18">
        <v>252.12299999999999</v>
      </c>
      <c r="K36" s="18">
        <v>471.55200000000002</v>
      </c>
      <c r="L36" s="19">
        <v>899.15200000000004</v>
      </c>
      <c r="M36" s="10">
        <v>1588.854341</v>
      </c>
      <c r="N36" s="10">
        <v>2413.375</v>
      </c>
      <c r="O36" s="10">
        <v>3214.8009999999999</v>
      </c>
      <c r="P36" s="5">
        <v>4002.4789999999998</v>
      </c>
      <c r="Q36" s="5">
        <v>6063</v>
      </c>
      <c r="R36" s="5">
        <v>5214</v>
      </c>
      <c r="S36" s="5">
        <v>5656</v>
      </c>
      <c r="T36" s="5">
        <v>6458</v>
      </c>
      <c r="U36" s="5">
        <v>6932</v>
      </c>
      <c r="V36" s="5">
        <v>7692</v>
      </c>
      <c r="W36" s="5">
        <v>8396</v>
      </c>
      <c r="X36" s="5">
        <v>9274</v>
      </c>
      <c r="Y36" s="38">
        <v>9275</v>
      </c>
      <c r="Z36" s="42">
        <v>10116</v>
      </c>
      <c r="AD36" t="s">
        <v>170</v>
      </c>
    </row>
    <row r="37" spans="3:30" ht="15" x14ac:dyDescent="0.15">
      <c r="C37" s="7" t="s">
        <v>31</v>
      </c>
      <c r="D37" s="20">
        <v>364622</v>
      </c>
      <c r="E37" s="21">
        <v>409806</v>
      </c>
      <c r="F37" s="21">
        <v>408955</v>
      </c>
      <c r="G37" s="21">
        <v>489151</v>
      </c>
      <c r="H37" s="21">
        <v>532193</v>
      </c>
      <c r="I37" s="21">
        <v>636389</v>
      </c>
      <c r="J37" s="21">
        <v>732063</v>
      </c>
      <c r="K37" s="21">
        <v>886286</v>
      </c>
      <c r="L37" s="22">
        <v>924325</v>
      </c>
      <c r="M37" s="8">
        <v>861031.23300000001</v>
      </c>
      <c r="N37" s="8">
        <v>804010.84</v>
      </c>
      <c r="O37" s="8">
        <v>892718.64200000011</v>
      </c>
      <c r="P37" s="13">
        <v>931792.73400000017</v>
      </c>
      <c r="Q37" s="8">
        <v>1094859.0929999996</v>
      </c>
      <c r="R37" s="8">
        <v>1180565.246</v>
      </c>
      <c r="S37" s="8">
        <v>1280705.9710000004</v>
      </c>
      <c r="T37" s="8">
        <v>1102530.4100000001</v>
      </c>
      <c r="U37" s="8">
        <v>1217950.8435003166</v>
      </c>
      <c r="V37" s="8">
        <v>1276949.477</v>
      </c>
      <c r="W37" s="8">
        <v>1274761.171203125</v>
      </c>
      <c r="X37" s="8">
        <v>1286952.2490000001</v>
      </c>
      <c r="Y37" s="8">
        <v>1385349.8670000001</v>
      </c>
      <c r="Z37" s="8">
        <v>1470904.1441396484</v>
      </c>
    </row>
    <row r="38" spans="3:30" x14ac:dyDescent="0.15">
      <c r="X38"/>
    </row>
    <row r="39" spans="3:30" x14ac:dyDescent="0.15">
      <c r="X39"/>
    </row>
    <row r="40" spans="3:30" x14ac:dyDescent="0.15">
      <c r="X40"/>
    </row>
    <row r="41" spans="3:30" x14ac:dyDescent="0.15">
      <c r="X41"/>
    </row>
    <row r="43" spans="3:30" ht="18.75" x14ac:dyDescent="0.15">
      <c r="C43" s="9" t="s">
        <v>54</v>
      </c>
    </row>
    <row r="44" spans="3:30" ht="15" x14ac:dyDescent="0.15">
      <c r="C44" s="24"/>
      <c r="D44" s="3">
        <v>1992</v>
      </c>
      <c r="E44" s="3">
        <f>D44+1</f>
        <v>1993</v>
      </c>
      <c r="F44" s="3">
        <f t="shared" ref="F44:Z44" si="1">E44+1</f>
        <v>1994</v>
      </c>
      <c r="G44" s="3">
        <f t="shared" si="1"/>
        <v>1995</v>
      </c>
      <c r="H44" s="3">
        <f t="shared" si="1"/>
        <v>1996</v>
      </c>
      <c r="I44" s="3">
        <f t="shared" si="1"/>
        <v>1997</v>
      </c>
      <c r="J44" s="3">
        <f t="shared" si="1"/>
        <v>1998</v>
      </c>
      <c r="K44" s="3">
        <f t="shared" si="1"/>
        <v>1999</v>
      </c>
      <c r="L44" s="3">
        <f t="shared" si="1"/>
        <v>2000</v>
      </c>
      <c r="M44" s="3">
        <f t="shared" si="1"/>
        <v>2001</v>
      </c>
      <c r="N44" s="3">
        <f t="shared" si="1"/>
        <v>2002</v>
      </c>
      <c r="O44" s="3">
        <f t="shared" si="1"/>
        <v>2003</v>
      </c>
      <c r="P44" s="3">
        <f t="shared" si="1"/>
        <v>2004</v>
      </c>
      <c r="Q44" s="3">
        <f t="shared" si="1"/>
        <v>2005</v>
      </c>
      <c r="R44" s="3">
        <f t="shared" si="1"/>
        <v>2006</v>
      </c>
      <c r="S44" s="3">
        <f t="shared" si="1"/>
        <v>2007</v>
      </c>
      <c r="T44" s="3">
        <f t="shared" si="1"/>
        <v>2008</v>
      </c>
      <c r="U44" s="3">
        <f t="shared" si="1"/>
        <v>2009</v>
      </c>
      <c r="V44" s="3">
        <f t="shared" si="1"/>
        <v>2010</v>
      </c>
      <c r="W44" s="3">
        <f t="shared" si="1"/>
        <v>2011</v>
      </c>
      <c r="X44" s="3">
        <f t="shared" si="1"/>
        <v>2012</v>
      </c>
      <c r="Y44" s="114">
        <f t="shared" si="1"/>
        <v>2013</v>
      </c>
      <c r="Z44" s="114">
        <f t="shared" si="1"/>
        <v>2014</v>
      </c>
    </row>
    <row r="45" spans="3:30" ht="15" x14ac:dyDescent="0.15">
      <c r="C45" s="4" t="s">
        <v>0</v>
      </c>
      <c r="D45" s="14"/>
      <c r="E45" s="15"/>
      <c r="F45" s="15"/>
      <c r="G45" s="15"/>
      <c r="H45" s="15"/>
      <c r="I45" s="15"/>
      <c r="J45" s="15"/>
      <c r="K45" s="15"/>
      <c r="L45" s="16"/>
      <c r="M45" s="5"/>
      <c r="N45" s="5"/>
      <c r="O45" s="5">
        <v>0</v>
      </c>
      <c r="P45" s="115">
        <v>0</v>
      </c>
      <c r="Q45" s="115">
        <v>0</v>
      </c>
      <c r="R45" s="115">
        <v>0</v>
      </c>
      <c r="S45" s="115">
        <v>0</v>
      </c>
      <c r="T45" s="115">
        <v>0</v>
      </c>
      <c r="U45" s="115">
        <v>0</v>
      </c>
      <c r="V45" s="115">
        <v>0</v>
      </c>
      <c r="W45" s="115">
        <v>0</v>
      </c>
      <c r="X45" s="115">
        <v>0</v>
      </c>
      <c r="Y45" s="115">
        <v>0</v>
      </c>
      <c r="Z45" s="115">
        <v>0</v>
      </c>
    </row>
    <row r="46" spans="3:30" ht="15" x14ac:dyDescent="0.15">
      <c r="C46" s="4" t="s">
        <v>1</v>
      </c>
      <c r="D46" s="17"/>
      <c r="E46" s="18"/>
      <c r="F46" s="18"/>
      <c r="G46" s="18"/>
      <c r="H46" s="18"/>
      <c r="I46" s="18"/>
      <c r="J46" s="18"/>
      <c r="K46" s="18"/>
      <c r="L46" s="19"/>
      <c r="M46" s="5"/>
      <c r="N46" s="5"/>
      <c r="O46" s="5">
        <v>0</v>
      </c>
      <c r="P46" s="115">
        <v>18784.625613</v>
      </c>
      <c r="Q46" s="115">
        <v>24631.406792000002</v>
      </c>
      <c r="R46" s="115">
        <v>25416.446311</v>
      </c>
      <c r="S46" s="115">
        <v>24380.578873999999</v>
      </c>
      <c r="T46" s="115">
        <v>17922.870573</v>
      </c>
      <c r="U46" s="115">
        <v>18780.887514999999</v>
      </c>
      <c r="V46" s="115">
        <v>19155.673365999999</v>
      </c>
      <c r="W46" s="115">
        <v>18040.913338999999</v>
      </c>
      <c r="X46" s="115">
        <v>23665.553578999999</v>
      </c>
      <c r="Y46" s="115">
        <v>26154.868601999999</v>
      </c>
      <c r="Z46" s="115">
        <v>28682.079701999999</v>
      </c>
    </row>
    <row r="47" spans="3:30" ht="15" x14ac:dyDescent="0.15">
      <c r="C47" s="4" t="s">
        <v>2</v>
      </c>
      <c r="D47" s="17"/>
      <c r="E47" s="18"/>
      <c r="F47" s="18"/>
      <c r="G47" s="18"/>
      <c r="H47" s="18"/>
      <c r="I47" s="18"/>
      <c r="J47" s="18"/>
      <c r="K47" s="18"/>
      <c r="L47" s="19"/>
      <c r="M47" s="5"/>
      <c r="N47" s="5"/>
      <c r="O47" s="5">
        <v>0</v>
      </c>
      <c r="P47" s="115">
        <v>0</v>
      </c>
      <c r="Q47" s="115">
        <v>0</v>
      </c>
      <c r="R47" s="115">
        <v>0</v>
      </c>
      <c r="S47" s="115">
        <v>0</v>
      </c>
      <c r="T47" s="115">
        <v>0</v>
      </c>
      <c r="U47" s="115">
        <v>0</v>
      </c>
      <c r="V47" s="115">
        <v>0</v>
      </c>
      <c r="W47" s="115">
        <v>0</v>
      </c>
      <c r="X47" s="115">
        <v>0</v>
      </c>
      <c r="Y47" s="115">
        <v>0</v>
      </c>
      <c r="Z47" s="115">
        <v>0</v>
      </c>
    </row>
    <row r="48" spans="3:30" ht="15" x14ac:dyDescent="0.15">
      <c r="C48" s="4" t="s">
        <v>3</v>
      </c>
      <c r="D48" s="17"/>
      <c r="E48" s="18"/>
      <c r="F48" s="18"/>
      <c r="G48" s="18"/>
      <c r="H48" s="18"/>
      <c r="I48" s="18"/>
      <c r="J48" s="18"/>
      <c r="K48" s="18"/>
      <c r="L48" s="19"/>
      <c r="M48" s="5"/>
      <c r="N48" s="5"/>
      <c r="O48" s="5">
        <v>0</v>
      </c>
      <c r="P48" s="115">
        <v>14243.795</v>
      </c>
      <c r="Q48" s="115">
        <v>17471.71</v>
      </c>
      <c r="R48" s="115">
        <v>20170.345000000001</v>
      </c>
      <c r="S48" s="115">
        <v>21387.678</v>
      </c>
      <c r="T48" s="115">
        <v>14271.059225999999</v>
      </c>
      <c r="U48" s="115">
        <v>16051.937023</v>
      </c>
      <c r="V48" s="115">
        <v>16014.246632</v>
      </c>
      <c r="W48" s="115">
        <v>15317.073909999999</v>
      </c>
      <c r="X48" s="115">
        <v>16372.530138</v>
      </c>
      <c r="Y48" s="115">
        <v>16882.147671999999</v>
      </c>
      <c r="Z48" s="115">
        <v>17703.491335999999</v>
      </c>
    </row>
    <row r="49" spans="3:26" ht="15" x14ac:dyDescent="0.15">
      <c r="C49" s="4" t="s">
        <v>4</v>
      </c>
      <c r="D49" s="17"/>
      <c r="E49" s="18"/>
      <c r="F49" s="18"/>
      <c r="G49" s="18"/>
      <c r="H49" s="18"/>
      <c r="I49" s="18"/>
      <c r="J49" s="18"/>
      <c r="K49" s="18"/>
      <c r="L49" s="19"/>
      <c r="M49" s="5"/>
      <c r="N49" s="5"/>
      <c r="O49" s="5">
        <v>0</v>
      </c>
      <c r="P49" s="115">
        <v>0</v>
      </c>
      <c r="Q49" s="115">
        <v>0</v>
      </c>
      <c r="R49" s="115">
        <v>0</v>
      </c>
      <c r="S49" s="115">
        <v>0</v>
      </c>
      <c r="T49" s="115">
        <v>0</v>
      </c>
      <c r="U49" s="115">
        <v>0</v>
      </c>
      <c r="V49" s="115">
        <v>0</v>
      </c>
      <c r="W49" s="115">
        <v>0</v>
      </c>
      <c r="X49" s="115">
        <v>0</v>
      </c>
      <c r="Y49" s="115">
        <v>0</v>
      </c>
      <c r="Z49" s="115">
        <v>0</v>
      </c>
    </row>
    <row r="50" spans="3:26" ht="15" x14ac:dyDescent="0.15">
      <c r="C50" s="4" t="s">
        <v>5</v>
      </c>
      <c r="D50" s="17"/>
      <c r="E50" s="18"/>
      <c r="F50" s="18"/>
      <c r="G50" s="18"/>
      <c r="H50" s="18"/>
      <c r="I50" s="18"/>
      <c r="J50" s="18"/>
      <c r="K50" s="18"/>
      <c r="L50" s="19"/>
      <c r="M50" s="5"/>
      <c r="N50" s="5"/>
      <c r="O50" s="5">
        <v>0</v>
      </c>
      <c r="P50" s="115">
        <v>6964</v>
      </c>
      <c r="Q50" s="115">
        <v>11178</v>
      </c>
      <c r="R50" s="115">
        <v>16723</v>
      </c>
      <c r="S50" s="115">
        <v>24274</v>
      </c>
      <c r="T50" s="115">
        <v>19736</v>
      </c>
      <c r="U50" s="115">
        <v>30708</v>
      </c>
      <c r="V50" s="115">
        <v>44456</v>
      </c>
      <c r="W50" s="115">
        <v>51759</v>
      </c>
      <c r="X50" s="115">
        <v>63861</v>
      </c>
      <c r="Y50" s="115">
        <v>70284</v>
      </c>
      <c r="Z50" s="115">
        <v>68762</v>
      </c>
    </row>
    <row r="51" spans="3:26" ht="15" x14ac:dyDescent="0.15">
      <c r="C51" s="4" t="s">
        <v>6</v>
      </c>
      <c r="D51" s="17"/>
      <c r="E51" s="18"/>
      <c r="F51" s="18"/>
      <c r="G51" s="18"/>
      <c r="H51" s="18"/>
      <c r="I51" s="18"/>
      <c r="J51" s="18"/>
      <c r="K51" s="18"/>
      <c r="L51" s="19"/>
      <c r="M51" s="6"/>
      <c r="N51" s="6"/>
      <c r="O51" s="6">
        <v>0</v>
      </c>
      <c r="P51" s="115">
        <v>19624</v>
      </c>
      <c r="Q51" s="115">
        <v>27847</v>
      </c>
      <c r="R51" s="115">
        <v>34896</v>
      </c>
      <c r="S51" s="115">
        <v>41226</v>
      </c>
      <c r="T51" s="115">
        <v>31534</v>
      </c>
      <c r="U51" s="115">
        <v>45017</v>
      </c>
      <c r="V51" s="115">
        <v>55837</v>
      </c>
      <c r="W51" s="115">
        <v>54556</v>
      </c>
      <c r="X51" s="115">
        <v>65076</v>
      </c>
      <c r="Y51" s="115">
        <v>76816</v>
      </c>
      <c r="Z51" s="115">
        <v>87414</v>
      </c>
    </row>
    <row r="52" spans="3:26" ht="15" x14ac:dyDescent="0.15">
      <c r="C52" s="4" t="s">
        <v>7</v>
      </c>
      <c r="D52" s="17"/>
      <c r="E52" s="18"/>
      <c r="F52" s="18"/>
      <c r="G52" s="18"/>
      <c r="H52" s="18"/>
      <c r="I52" s="18"/>
      <c r="J52" s="18"/>
      <c r="K52" s="18"/>
      <c r="L52" s="19"/>
      <c r="M52" s="5"/>
      <c r="N52" s="5"/>
      <c r="O52" s="5">
        <v>0</v>
      </c>
      <c r="P52" s="115">
        <v>0</v>
      </c>
      <c r="Q52" s="115">
        <v>0</v>
      </c>
      <c r="R52" s="115">
        <v>0</v>
      </c>
      <c r="S52" s="115">
        <v>0</v>
      </c>
      <c r="T52" s="115">
        <v>0</v>
      </c>
      <c r="U52" s="115">
        <v>0</v>
      </c>
      <c r="V52" s="115">
        <v>0</v>
      </c>
      <c r="W52" s="115">
        <v>0</v>
      </c>
      <c r="X52" s="115">
        <v>0</v>
      </c>
      <c r="Y52" s="115">
        <v>0</v>
      </c>
      <c r="Z52" s="115">
        <v>0</v>
      </c>
    </row>
    <row r="53" spans="3:26" ht="15" x14ac:dyDescent="0.15">
      <c r="C53" s="4" t="s">
        <v>8</v>
      </c>
      <c r="D53" s="17"/>
      <c r="E53" s="18"/>
      <c r="F53" s="18"/>
      <c r="G53" s="18"/>
      <c r="H53" s="18"/>
      <c r="I53" s="18"/>
      <c r="J53" s="18"/>
      <c r="K53" s="18"/>
      <c r="L53" s="19"/>
      <c r="M53" s="5"/>
      <c r="N53" s="5"/>
      <c r="O53" s="5">
        <v>0</v>
      </c>
      <c r="P53" s="115">
        <v>0</v>
      </c>
      <c r="Q53" s="115">
        <v>0</v>
      </c>
      <c r="R53" s="115">
        <v>0</v>
      </c>
      <c r="S53" s="115">
        <v>0</v>
      </c>
      <c r="T53" s="115">
        <v>0</v>
      </c>
      <c r="U53" s="115">
        <v>0</v>
      </c>
      <c r="V53" s="115">
        <v>0</v>
      </c>
      <c r="W53" s="115">
        <v>0</v>
      </c>
      <c r="X53" s="115">
        <v>0</v>
      </c>
      <c r="Y53" s="115">
        <v>442.7</v>
      </c>
      <c r="Z53" s="115">
        <v>0</v>
      </c>
    </row>
    <row r="54" spans="3:26" ht="15" x14ac:dyDescent="0.15">
      <c r="C54" s="4" t="s">
        <v>9</v>
      </c>
      <c r="D54" s="17"/>
      <c r="E54" s="18"/>
      <c r="F54" s="18"/>
      <c r="G54" s="18"/>
      <c r="H54" s="18"/>
      <c r="I54" s="18"/>
      <c r="J54" s="18"/>
      <c r="K54" s="18"/>
      <c r="L54" s="19"/>
      <c r="M54" s="5"/>
      <c r="N54" s="5"/>
      <c r="O54" s="5">
        <v>0</v>
      </c>
      <c r="P54" s="115">
        <v>0</v>
      </c>
      <c r="Q54" s="115">
        <v>0</v>
      </c>
      <c r="R54" s="115">
        <v>0</v>
      </c>
      <c r="S54" s="115">
        <v>0</v>
      </c>
      <c r="T54" s="115">
        <v>0</v>
      </c>
      <c r="U54" s="115">
        <v>0</v>
      </c>
      <c r="V54" s="115">
        <v>0</v>
      </c>
      <c r="W54" s="115">
        <v>17717.079235330006</v>
      </c>
      <c r="X54" s="115">
        <v>17685.912123877399</v>
      </c>
      <c r="Y54" s="115">
        <v>18379.43492287178</v>
      </c>
      <c r="Z54" s="115">
        <v>16705.030168062996</v>
      </c>
    </row>
    <row r="55" spans="3:26" ht="15" x14ac:dyDescent="0.15">
      <c r="C55" s="4" t="s">
        <v>10</v>
      </c>
      <c r="D55" s="17"/>
      <c r="E55" s="18"/>
      <c r="F55" s="18"/>
      <c r="G55" s="18"/>
      <c r="H55" s="18"/>
      <c r="I55" s="18"/>
      <c r="J55" s="18"/>
      <c r="K55" s="18"/>
      <c r="L55" s="19"/>
      <c r="M55" s="5"/>
      <c r="N55" s="5"/>
      <c r="O55" s="5">
        <v>0</v>
      </c>
      <c r="P55" s="115">
        <v>4676</v>
      </c>
      <c r="Q55" s="115">
        <v>6377</v>
      </c>
      <c r="R55" s="115">
        <v>7901</v>
      </c>
      <c r="S55" s="115">
        <v>8739</v>
      </c>
      <c r="T55" s="115">
        <v>6464</v>
      </c>
      <c r="U55" s="115">
        <v>9771</v>
      </c>
      <c r="V55" s="115">
        <v>13427</v>
      </c>
      <c r="W55" s="115">
        <v>13757</v>
      </c>
      <c r="X55" s="115">
        <v>18793</v>
      </c>
      <c r="Y55" s="115">
        <v>23163</v>
      </c>
      <c r="Z55" s="115">
        <v>26605</v>
      </c>
    </row>
    <row r="56" spans="3:26" ht="15" x14ac:dyDescent="0.15">
      <c r="C56" s="4" t="s">
        <v>11</v>
      </c>
      <c r="D56" s="17"/>
      <c r="E56" s="18"/>
      <c r="F56" s="18"/>
      <c r="G56" s="18"/>
      <c r="H56" s="18"/>
      <c r="I56" s="18"/>
      <c r="J56" s="18"/>
      <c r="K56" s="18"/>
      <c r="L56" s="19"/>
      <c r="M56" s="5"/>
      <c r="N56" s="5"/>
      <c r="O56" s="5">
        <v>0</v>
      </c>
      <c r="P56" s="115">
        <v>144891</v>
      </c>
      <c r="Q56" s="115">
        <v>179563</v>
      </c>
      <c r="R56" s="115">
        <v>222322</v>
      </c>
      <c r="S56" s="115">
        <v>244628</v>
      </c>
      <c r="T56" s="115">
        <v>183228</v>
      </c>
      <c r="U56" s="115">
        <v>208759</v>
      </c>
      <c r="V56" s="115">
        <v>222147</v>
      </c>
      <c r="W56" s="115">
        <v>204724</v>
      </c>
      <c r="X56" s="115">
        <v>223097</v>
      </c>
      <c r="Y56" s="115">
        <v>244823</v>
      </c>
      <c r="Z56" s="115">
        <v>0</v>
      </c>
    </row>
    <row r="57" spans="3:26" ht="15" x14ac:dyDescent="0.15">
      <c r="C57" s="4" t="s">
        <v>12</v>
      </c>
      <c r="D57" s="17"/>
      <c r="E57" s="18"/>
      <c r="F57" s="18"/>
      <c r="G57" s="18"/>
      <c r="H57" s="18"/>
      <c r="I57" s="18"/>
      <c r="J57" s="18"/>
      <c r="K57" s="18"/>
      <c r="L57" s="19"/>
      <c r="M57" s="5"/>
      <c r="N57" s="5"/>
      <c r="O57" s="5">
        <v>0</v>
      </c>
      <c r="P57" s="115">
        <v>1203</v>
      </c>
      <c r="Q57" s="115">
        <v>1653</v>
      </c>
      <c r="R57" s="115">
        <v>2143</v>
      </c>
      <c r="S57" s="115">
        <v>2518</v>
      </c>
      <c r="T57" s="115">
        <v>2118</v>
      </c>
      <c r="U57" s="115">
        <v>2378</v>
      </c>
      <c r="V57" s="115">
        <v>2067</v>
      </c>
      <c r="W57" s="115">
        <v>1782</v>
      </c>
      <c r="X57" s="115">
        <v>2062</v>
      </c>
      <c r="Y57" s="115">
        <v>1994</v>
      </c>
      <c r="Z57" s="115">
        <v>0</v>
      </c>
    </row>
    <row r="58" spans="3:26" ht="15" x14ac:dyDescent="0.15">
      <c r="C58" s="4" t="s">
        <v>13</v>
      </c>
      <c r="D58" s="17"/>
      <c r="E58" s="18"/>
      <c r="F58" s="18"/>
      <c r="G58" s="18"/>
      <c r="H58" s="18"/>
      <c r="I58" s="18"/>
      <c r="J58" s="18"/>
      <c r="K58" s="18"/>
      <c r="L58" s="19"/>
      <c r="M58" s="5"/>
      <c r="N58" s="5"/>
      <c r="O58" s="5">
        <v>0</v>
      </c>
      <c r="P58" s="115">
        <v>0</v>
      </c>
      <c r="Q58" s="115">
        <v>0</v>
      </c>
      <c r="R58" s="115">
        <v>0</v>
      </c>
      <c r="S58" s="115">
        <v>0</v>
      </c>
      <c r="T58" s="115">
        <v>427</v>
      </c>
      <c r="U58" s="115">
        <v>521</v>
      </c>
      <c r="V58" s="115">
        <v>631</v>
      </c>
      <c r="W58" s="115">
        <v>695</v>
      </c>
      <c r="X58" s="115">
        <v>799</v>
      </c>
      <c r="Y58" s="115">
        <v>853</v>
      </c>
      <c r="Z58" s="115">
        <v>0</v>
      </c>
    </row>
    <row r="59" spans="3:26" ht="15" x14ac:dyDescent="0.15">
      <c r="C59" s="4" t="s">
        <v>14</v>
      </c>
      <c r="D59" s="17"/>
      <c r="E59" s="18"/>
      <c r="F59" s="18"/>
      <c r="G59" s="18"/>
      <c r="H59" s="18"/>
      <c r="I59" s="18"/>
      <c r="J59" s="18"/>
      <c r="K59" s="18"/>
      <c r="L59" s="19"/>
      <c r="M59" s="5"/>
      <c r="N59" s="5"/>
      <c r="O59" s="5">
        <v>0</v>
      </c>
      <c r="P59" s="115">
        <v>239815</v>
      </c>
      <c r="Q59" s="115">
        <v>349502</v>
      </c>
      <c r="R59" s="115">
        <v>537719</v>
      </c>
      <c r="S59" s="115">
        <v>737406</v>
      </c>
      <c r="T59" s="115">
        <v>642669</v>
      </c>
      <c r="U59" s="115">
        <v>841320</v>
      </c>
      <c r="V59" s="115">
        <v>953733</v>
      </c>
      <c r="W59" s="115">
        <v>916177</v>
      </c>
      <c r="X59" s="115">
        <v>947578</v>
      </c>
      <c r="Y59" s="115">
        <v>989700</v>
      </c>
      <c r="Z59" s="115">
        <v>0</v>
      </c>
    </row>
    <row r="60" spans="3:26" ht="15" x14ac:dyDescent="0.15">
      <c r="C60" s="4" t="s">
        <v>15</v>
      </c>
      <c r="D60" s="17"/>
      <c r="E60" s="18"/>
      <c r="F60" s="18"/>
      <c r="G60" s="18"/>
      <c r="H60" s="18"/>
      <c r="I60" s="18"/>
      <c r="J60" s="18"/>
      <c r="K60" s="18"/>
      <c r="L60" s="19"/>
      <c r="M60" s="5"/>
      <c r="N60" s="5"/>
      <c r="O60" s="5">
        <v>0</v>
      </c>
      <c r="P60" s="115">
        <v>0</v>
      </c>
      <c r="Q60" s="115">
        <v>0</v>
      </c>
      <c r="R60" s="115">
        <v>0</v>
      </c>
      <c r="S60" s="115">
        <v>0</v>
      </c>
      <c r="T60" s="115">
        <v>0</v>
      </c>
      <c r="U60" s="115">
        <v>0</v>
      </c>
      <c r="V60" s="115">
        <v>0</v>
      </c>
      <c r="W60" s="115">
        <v>0</v>
      </c>
      <c r="X60" s="115">
        <v>0</v>
      </c>
      <c r="Y60" s="115">
        <v>0</v>
      </c>
      <c r="Z60" s="115">
        <v>0</v>
      </c>
    </row>
    <row r="61" spans="3:26" ht="15" x14ac:dyDescent="0.15">
      <c r="C61" s="4" t="s">
        <v>16</v>
      </c>
      <c r="D61" s="17"/>
      <c r="E61" s="18"/>
      <c r="F61" s="18"/>
      <c r="G61" s="18"/>
      <c r="H61" s="18"/>
      <c r="I61" s="18"/>
      <c r="J61" s="18"/>
      <c r="K61" s="18"/>
      <c r="L61" s="19"/>
      <c r="M61" s="5"/>
      <c r="N61" s="5"/>
      <c r="O61" s="5">
        <v>0</v>
      </c>
      <c r="P61" s="115">
        <v>0</v>
      </c>
      <c r="Q61" s="115">
        <v>0</v>
      </c>
      <c r="R61" s="115">
        <v>0</v>
      </c>
      <c r="S61" s="115">
        <v>0</v>
      </c>
      <c r="T61" s="115">
        <v>0</v>
      </c>
      <c r="U61" s="115">
        <v>0</v>
      </c>
      <c r="V61" s="115">
        <v>0</v>
      </c>
      <c r="W61" s="115">
        <v>0</v>
      </c>
      <c r="X61" s="115">
        <v>0</v>
      </c>
      <c r="Y61" s="115">
        <v>0</v>
      </c>
      <c r="Z61" s="115">
        <v>0</v>
      </c>
    </row>
    <row r="62" spans="3:26" ht="15" x14ac:dyDescent="0.15">
      <c r="C62" s="4" t="s">
        <v>17</v>
      </c>
      <c r="D62" s="17"/>
      <c r="E62" s="18"/>
      <c r="F62" s="18"/>
      <c r="G62" s="18"/>
      <c r="H62" s="18"/>
      <c r="I62" s="18"/>
      <c r="J62" s="18"/>
      <c r="K62" s="18"/>
      <c r="L62" s="19"/>
      <c r="M62" s="5"/>
      <c r="N62" s="5"/>
      <c r="O62" s="5">
        <v>0</v>
      </c>
      <c r="P62" s="115">
        <v>123572</v>
      </c>
      <c r="Q62" s="115">
        <v>135437</v>
      </c>
      <c r="R62" s="115">
        <v>138351</v>
      </c>
      <c r="S62" s="115">
        <v>135004</v>
      </c>
      <c r="T62" s="115">
        <v>113517</v>
      </c>
      <c r="U62" s="115">
        <v>112026</v>
      </c>
      <c r="V62" s="115">
        <v>105786</v>
      </c>
      <c r="W62" s="115">
        <v>91580</v>
      </c>
      <c r="X62" s="115">
        <v>89056</v>
      </c>
      <c r="Y62" s="115">
        <v>87434</v>
      </c>
      <c r="Z62" s="115">
        <v>96244</v>
      </c>
    </row>
    <row r="63" spans="3:26" ht="15" x14ac:dyDescent="0.15">
      <c r="C63" s="4" t="s">
        <v>18</v>
      </c>
      <c r="D63" s="17"/>
      <c r="E63" s="18"/>
      <c r="F63" s="18"/>
      <c r="G63" s="18"/>
      <c r="H63" s="18"/>
      <c r="I63" s="18"/>
      <c r="J63" s="18"/>
      <c r="K63" s="18"/>
      <c r="L63" s="19"/>
      <c r="M63" s="5"/>
      <c r="N63" s="5"/>
      <c r="O63" s="5">
        <v>0</v>
      </c>
      <c r="P63" s="115">
        <v>0</v>
      </c>
      <c r="Q63" s="115">
        <v>0</v>
      </c>
      <c r="R63" s="115">
        <v>0</v>
      </c>
      <c r="S63" s="115">
        <v>0</v>
      </c>
      <c r="T63" s="115">
        <v>0</v>
      </c>
      <c r="U63" s="115">
        <v>0</v>
      </c>
      <c r="V63" s="115">
        <v>0</v>
      </c>
      <c r="W63" s="115">
        <v>0</v>
      </c>
      <c r="X63" s="115">
        <v>0</v>
      </c>
      <c r="Y63" s="115">
        <v>0</v>
      </c>
      <c r="Z63" s="115">
        <v>0</v>
      </c>
    </row>
    <row r="64" spans="3:26" ht="15" x14ac:dyDescent="0.15">
      <c r="C64" s="4" t="s">
        <v>19</v>
      </c>
      <c r="D64" s="17"/>
      <c r="E64" s="18"/>
      <c r="F64" s="18"/>
      <c r="G64" s="18"/>
      <c r="H64" s="18"/>
      <c r="I64" s="18"/>
      <c r="J64" s="18"/>
      <c r="K64" s="18"/>
      <c r="L64" s="19"/>
      <c r="M64" s="5"/>
      <c r="N64" s="5"/>
      <c r="O64" s="5">
        <v>0</v>
      </c>
      <c r="P64" s="115">
        <v>0</v>
      </c>
      <c r="Q64" s="115">
        <v>0</v>
      </c>
      <c r="R64" s="115">
        <v>0</v>
      </c>
      <c r="S64" s="115">
        <v>0</v>
      </c>
      <c r="T64" s="115">
        <v>0</v>
      </c>
      <c r="U64" s="115">
        <v>0</v>
      </c>
      <c r="V64" s="115">
        <v>0</v>
      </c>
      <c r="W64" s="115">
        <v>0</v>
      </c>
      <c r="X64" s="115">
        <v>0</v>
      </c>
      <c r="Y64" s="115">
        <v>0</v>
      </c>
      <c r="Z64" s="115">
        <v>0</v>
      </c>
    </row>
    <row r="65" spans="3:26" ht="15" x14ac:dyDescent="0.15">
      <c r="C65" s="4" t="s">
        <v>20</v>
      </c>
      <c r="D65" s="17"/>
      <c r="E65" s="18"/>
      <c r="F65" s="18"/>
      <c r="G65" s="18"/>
      <c r="H65" s="18"/>
      <c r="I65" s="18"/>
      <c r="J65" s="18"/>
      <c r="K65" s="18"/>
      <c r="L65" s="19"/>
      <c r="M65" s="5"/>
      <c r="N65" s="5"/>
      <c r="O65" s="5">
        <v>0</v>
      </c>
      <c r="P65" s="115">
        <v>0</v>
      </c>
      <c r="Q65" s="115">
        <v>0</v>
      </c>
      <c r="R65" s="115">
        <v>0</v>
      </c>
      <c r="S65" s="115">
        <v>0</v>
      </c>
      <c r="T65" s="115">
        <v>0</v>
      </c>
      <c r="U65" s="115">
        <v>0</v>
      </c>
      <c r="V65" s="115">
        <v>0</v>
      </c>
      <c r="W65" s="115">
        <v>0</v>
      </c>
      <c r="X65" s="115">
        <v>0</v>
      </c>
      <c r="Y65" s="115">
        <v>0</v>
      </c>
      <c r="Z65" s="115">
        <v>0</v>
      </c>
    </row>
    <row r="66" spans="3:26" ht="15" x14ac:dyDescent="0.15">
      <c r="C66" s="4" t="s">
        <v>21</v>
      </c>
      <c r="D66" s="17"/>
      <c r="E66" s="18"/>
      <c r="F66" s="18"/>
      <c r="G66" s="18"/>
      <c r="H66" s="18"/>
      <c r="I66" s="18"/>
      <c r="J66" s="18"/>
      <c r="K66" s="18"/>
      <c r="L66" s="19"/>
      <c r="M66" s="5"/>
      <c r="N66" s="5"/>
      <c r="O66" s="5">
        <v>0</v>
      </c>
      <c r="P66" s="115">
        <v>0</v>
      </c>
      <c r="Q66" s="115">
        <v>0</v>
      </c>
      <c r="R66" s="115">
        <v>0</v>
      </c>
      <c r="S66" s="115">
        <v>0</v>
      </c>
      <c r="T66" s="115">
        <v>0</v>
      </c>
      <c r="U66" s="115">
        <v>0</v>
      </c>
      <c r="V66" s="115">
        <v>0</v>
      </c>
      <c r="W66" s="115">
        <v>0</v>
      </c>
      <c r="X66" s="115">
        <v>0</v>
      </c>
      <c r="Y66" s="115">
        <v>0</v>
      </c>
      <c r="Z66" s="115">
        <v>0</v>
      </c>
    </row>
    <row r="67" spans="3:26" ht="15" x14ac:dyDescent="0.15">
      <c r="C67" s="4" t="s">
        <v>22</v>
      </c>
      <c r="D67" s="17"/>
      <c r="E67" s="18"/>
      <c r="F67" s="18"/>
      <c r="G67" s="18"/>
      <c r="H67" s="18"/>
      <c r="I67" s="18"/>
      <c r="J67" s="18"/>
      <c r="K67" s="18"/>
      <c r="L67" s="19"/>
      <c r="M67" s="5"/>
      <c r="N67" s="5"/>
      <c r="O67" s="5">
        <v>0</v>
      </c>
      <c r="P67" s="115">
        <v>0</v>
      </c>
      <c r="Q67" s="115">
        <v>0</v>
      </c>
      <c r="R67" s="115">
        <v>0</v>
      </c>
      <c r="S67" s="115">
        <v>0</v>
      </c>
      <c r="T67" s="115">
        <v>0</v>
      </c>
      <c r="U67" s="115">
        <v>0</v>
      </c>
      <c r="V67" s="115">
        <v>0</v>
      </c>
      <c r="W67" s="115">
        <v>0</v>
      </c>
      <c r="X67" s="115">
        <v>0</v>
      </c>
      <c r="Y67" s="115">
        <v>106480</v>
      </c>
      <c r="Z67" s="115">
        <v>111097</v>
      </c>
    </row>
    <row r="68" spans="3:26" ht="15" x14ac:dyDescent="0.15">
      <c r="C68" s="4" t="s">
        <v>23</v>
      </c>
      <c r="D68" s="17"/>
      <c r="E68" s="18"/>
      <c r="F68" s="18"/>
      <c r="G68" s="18"/>
      <c r="H68" s="18"/>
      <c r="I68" s="18"/>
      <c r="J68" s="18"/>
      <c r="K68" s="18"/>
      <c r="L68" s="19"/>
      <c r="M68" s="5"/>
      <c r="N68" s="5"/>
      <c r="O68" s="5">
        <v>0</v>
      </c>
      <c r="P68" s="115">
        <v>0</v>
      </c>
      <c r="Q68" s="115">
        <v>0</v>
      </c>
      <c r="R68" s="115">
        <v>0</v>
      </c>
      <c r="S68" s="115">
        <v>0</v>
      </c>
      <c r="T68" s="115">
        <v>0</v>
      </c>
      <c r="U68" s="115">
        <v>0</v>
      </c>
      <c r="V68" s="115">
        <v>0</v>
      </c>
      <c r="W68" s="115">
        <v>0</v>
      </c>
      <c r="X68" s="115">
        <v>0</v>
      </c>
      <c r="Y68" s="115">
        <v>0</v>
      </c>
      <c r="Z68" s="115">
        <v>0</v>
      </c>
    </row>
    <row r="69" spans="3:26" ht="15" x14ac:dyDescent="0.15">
      <c r="C69" s="4" t="s">
        <v>24</v>
      </c>
      <c r="D69" s="17"/>
      <c r="E69" s="18"/>
      <c r="F69" s="18"/>
      <c r="G69" s="18"/>
      <c r="H69" s="18"/>
      <c r="I69" s="18"/>
      <c r="J69" s="18"/>
      <c r="K69" s="18"/>
      <c r="L69" s="19"/>
      <c r="M69" s="5"/>
      <c r="N69" s="5"/>
      <c r="O69" s="5">
        <v>0</v>
      </c>
      <c r="P69" s="115">
        <v>0</v>
      </c>
      <c r="Q69" s="115">
        <v>0</v>
      </c>
      <c r="R69" s="115">
        <v>0</v>
      </c>
      <c r="S69" s="115">
        <v>0</v>
      </c>
      <c r="T69" s="115">
        <v>0</v>
      </c>
      <c r="U69" s="115">
        <v>0</v>
      </c>
      <c r="V69" s="115">
        <v>0</v>
      </c>
      <c r="W69" s="115">
        <v>0</v>
      </c>
      <c r="X69" s="115">
        <v>0</v>
      </c>
      <c r="Y69" s="115">
        <v>0</v>
      </c>
      <c r="Z69" s="115">
        <v>0</v>
      </c>
    </row>
    <row r="70" spans="3:26" ht="15" x14ac:dyDescent="0.15">
      <c r="C70" s="4" t="s">
        <v>25</v>
      </c>
      <c r="D70" s="17"/>
      <c r="E70" s="18"/>
      <c r="F70" s="18"/>
      <c r="G70" s="18"/>
      <c r="H70" s="18"/>
      <c r="I70" s="18"/>
      <c r="J70" s="18"/>
      <c r="K70" s="18"/>
      <c r="L70" s="19"/>
      <c r="M70" s="5"/>
      <c r="N70" s="5"/>
      <c r="O70" s="5">
        <v>0</v>
      </c>
      <c r="P70" s="115">
        <v>7843.7039999999997</v>
      </c>
      <c r="Q70" s="115">
        <v>10763.925846304117</v>
      </c>
      <c r="R70" s="115">
        <v>13276.925259914196</v>
      </c>
      <c r="S70" s="115">
        <v>15228.805366591789</v>
      </c>
      <c r="T70" s="115">
        <v>14279.833653874344</v>
      </c>
      <c r="U70" s="115">
        <v>16277.556688877645</v>
      </c>
      <c r="V70" s="115">
        <v>15781.078363959221</v>
      </c>
      <c r="W70" s="115">
        <v>13713.814276180961</v>
      </c>
      <c r="X70" s="115">
        <v>14948.070735352758</v>
      </c>
      <c r="Y70" s="115">
        <v>14296.729577540309</v>
      </c>
      <c r="Z70" s="115">
        <v>13499.535078055853</v>
      </c>
    </row>
    <row r="71" spans="3:26" ht="15" x14ac:dyDescent="0.15">
      <c r="C71" s="4" t="s">
        <v>26</v>
      </c>
      <c r="D71" s="17"/>
      <c r="E71" s="18"/>
      <c r="F71" s="18"/>
      <c r="G71" s="18"/>
      <c r="H71" s="18"/>
      <c r="I71" s="18"/>
      <c r="J71" s="18"/>
      <c r="K71" s="18"/>
      <c r="L71" s="19"/>
      <c r="M71" s="5"/>
      <c r="N71" s="5"/>
      <c r="O71" s="5">
        <v>0</v>
      </c>
      <c r="P71" s="115">
        <v>0</v>
      </c>
      <c r="Q71" s="115">
        <v>0</v>
      </c>
      <c r="R71" s="115">
        <v>0</v>
      </c>
      <c r="S71" s="115">
        <v>0</v>
      </c>
      <c r="T71" s="115">
        <v>0</v>
      </c>
      <c r="U71" s="115">
        <v>0</v>
      </c>
      <c r="V71" s="115">
        <v>0</v>
      </c>
      <c r="W71" s="115">
        <v>0</v>
      </c>
      <c r="X71" s="115">
        <v>0</v>
      </c>
      <c r="Y71" s="115">
        <v>0</v>
      </c>
      <c r="Z71" s="115">
        <v>0</v>
      </c>
    </row>
    <row r="72" spans="3:26" ht="15" x14ac:dyDescent="0.15">
      <c r="C72" s="4" t="s">
        <v>27</v>
      </c>
      <c r="D72" s="17"/>
      <c r="E72" s="18"/>
      <c r="F72" s="18"/>
      <c r="G72" s="18"/>
      <c r="H72" s="18"/>
      <c r="I72" s="18"/>
      <c r="J72" s="18"/>
      <c r="K72" s="18"/>
      <c r="L72" s="19"/>
      <c r="M72" s="5"/>
      <c r="N72" s="5"/>
      <c r="O72" s="5">
        <v>0</v>
      </c>
      <c r="P72" s="115">
        <v>0</v>
      </c>
      <c r="Q72" s="115">
        <v>0</v>
      </c>
      <c r="R72" s="115">
        <v>0</v>
      </c>
      <c r="S72" s="115">
        <v>0</v>
      </c>
      <c r="T72" s="115">
        <v>0</v>
      </c>
      <c r="U72" s="115">
        <v>0</v>
      </c>
      <c r="V72" s="115">
        <v>0</v>
      </c>
      <c r="W72" s="115">
        <v>0</v>
      </c>
      <c r="X72" s="115">
        <v>0</v>
      </c>
      <c r="Y72" s="115">
        <v>0</v>
      </c>
      <c r="Z72" s="115">
        <v>0</v>
      </c>
    </row>
    <row r="73" spans="3:26" ht="15" x14ac:dyDescent="0.15">
      <c r="C73" s="4" t="s">
        <v>28</v>
      </c>
      <c r="D73" s="17"/>
      <c r="E73" s="18"/>
      <c r="F73" s="18"/>
      <c r="G73" s="18"/>
      <c r="H73" s="18"/>
      <c r="I73" s="18"/>
      <c r="J73" s="18"/>
      <c r="K73" s="18"/>
      <c r="L73" s="19"/>
      <c r="M73" s="5"/>
      <c r="N73" s="5"/>
      <c r="O73" s="5">
        <v>0</v>
      </c>
      <c r="P73" s="115">
        <v>0</v>
      </c>
      <c r="Q73" s="115">
        <v>0</v>
      </c>
      <c r="R73" s="115">
        <v>0</v>
      </c>
      <c r="S73" s="115">
        <v>0</v>
      </c>
      <c r="T73" s="115">
        <v>0</v>
      </c>
      <c r="U73" s="115">
        <v>0</v>
      </c>
      <c r="V73" s="115">
        <v>0</v>
      </c>
      <c r="W73" s="115">
        <v>0</v>
      </c>
      <c r="X73" s="115">
        <v>0</v>
      </c>
      <c r="Y73" s="115">
        <v>1028.9000000000001</v>
      </c>
      <c r="Z73" s="115">
        <v>0</v>
      </c>
    </row>
    <row r="74" spans="3:26" ht="15" x14ac:dyDescent="0.15">
      <c r="C74" s="4" t="s">
        <v>29</v>
      </c>
      <c r="D74" s="17"/>
      <c r="E74" s="18"/>
      <c r="F74" s="18"/>
      <c r="G74" s="18"/>
      <c r="H74" s="18"/>
      <c r="I74" s="18"/>
      <c r="J74" s="18"/>
      <c r="K74" s="18"/>
      <c r="L74" s="19"/>
      <c r="M74" s="5"/>
      <c r="N74" s="5"/>
      <c r="O74" s="5">
        <v>0</v>
      </c>
      <c r="P74" s="115">
        <v>0</v>
      </c>
      <c r="Q74" s="115">
        <v>0</v>
      </c>
      <c r="R74" s="115">
        <v>0</v>
      </c>
      <c r="S74" s="115">
        <v>0</v>
      </c>
      <c r="T74" s="115">
        <v>0</v>
      </c>
      <c r="U74" s="115">
        <v>0</v>
      </c>
      <c r="V74" s="115">
        <v>0</v>
      </c>
      <c r="W74" s="115">
        <v>0</v>
      </c>
      <c r="X74" s="115">
        <v>0</v>
      </c>
      <c r="Y74" s="115">
        <v>0</v>
      </c>
      <c r="Z74" s="115">
        <v>0</v>
      </c>
    </row>
    <row r="75" spans="3:26" ht="15" x14ac:dyDescent="0.15">
      <c r="C75" s="4" t="s">
        <v>30</v>
      </c>
      <c r="D75" s="17"/>
      <c r="E75" s="18"/>
      <c r="F75" s="18"/>
      <c r="G75" s="18"/>
      <c r="H75" s="18"/>
      <c r="I75" s="18"/>
      <c r="J75" s="18"/>
      <c r="K75" s="18"/>
      <c r="L75" s="19"/>
      <c r="M75" s="5"/>
      <c r="N75" s="5"/>
      <c r="O75" s="5">
        <v>0</v>
      </c>
      <c r="P75" s="115">
        <v>0</v>
      </c>
      <c r="Q75" s="115">
        <v>0</v>
      </c>
      <c r="R75" s="115">
        <v>0</v>
      </c>
      <c r="S75" s="115">
        <v>0</v>
      </c>
      <c r="T75" s="115">
        <v>0</v>
      </c>
      <c r="U75" s="115">
        <v>0</v>
      </c>
      <c r="V75" s="115">
        <v>0</v>
      </c>
      <c r="W75" s="115">
        <v>0</v>
      </c>
      <c r="X75" s="115">
        <v>0</v>
      </c>
      <c r="Y75" s="115">
        <v>0</v>
      </c>
      <c r="Z75" s="115">
        <v>0</v>
      </c>
    </row>
    <row r="76" spans="3:26" ht="15" x14ac:dyDescent="0.15">
      <c r="C76" s="7" t="s">
        <v>31</v>
      </c>
      <c r="D76" s="20"/>
      <c r="E76" s="21"/>
      <c r="F76" s="21"/>
      <c r="G76" s="21"/>
      <c r="H76" s="21"/>
      <c r="I76" s="21"/>
      <c r="J76" s="21"/>
      <c r="K76" s="21"/>
      <c r="L76" s="22"/>
      <c r="M76" s="8"/>
      <c r="N76" s="8"/>
      <c r="O76" s="8">
        <v>0</v>
      </c>
      <c r="P76" s="116">
        <v>0</v>
      </c>
      <c r="Q76" s="116">
        <v>0</v>
      </c>
      <c r="R76" s="116">
        <v>0</v>
      </c>
      <c r="S76" s="116">
        <v>0</v>
      </c>
      <c r="T76" s="116">
        <v>0</v>
      </c>
      <c r="U76" s="116">
        <v>0</v>
      </c>
      <c r="V76" s="116">
        <v>0</v>
      </c>
      <c r="W76" s="116">
        <v>0</v>
      </c>
      <c r="X76" s="116">
        <v>0</v>
      </c>
      <c r="Y76" s="116">
        <v>0</v>
      </c>
      <c r="Z76" s="116">
        <v>0</v>
      </c>
    </row>
    <row r="79" spans="3:26" ht="18.75" x14ac:dyDescent="0.15">
      <c r="C79" s="9" t="s">
        <v>53</v>
      </c>
    </row>
    <row r="80" spans="3:26" ht="15" x14ac:dyDescent="0.15">
      <c r="C80" s="24"/>
      <c r="D80" s="3">
        <v>1992</v>
      </c>
      <c r="E80" s="3">
        <f>D80+1</f>
        <v>1993</v>
      </c>
      <c r="F80" s="3">
        <f t="shared" ref="F80:Z80" si="2">E80+1</f>
        <v>1994</v>
      </c>
      <c r="G80" s="3">
        <f t="shared" si="2"/>
        <v>1995</v>
      </c>
      <c r="H80" s="3">
        <f t="shared" si="2"/>
        <v>1996</v>
      </c>
      <c r="I80" s="3">
        <f t="shared" si="2"/>
        <v>1997</v>
      </c>
      <c r="J80" s="3">
        <f t="shared" si="2"/>
        <v>1998</v>
      </c>
      <c r="K80" s="3">
        <f t="shared" si="2"/>
        <v>1999</v>
      </c>
      <c r="L80" s="3">
        <f t="shared" si="2"/>
        <v>2000</v>
      </c>
      <c r="M80" s="3">
        <f t="shared" si="2"/>
        <v>2001</v>
      </c>
      <c r="N80" s="3">
        <f t="shared" si="2"/>
        <v>2002</v>
      </c>
      <c r="O80" s="3">
        <f t="shared" si="2"/>
        <v>2003</v>
      </c>
      <c r="P80" s="3">
        <f t="shared" si="2"/>
        <v>2004</v>
      </c>
      <c r="Q80" s="3">
        <f t="shared" si="2"/>
        <v>2005</v>
      </c>
      <c r="R80" s="3">
        <f t="shared" si="2"/>
        <v>2006</v>
      </c>
      <c r="S80" s="3">
        <f t="shared" si="2"/>
        <v>2007</v>
      </c>
      <c r="T80" s="3">
        <f t="shared" si="2"/>
        <v>2008</v>
      </c>
      <c r="U80" s="3">
        <f t="shared" si="2"/>
        <v>2009</v>
      </c>
      <c r="V80" s="3">
        <f t="shared" si="2"/>
        <v>2010</v>
      </c>
      <c r="W80" s="3">
        <f t="shared" si="2"/>
        <v>2011</v>
      </c>
      <c r="X80" s="3">
        <f t="shared" si="2"/>
        <v>2012</v>
      </c>
      <c r="Y80" s="114">
        <f t="shared" si="2"/>
        <v>2013</v>
      </c>
      <c r="Z80" s="114">
        <f t="shared" si="2"/>
        <v>2014</v>
      </c>
    </row>
    <row r="81" spans="3:26" ht="15" x14ac:dyDescent="0.15">
      <c r="C81" s="4" t="s">
        <v>0</v>
      </c>
      <c r="D81" s="14"/>
      <c r="E81" s="15"/>
      <c r="F81" s="15"/>
      <c r="G81" s="15"/>
      <c r="H81" s="15"/>
      <c r="I81" s="15"/>
      <c r="J81" s="15"/>
      <c r="K81" s="15"/>
      <c r="L81" s="16"/>
      <c r="M81" s="5"/>
      <c r="N81" s="5"/>
      <c r="O81" s="5">
        <v>0</v>
      </c>
      <c r="P81" s="115">
        <v>0</v>
      </c>
      <c r="Q81" s="115">
        <v>0</v>
      </c>
      <c r="R81" s="115">
        <v>0</v>
      </c>
      <c r="S81" s="115">
        <v>0</v>
      </c>
      <c r="T81" s="115">
        <v>0</v>
      </c>
      <c r="U81" s="115">
        <v>0</v>
      </c>
      <c r="V81" s="115">
        <v>0</v>
      </c>
      <c r="W81" s="115">
        <v>0</v>
      </c>
      <c r="X81" s="115">
        <v>0</v>
      </c>
      <c r="Y81" s="115">
        <v>0</v>
      </c>
      <c r="Z81" s="115">
        <v>0</v>
      </c>
    </row>
    <row r="82" spans="3:26" ht="15" x14ac:dyDescent="0.15">
      <c r="C82" s="4" t="s">
        <v>1</v>
      </c>
      <c r="D82" s="17"/>
      <c r="E82" s="18"/>
      <c r="F82" s="18"/>
      <c r="G82" s="18"/>
      <c r="H82" s="18"/>
      <c r="I82" s="18"/>
      <c r="J82" s="18"/>
      <c r="K82" s="18"/>
      <c r="L82" s="19"/>
      <c r="M82" s="5"/>
      <c r="N82" s="5"/>
      <c r="O82" s="5">
        <v>0</v>
      </c>
      <c r="P82" s="115">
        <v>100258.7594810334</v>
      </c>
      <c r="Q82" s="115">
        <v>122783.27787714641</v>
      </c>
      <c r="R82" s="115">
        <v>136713.56798394519</v>
      </c>
      <c r="S82" s="115">
        <v>148134.82517997551</v>
      </c>
      <c r="T82" s="115">
        <v>151811.97884130399</v>
      </c>
      <c r="U82" s="115">
        <v>169392.11980804251</v>
      </c>
      <c r="V82" s="115">
        <v>180539.15600107599</v>
      </c>
      <c r="W82" s="115">
        <v>185233.26896853521</v>
      </c>
      <c r="X82" s="115">
        <v>206619.25691031522</v>
      </c>
      <c r="Y82" s="115">
        <v>206487.10543050856</v>
      </c>
      <c r="Z82" s="115">
        <v>228707.06886575403</v>
      </c>
    </row>
    <row r="83" spans="3:26" ht="15" x14ac:dyDescent="0.15">
      <c r="C83" s="4" t="s">
        <v>2</v>
      </c>
      <c r="D83" s="17"/>
      <c r="E83" s="18"/>
      <c r="F83" s="18"/>
      <c r="G83" s="18"/>
      <c r="H83" s="18"/>
      <c r="I83" s="18"/>
      <c r="J83" s="18"/>
      <c r="K83" s="18"/>
      <c r="L83" s="19"/>
      <c r="M83" s="5"/>
      <c r="N83" s="5"/>
      <c r="O83" s="5">
        <v>0</v>
      </c>
      <c r="P83" s="115">
        <v>0</v>
      </c>
      <c r="Q83" s="115">
        <v>0</v>
      </c>
      <c r="R83" s="115">
        <v>0</v>
      </c>
      <c r="S83" s="115">
        <v>0</v>
      </c>
      <c r="T83" s="115">
        <v>0</v>
      </c>
      <c r="U83" s="115">
        <v>0</v>
      </c>
      <c r="V83" s="115">
        <v>0</v>
      </c>
      <c r="W83" s="115">
        <v>0</v>
      </c>
      <c r="X83" s="115">
        <v>0</v>
      </c>
      <c r="Y83" s="115">
        <v>0</v>
      </c>
      <c r="Z83" s="115">
        <v>0</v>
      </c>
    </row>
    <row r="84" spans="3:26" ht="15" x14ac:dyDescent="0.15">
      <c r="C84" s="4" t="s">
        <v>3</v>
      </c>
      <c r="D84" s="17"/>
      <c r="E84" s="18"/>
      <c r="F84" s="18"/>
      <c r="G84" s="18"/>
      <c r="H84" s="18"/>
      <c r="I84" s="18"/>
      <c r="J84" s="18"/>
      <c r="K84" s="18"/>
      <c r="L84" s="19"/>
      <c r="M84" s="5"/>
      <c r="N84" s="5"/>
      <c r="O84" s="5">
        <v>0</v>
      </c>
      <c r="P84" s="115">
        <v>277467.11900000001</v>
      </c>
      <c r="Q84" s="115">
        <v>276033.21299999999</v>
      </c>
      <c r="R84" s="115">
        <v>279258.57699999999</v>
      </c>
      <c r="S84" s="115">
        <v>288324.696</v>
      </c>
      <c r="T84" s="115">
        <v>254904.29219400001</v>
      </c>
      <c r="U84" s="115">
        <v>255236.053767</v>
      </c>
      <c r="V84" s="115">
        <v>264647.54221599997</v>
      </c>
      <c r="W84" s="115">
        <v>273100.06006799999</v>
      </c>
      <c r="X84" s="115">
        <v>284743.41875900002</v>
      </c>
      <c r="Y84" s="115">
        <v>294134.37943199999</v>
      </c>
      <c r="Z84" s="115">
        <v>308344.62610599998</v>
      </c>
    </row>
    <row r="85" spans="3:26" ht="15" x14ac:dyDescent="0.15">
      <c r="C85" s="4" t="s">
        <v>4</v>
      </c>
      <c r="D85" s="17"/>
      <c r="E85" s="18"/>
      <c r="F85" s="18"/>
      <c r="G85" s="18"/>
      <c r="H85" s="18"/>
      <c r="I85" s="18"/>
      <c r="J85" s="18"/>
      <c r="K85" s="18"/>
      <c r="L85" s="19"/>
      <c r="M85" s="5"/>
      <c r="N85" s="5"/>
      <c r="O85" s="5">
        <v>0</v>
      </c>
      <c r="P85" s="115">
        <v>0</v>
      </c>
      <c r="Q85" s="115">
        <v>0</v>
      </c>
      <c r="R85" s="115">
        <v>0</v>
      </c>
      <c r="S85" s="115">
        <v>0</v>
      </c>
      <c r="T85" s="115">
        <v>0</v>
      </c>
      <c r="U85" s="115">
        <v>0</v>
      </c>
      <c r="V85" s="115">
        <v>0</v>
      </c>
      <c r="W85" s="115">
        <v>0</v>
      </c>
      <c r="X85" s="115">
        <v>0</v>
      </c>
      <c r="Y85" s="115">
        <v>0</v>
      </c>
      <c r="Z85" s="115">
        <v>0</v>
      </c>
    </row>
    <row r="86" spans="3:26" ht="15" x14ac:dyDescent="0.15">
      <c r="C86" s="4" t="s">
        <v>5</v>
      </c>
      <c r="D86" s="17"/>
      <c r="E86" s="18"/>
      <c r="F86" s="18"/>
      <c r="G86" s="18"/>
      <c r="H86" s="18"/>
      <c r="I86" s="18"/>
      <c r="J86" s="18"/>
      <c r="K86" s="18"/>
      <c r="L86" s="19"/>
      <c r="M86" s="5"/>
      <c r="N86" s="5"/>
      <c r="O86" s="5">
        <v>0</v>
      </c>
      <c r="P86" s="115">
        <v>157513</v>
      </c>
      <c r="Q86" s="115">
        <v>167951</v>
      </c>
      <c r="R86" s="115">
        <v>170077</v>
      </c>
      <c r="S86" s="115">
        <v>174972</v>
      </c>
      <c r="T86" s="115">
        <v>191534</v>
      </c>
      <c r="U86" s="115">
        <v>199380</v>
      </c>
      <c r="V86" s="115">
        <v>198921</v>
      </c>
      <c r="W86" s="115">
        <v>202042</v>
      </c>
      <c r="X86" s="115">
        <v>212428</v>
      </c>
      <c r="Y86" s="115">
        <v>215943</v>
      </c>
      <c r="Z86" s="115">
        <v>221126</v>
      </c>
    </row>
    <row r="87" spans="3:26" ht="15" x14ac:dyDescent="0.15">
      <c r="C87" s="4" t="s">
        <v>6</v>
      </c>
      <c r="D87" s="17"/>
      <c r="E87" s="18"/>
      <c r="F87" s="18"/>
      <c r="G87" s="18"/>
      <c r="H87" s="18"/>
      <c r="I87" s="18"/>
      <c r="J87" s="18"/>
      <c r="K87" s="18"/>
      <c r="L87" s="19"/>
      <c r="M87" s="6"/>
      <c r="N87" s="6"/>
      <c r="O87" s="6">
        <v>0</v>
      </c>
      <c r="P87" s="115">
        <v>626264</v>
      </c>
      <c r="Q87" s="115">
        <v>648722</v>
      </c>
      <c r="R87" s="115">
        <v>666451</v>
      </c>
      <c r="S87" s="115">
        <v>683059</v>
      </c>
      <c r="T87" s="115">
        <v>686071</v>
      </c>
      <c r="U87" s="115">
        <v>732755</v>
      </c>
      <c r="V87" s="115">
        <v>765025</v>
      </c>
      <c r="W87" s="115">
        <v>785435</v>
      </c>
      <c r="X87" s="115">
        <v>871877</v>
      </c>
      <c r="Y87" s="115">
        <v>868471</v>
      </c>
      <c r="Z87" s="115">
        <v>986576</v>
      </c>
    </row>
    <row r="88" spans="3:26" ht="15" x14ac:dyDescent="0.15">
      <c r="C88" s="4" t="s">
        <v>7</v>
      </c>
      <c r="D88" s="17"/>
      <c r="E88" s="18"/>
      <c r="F88" s="18"/>
      <c r="G88" s="18"/>
      <c r="H88" s="18"/>
      <c r="I88" s="18"/>
      <c r="J88" s="18"/>
      <c r="K88" s="18"/>
      <c r="L88" s="19"/>
      <c r="M88" s="5"/>
      <c r="N88" s="5"/>
      <c r="O88" s="5">
        <v>0</v>
      </c>
      <c r="P88" s="115">
        <v>0</v>
      </c>
      <c r="Q88" s="115">
        <v>0</v>
      </c>
      <c r="R88" s="115">
        <v>0</v>
      </c>
      <c r="S88" s="115">
        <v>0</v>
      </c>
      <c r="T88" s="115">
        <v>0</v>
      </c>
      <c r="U88" s="115">
        <v>0</v>
      </c>
      <c r="V88" s="115">
        <v>0</v>
      </c>
      <c r="W88" s="115">
        <v>0</v>
      </c>
      <c r="X88" s="115">
        <v>0</v>
      </c>
      <c r="Y88" s="115">
        <v>0</v>
      </c>
      <c r="Z88" s="115">
        <v>0</v>
      </c>
    </row>
    <row r="89" spans="3:26" ht="15" x14ac:dyDescent="0.15">
      <c r="C89" s="4" t="s">
        <v>8</v>
      </c>
      <c r="D89" s="17"/>
      <c r="E89" s="18"/>
      <c r="F89" s="18"/>
      <c r="G89" s="18"/>
      <c r="H89" s="18"/>
      <c r="I89" s="18"/>
      <c r="J89" s="18"/>
      <c r="K89" s="18"/>
      <c r="L89" s="19"/>
      <c r="M89" s="5"/>
      <c r="N89" s="5">
        <v>0</v>
      </c>
      <c r="O89" s="5">
        <v>0</v>
      </c>
      <c r="P89" s="115">
        <v>0</v>
      </c>
      <c r="Q89" s="115">
        <v>0</v>
      </c>
      <c r="R89" s="115">
        <v>0</v>
      </c>
      <c r="S89" s="115">
        <v>0</v>
      </c>
      <c r="T89" s="115">
        <v>0</v>
      </c>
      <c r="U89" s="115">
        <v>0</v>
      </c>
      <c r="V89" s="115">
        <v>0</v>
      </c>
      <c r="W89" s="115">
        <v>0</v>
      </c>
      <c r="X89" s="115">
        <v>0</v>
      </c>
      <c r="Y89" s="115">
        <v>406.40000000000003</v>
      </c>
      <c r="Z89" s="115">
        <v>0</v>
      </c>
    </row>
    <row r="90" spans="3:26" ht="15" x14ac:dyDescent="0.15">
      <c r="C90" s="4" t="s">
        <v>9</v>
      </c>
      <c r="D90" s="17"/>
      <c r="E90" s="18"/>
      <c r="F90" s="18"/>
      <c r="G90" s="18"/>
      <c r="H90" s="18"/>
      <c r="I90" s="18"/>
      <c r="J90" s="18"/>
      <c r="K90" s="18"/>
      <c r="L90" s="19"/>
      <c r="M90" s="5"/>
      <c r="N90" s="5"/>
      <c r="O90" s="5">
        <v>0</v>
      </c>
      <c r="P90" s="115">
        <v>0</v>
      </c>
      <c r="Q90" s="115">
        <v>0</v>
      </c>
      <c r="R90" s="115">
        <v>0</v>
      </c>
      <c r="S90" s="115">
        <v>0</v>
      </c>
      <c r="T90" s="115">
        <v>0</v>
      </c>
      <c r="U90" s="115">
        <v>0</v>
      </c>
      <c r="V90" s="115">
        <v>0</v>
      </c>
      <c r="W90" s="115">
        <v>148987.96702850983</v>
      </c>
      <c r="X90" s="115">
        <v>155331.58383149756</v>
      </c>
      <c r="Y90" s="115">
        <v>161756.62912025087</v>
      </c>
      <c r="Z90" s="115">
        <v>165348.1477785462</v>
      </c>
    </row>
    <row r="91" spans="3:26" ht="15" x14ac:dyDescent="0.15">
      <c r="C91" s="4" t="s">
        <v>10</v>
      </c>
      <c r="D91" s="17"/>
      <c r="E91" s="18"/>
      <c r="F91" s="18"/>
      <c r="G91" s="18"/>
      <c r="H91" s="18"/>
      <c r="I91" s="18"/>
      <c r="J91" s="18"/>
      <c r="K91" s="18"/>
      <c r="L91" s="19"/>
      <c r="M91" s="5"/>
      <c r="N91" s="5"/>
      <c r="O91" s="5">
        <v>0</v>
      </c>
      <c r="P91" s="115">
        <v>80203</v>
      </c>
      <c r="Q91" s="115">
        <v>91710</v>
      </c>
      <c r="R91" s="115">
        <v>97782</v>
      </c>
      <c r="S91" s="115">
        <v>101309</v>
      </c>
      <c r="T91" s="115">
        <v>87976</v>
      </c>
      <c r="U91" s="115">
        <v>102442</v>
      </c>
      <c r="V91" s="115">
        <v>111969</v>
      </c>
      <c r="W91" s="115">
        <v>106292</v>
      </c>
      <c r="X91" s="115">
        <v>111355</v>
      </c>
      <c r="Y91" s="115">
        <v>118429</v>
      </c>
      <c r="Z91" s="115">
        <v>122709</v>
      </c>
    </row>
    <row r="92" spans="3:26" ht="15" x14ac:dyDescent="0.15">
      <c r="C92" s="4" t="s">
        <v>11</v>
      </c>
      <c r="D92" s="17"/>
      <c r="E92" s="18"/>
      <c r="F92" s="18"/>
      <c r="G92" s="18"/>
      <c r="H92" s="18"/>
      <c r="I92" s="18"/>
      <c r="J92" s="18"/>
      <c r="K92" s="18"/>
      <c r="L92" s="19"/>
      <c r="M92" s="5"/>
      <c r="N92" s="5"/>
      <c r="O92" s="5">
        <v>0</v>
      </c>
      <c r="P92" s="115">
        <v>844403</v>
      </c>
      <c r="Q92" s="115">
        <v>940878</v>
      </c>
      <c r="R92" s="115">
        <v>1007717</v>
      </c>
      <c r="S92" s="115">
        <v>1066486</v>
      </c>
      <c r="T92" s="115">
        <v>1059069</v>
      </c>
      <c r="U92" s="115">
        <v>1197585</v>
      </c>
      <c r="V92" s="115">
        <v>1281294</v>
      </c>
      <c r="W92" s="115">
        <v>1282274</v>
      </c>
      <c r="X92" s="115">
        <v>1444652</v>
      </c>
      <c r="Y92" s="115">
        <v>1498774</v>
      </c>
      <c r="Z92" s="115">
        <v>0</v>
      </c>
    </row>
    <row r="93" spans="3:26" ht="15" x14ac:dyDescent="0.15">
      <c r="C93" s="4" t="s">
        <v>12</v>
      </c>
      <c r="D93" s="17"/>
      <c r="E93" s="18"/>
      <c r="F93" s="18"/>
      <c r="G93" s="18"/>
      <c r="H93" s="18"/>
      <c r="I93" s="18"/>
      <c r="J93" s="18"/>
      <c r="K93" s="18"/>
      <c r="L93" s="19"/>
      <c r="M93" s="5"/>
      <c r="N93" s="5"/>
      <c r="O93" s="5">
        <v>0</v>
      </c>
      <c r="P93" s="115">
        <v>4326</v>
      </c>
      <c r="Q93" s="115">
        <v>4927</v>
      </c>
      <c r="R93" s="115">
        <v>5478</v>
      </c>
      <c r="S93" s="115">
        <v>6160</v>
      </c>
      <c r="T93" s="115">
        <v>6012</v>
      </c>
      <c r="U93" s="115">
        <v>6545</v>
      </c>
      <c r="V93" s="115">
        <v>5977</v>
      </c>
      <c r="W93" s="115">
        <v>5501</v>
      </c>
      <c r="X93" s="115">
        <v>5640</v>
      </c>
      <c r="Y93" s="115">
        <v>6194</v>
      </c>
      <c r="Z93" s="115">
        <v>0</v>
      </c>
    </row>
    <row r="94" spans="3:26" ht="15" x14ac:dyDescent="0.15">
      <c r="C94" s="4" t="s">
        <v>13</v>
      </c>
      <c r="D94" s="17"/>
      <c r="E94" s="18"/>
      <c r="F94" s="18"/>
      <c r="G94" s="18"/>
      <c r="H94" s="18"/>
      <c r="I94" s="18"/>
      <c r="J94" s="18"/>
      <c r="K94" s="18"/>
      <c r="L94" s="19"/>
      <c r="M94" s="5"/>
      <c r="N94" s="5"/>
      <c r="O94" s="5">
        <v>0</v>
      </c>
      <c r="P94" s="115">
        <v>0</v>
      </c>
      <c r="Q94" s="115">
        <v>0</v>
      </c>
      <c r="R94" s="115">
        <v>0</v>
      </c>
      <c r="S94" s="115">
        <v>0</v>
      </c>
      <c r="T94" s="115">
        <v>10323</v>
      </c>
      <c r="U94" s="115">
        <v>11890</v>
      </c>
      <c r="V94" s="115">
        <v>13189</v>
      </c>
      <c r="W94" s="115">
        <v>14072</v>
      </c>
      <c r="X94" s="115">
        <v>15532</v>
      </c>
      <c r="Y94" s="115">
        <v>16288</v>
      </c>
      <c r="Z94" s="115">
        <v>0</v>
      </c>
    </row>
    <row r="95" spans="3:26" ht="15" x14ac:dyDescent="0.15">
      <c r="C95" s="4" t="s">
        <v>14</v>
      </c>
      <c r="D95" s="17"/>
      <c r="E95" s="18"/>
      <c r="F95" s="18"/>
      <c r="G95" s="18"/>
      <c r="H95" s="18"/>
      <c r="I95" s="18"/>
      <c r="J95" s="18"/>
      <c r="K95" s="18"/>
      <c r="L95" s="19"/>
      <c r="M95" s="5"/>
      <c r="N95" s="5"/>
      <c r="O95" s="5">
        <v>0</v>
      </c>
      <c r="P95" s="115">
        <v>0</v>
      </c>
      <c r="Q95" s="115">
        <v>0</v>
      </c>
      <c r="R95" s="115">
        <v>0</v>
      </c>
      <c r="S95" s="115">
        <v>0</v>
      </c>
      <c r="T95" s="115">
        <v>0</v>
      </c>
      <c r="U95" s="115">
        <v>0</v>
      </c>
      <c r="V95" s="115">
        <v>0</v>
      </c>
      <c r="W95" s="115">
        <v>0</v>
      </c>
      <c r="X95" s="115">
        <v>0</v>
      </c>
      <c r="Y95" s="115">
        <v>0</v>
      </c>
      <c r="Z95" s="115">
        <v>0</v>
      </c>
    </row>
    <row r="96" spans="3:26" ht="15" x14ac:dyDescent="0.15">
      <c r="C96" s="4" t="s">
        <v>15</v>
      </c>
      <c r="D96" s="17"/>
      <c r="E96" s="18"/>
      <c r="F96" s="18"/>
      <c r="G96" s="18"/>
      <c r="H96" s="18"/>
      <c r="I96" s="18"/>
      <c r="J96" s="18"/>
      <c r="K96" s="18"/>
      <c r="L96" s="19"/>
      <c r="M96" s="5"/>
      <c r="N96" s="5"/>
      <c r="O96" s="5">
        <v>0</v>
      </c>
      <c r="P96" s="115">
        <v>0</v>
      </c>
      <c r="Q96" s="115">
        <v>0</v>
      </c>
      <c r="R96" s="115">
        <v>0</v>
      </c>
      <c r="S96" s="115">
        <v>0</v>
      </c>
      <c r="T96" s="115">
        <v>0</v>
      </c>
      <c r="U96" s="115">
        <v>0</v>
      </c>
      <c r="V96" s="115">
        <v>0</v>
      </c>
      <c r="W96" s="115">
        <v>0</v>
      </c>
      <c r="X96" s="115">
        <v>0</v>
      </c>
      <c r="Y96" s="115">
        <v>0</v>
      </c>
      <c r="Z96" s="115">
        <v>0</v>
      </c>
    </row>
    <row r="97" spans="3:26" ht="15" x14ac:dyDescent="0.15">
      <c r="C97" s="4" t="s">
        <v>16</v>
      </c>
      <c r="D97" s="17"/>
      <c r="E97" s="18"/>
      <c r="F97" s="18"/>
      <c r="G97" s="18"/>
      <c r="H97" s="18"/>
      <c r="I97" s="18"/>
      <c r="J97" s="18"/>
      <c r="K97" s="18"/>
      <c r="L97" s="19"/>
      <c r="M97" s="5"/>
      <c r="N97" s="5"/>
      <c r="O97" s="5">
        <v>0</v>
      </c>
      <c r="P97" s="115">
        <v>0</v>
      </c>
      <c r="Q97" s="115">
        <v>0</v>
      </c>
      <c r="R97" s="115">
        <v>0</v>
      </c>
      <c r="S97" s="115">
        <v>0</v>
      </c>
      <c r="T97" s="115">
        <v>0</v>
      </c>
      <c r="U97" s="115">
        <v>0</v>
      </c>
      <c r="V97" s="115">
        <v>0</v>
      </c>
      <c r="W97" s="115">
        <v>0</v>
      </c>
      <c r="X97" s="115">
        <v>0</v>
      </c>
      <c r="Y97" s="115">
        <v>0</v>
      </c>
      <c r="Z97" s="115">
        <v>0</v>
      </c>
    </row>
    <row r="98" spans="3:26" ht="15" x14ac:dyDescent="0.15">
      <c r="C98" s="4" t="s">
        <v>17</v>
      </c>
      <c r="D98" s="17"/>
      <c r="E98" s="18"/>
      <c r="F98" s="18"/>
      <c r="G98" s="18"/>
      <c r="H98" s="18"/>
      <c r="I98" s="18"/>
      <c r="J98" s="18"/>
      <c r="K98" s="18"/>
      <c r="L98" s="19"/>
      <c r="M98" s="5"/>
      <c r="N98" s="5"/>
      <c r="O98" s="5">
        <v>0</v>
      </c>
      <c r="P98" s="115">
        <v>215240</v>
      </c>
      <c r="Q98" s="115">
        <v>248239</v>
      </c>
      <c r="R98" s="115">
        <v>260360</v>
      </c>
      <c r="S98" s="115">
        <v>253503</v>
      </c>
      <c r="T98" s="115">
        <v>244688</v>
      </c>
      <c r="U98" s="115">
        <v>298801</v>
      </c>
      <c r="V98" s="115">
        <v>336788</v>
      </c>
      <c r="W98" s="115">
        <v>345767</v>
      </c>
      <c r="X98" s="115">
        <v>362199</v>
      </c>
      <c r="Y98" s="115">
        <v>396467</v>
      </c>
      <c r="Z98" s="115">
        <v>453617</v>
      </c>
    </row>
    <row r="99" spans="3:26" ht="15" x14ac:dyDescent="0.15">
      <c r="C99" s="4" t="s">
        <v>18</v>
      </c>
      <c r="D99" s="17"/>
      <c r="E99" s="18"/>
      <c r="F99" s="18"/>
      <c r="G99" s="18"/>
      <c r="H99" s="18"/>
      <c r="I99" s="18"/>
      <c r="J99" s="18"/>
      <c r="K99" s="18"/>
      <c r="L99" s="19"/>
      <c r="M99" s="5"/>
      <c r="N99" s="5"/>
      <c r="O99" s="5">
        <v>0</v>
      </c>
      <c r="P99" s="115">
        <v>0</v>
      </c>
      <c r="Q99" s="115">
        <v>0</v>
      </c>
      <c r="R99" s="115">
        <v>0</v>
      </c>
      <c r="S99" s="115">
        <v>0</v>
      </c>
      <c r="T99" s="115">
        <v>0</v>
      </c>
      <c r="U99" s="115">
        <v>0</v>
      </c>
      <c r="V99" s="115">
        <v>0</v>
      </c>
      <c r="W99" s="115">
        <v>0</v>
      </c>
      <c r="X99" s="115">
        <v>0</v>
      </c>
      <c r="Y99" s="115">
        <v>0</v>
      </c>
      <c r="Z99" s="115">
        <v>0</v>
      </c>
    </row>
    <row r="100" spans="3:26" ht="15" x14ac:dyDescent="0.15">
      <c r="C100" s="4" t="s">
        <v>19</v>
      </c>
      <c r="D100" s="17"/>
      <c r="E100" s="18"/>
      <c r="F100" s="18"/>
      <c r="G100" s="18"/>
      <c r="H100" s="18"/>
      <c r="I100" s="18"/>
      <c r="J100" s="18"/>
      <c r="K100" s="18"/>
      <c r="L100" s="19"/>
      <c r="M100" s="5"/>
      <c r="N100" s="5"/>
      <c r="O100" s="5">
        <v>0</v>
      </c>
      <c r="P100" s="115">
        <v>0</v>
      </c>
      <c r="Q100" s="115">
        <v>0</v>
      </c>
      <c r="R100" s="115">
        <v>0</v>
      </c>
      <c r="S100" s="115">
        <v>0</v>
      </c>
      <c r="T100" s="115">
        <v>0</v>
      </c>
      <c r="U100" s="115">
        <v>0</v>
      </c>
      <c r="V100" s="115">
        <v>0</v>
      </c>
      <c r="W100" s="115">
        <v>0</v>
      </c>
      <c r="X100" s="115">
        <v>0</v>
      </c>
      <c r="Y100" s="115">
        <v>0</v>
      </c>
      <c r="Z100" s="115">
        <v>0</v>
      </c>
    </row>
    <row r="101" spans="3:26" ht="15" x14ac:dyDescent="0.15">
      <c r="C101" s="4" t="s">
        <v>20</v>
      </c>
      <c r="D101" s="17"/>
      <c r="E101" s="18"/>
      <c r="F101" s="18"/>
      <c r="G101" s="18"/>
      <c r="H101" s="18"/>
      <c r="I101" s="18"/>
      <c r="J101" s="18"/>
      <c r="K101" s="18"/>
      <c r="L101" s="19"/>
      <c r="M101" s="5"/>
      <c r="N101" s="5"/>
      <c r="O101" s="5">
        <v>0</v>
      </c>
      <c r="P101" s="115">
        <v>0</v>
      </c>
      <c r="Q101" s="115">
        <v>0</v>
      </c>
      <c r="R101" s="115">
        <v>0</v>
      </c>
      <c r="S101" s="115">
        <v>0</v>
      </c>
      <c r="T101" s="115">
        <v>0</v>
      </c>
      <c r="U101" s="115">
        <v>0</v>
      </c>
      <c r="V101" s="115">
        <v>0</v>
      </c>
      <c r="W101" s="115">
        <v>0</v>
      </c>
      <c r="X101" s="115">
        <v>0</v>
      </c>
      <c r="Y101" s="115">
        <v>0</v>
      </c>
      <c r="Z101" s="115">
        <v>0</v>
      </c>
    </row>
    <row r="102" spans="3:26" ht="15" x14ac:dyDescent="0.15">
      <c r="C102" s="4" t="s">
        <v>21</v>
      </c>
      <c r="D102" s="17"/>
      <c r="E102" s="18"/>
      <c r="F102" s="18"/>
      <c r="G102" s="18"/>
      <c r="H102" s="18"/>
      <c r="I102" s="18"/>
      <c r="J102" s="18"/>
      <c r="K102" s="18"/>
      <c r="L102" s="19"/>
      <c r="M102" s="5"/>
      <c r="N102" s="5"/>
      <c r="O102" s="5">
        <v>0</v>
      </c>
      <c r="P102" s="115">
        <v>0</v>
      </c>
      <c r="Q102" s="115">
        <v>0</v>
      </c>
      <c r="R102" s="115">
        <v>0</v>
      </c>
      <c r="S102" s="115">
        <v>0</v>
      </c>
      <c r="T102" s="115">
        <v>0</v>
      </c>
      <c r="U102" s="115">
        <v>0</v>
      </c>
      <c r="V102" s="115">
        <v>0</v>
      </c>
      <c r="W102" s="115">
        <v>0</v>
      </c>
      <c r="X102" s="115">
        <v>0</v>
      </c>
      <c r="Y102" s="115">
        <v>0</v>
      </c>
      <c r="Z102" s="115">
        <v>0</v>
      </c>
    </row>
    <row r="103" spans="3:26" ht="15" x14ac:dyDescent="0.15">
      <c r="C103" s="4" t="s">
        <v>22</v>
      </c>
      <c r="D103" s="17"/>
      <c r="E103" s="18"/>
      <c r="F103" s="18"/>
      <c r="G103" s="18"/>
      <c r="H103" s="18"/>
      <c r="I103" s="18"/>
      <c r="J103" s="18"/>
      <c r="K103" s="18"/>
      <c r="L103" s="19"/>
      <c r="M103" s="5"/>
      <c r="N103" s="5"/>
      <c r="O103" s="5">
        <v>0</v>
      </c>
      <c r="P103" s="115">
        <v>0</v>
      </c>
      <c r="Q103" s="115">
        <v>0</v>
      </c>
      <c r="R103" s="115">
        <v>0</v>
      </c>
      <c r="S103" s="115">
        <v>0</v>
      </c>
      <c r="T103" s="115">
        <v>0</v>
      </c>
      <c r="U103" s="115">
        <v>0</v>
      </c>
      <c r="V103" s="115">
        <v>0</v>
      </c>
      <c r="W103" s="115">
        <v>0</v>
      </c>
      <c r="X103" s="115">
        <v>0</v>
      </c>
      <c r="Y103" s="115">
        <v>242587</v>
      </c>
      <c r="Z103" s="115">
        <v>297495</v>
      </c>
    </row>
    <row r="104" spans="3:26" ht="15" x14ac:dyDescent="0.15">
      <c r="C104" s="4" t="s">
        <v>23</v>
      </c>
      <c r="D104" s="17"/>
      <c r="E104" s="18"/>
      <c r="F104" s="18"/>
      <c r="G104" s="18"/>
      <c r="H104" s="18"/>
      <c r="I104" s="18"/>
      <c r="J104" s="18"/>
      <c r="K104" s="18"/>
      <c r="L104" s="19"/>
      <c r="M104" s="5"/>
      <c r="N104" s="5"/>
      <c r="O104" s="5">
        <v>0</v>
      </c>
      <c r="P104" s="115">
        <v>0</v>
      </c>
      <c r="Q104" s="115">
        <v>0</v>
      </c>
      <c r="R104" s="115">
        <v>0</v>
      </c>
      <c r="S104" s="115">
        <v>0</v>
      </c>
      <c r="T104" s="115">
        <v>0</v>
      </c>
      <c r="U104" s="115">
        <v>0</v>
      </c>
      <c r="V104" s="115">
        <v>0</v>
      </c>
      <c r="W104" s="115">
        <v>0</v>
      </c>
      <c r="X104" s="115">
        <v>0</v>
      </c>
      <c r="Y104" s="115">
        <v>0</v>
      </c>
      <c r="Z104" s="115">
        <v>0</v>
      </c>
    </row>
    <row r="105" spans="3:26" ht="15" x14ac:dyDescent="0.15">
      <c r="C105" s="4" t="s">
        <v>24</v>
      </c>
      <c r="D105" s="17"/>
      <c r="E105" s="18"/>
      <c r="F105" s="18"/>
      <c r="G105" s="18"/>
      <c r="H105" s="18"/>
      <c r="I105" s="18"/>
      <c r="J105" s="18"/>
      <c r="K105" s="18"/>
      <c r="L105" s="19"/>
      <c r="M105" s="5"/>
      <c r="N105" s="5"/>
      <c r="O105" s="5">
        <v>0</v>
      </c>
      <c r="P105" s="115">
        <v>0</v>
      </c>
      <c r="Q105" s="115">
        <v>0</v>
      </c>
      <c r="R105" s="115">
        <v>0</v>
      </c>
      <c r="S105" s="115">
        <v>0</v>
      </c>
      <c r="T105" s="115">
        <v>0</v>
      </c>
      <c r="U105" s="115">
        <v>0</v>
      </c>
      <c r="V105" s="115">
        <v>0</v>
      </c>
      <c r="W105" s="115">
        <v>0</v>
      </c>
      <c r="X105" s="115">
        <v>0</v>
      </c>
      <c r="Y105" s="115">
        <v>0</v>
      </c>
      <c r="Z105" s="115">
        <v>0</v>
      </c>
    </row>
    <row r="106" spans="3:26" ht="15" x14ac:dyDescent="0.15">
      <c r="C106" s="4" t="s">
        <v>25</v>
      </c>
      <c r="D106" s="17"/>
      <c r="E106" s="18"/>
      <c r="F106" s="18"/>
      <c r="G106" s="18"/>
      <c r="H106" s="18"/>
      <c r="I106" s="18"/>
      <c r="J106" s="18"/>
      <c r="K106" s="18"/>
      <c r="L106" s="19"/>
      <c r="M106" s="5"/>
      <c r="N106" s="5"/>
      <c r="O106" s="5">
        <v>0</v>
      </c>
      <c r="P106" s="115">
        <v>19002.707999999999</v>
      </c>
      <c r="Q106" s="115">
        <v>22899.592735618084</v>
      </c>
      <c r="R106" s="115">
        <v>25419.592770876203</v>
      </c>
      <c r="S106" s="115">
        <v>27013.676323026113</v>
      </c>
      <c r="T106" s="115">
        <v>28643.166346125654</v>
      </c>
      <c r="U106" s="115">
        <v>32677.443311122355</v>
      </c>
      <c r="V106" s="115">
        <v>34524.921636040781</v>
      </c>
      <c r="W106" s="115">
        <v>30292.185723819039</v>
      </c>
      <c r="X106" s="115">
        <v>30033.929264647242</v>
      </c>
      <c r="Y106" s="115">
        <v>31145.956553227821</v>
      </c>
      <c r="Z106" s="115">
        <v>34389.230944344054</v>
      </c>
    </row>
    <row r="107" spans="3:26" ht="15" x14ac:dyDescent="0.15">
      <c r="C107" s="4" t="s">
        <v>26</v>
      </c>
      <c r="D107" s="17"/>
      <c r="E107" s="18"/>
      <c r="F107" s="18"/>
      <c r="G107" s="18"/>
      <c r="H107" s="18"/>
      <c r="I107" s="18"/>
      <c r="J107" s="18"/>
      <c r="K107" s="18"/>
      <c r="L107" s="19"/>
      <c r="M107" s="5"/>
      <c r="N107" s="5"/>
      <c r="O107" s="5">
        <v>0</v>
      </c>
      <c r="P107" s="115">
        <v>0</v>
      </c>
      <c r="Q107" s="115">
        <v>0</v>
      </c>
      <c r="R107" s="115">
        <v>0</v>
      </c>
      <c r="S107" s="115">
        <v>0</v>
      </c>
      <c r="T107" s="115">
        <v>0</v>
      </c>
      <c r="U107" s="115">
        <v>0</v>
      </c>
      <c r="V107" s="115">
        <v>0</v>
      </c>
      <c r="W107" s="115">
        <v>0</v>
      </c>
      <c r="X107" s="115">
        <v>0</v>
      </c>
      <c r="Y107" s="115">
        <v>0</v>
      </c>
      <c r="Z107" s="115">
        <v>0</v>
      </c>
    </row>
    <row r="108" spans="3:26" ht="15" x14ac:dyDescent="0.15">
      <c r="C108" s="4" t="s">
        <v>27</v>
      </c>
      <c r="D108" s="17"/>
      <c r="E108" s="18"/>
      <c r="F108" s="18"/>
      <c r="G108" s="18"/>
      <c r="H108" s="18"/>
      <c r="I108" s="18"/>
      <c r="J108" s="18"/>
      <c r="K108" s="18"/>
      <c r="L108" s="19"/>
      <c r="M108" s="5"/>
      <c r="N108" s="5"/>
      <c r="O108" s="5">
        <v>0</v>
      </c>
      <c r="P108" s="115">
        <v>0</v>
      </c>
      <c r="Q108" s="115">
        <v>0</v>
      </c>
      <c r="R108" s="115">
        <v>0</v>
      </c>
      <c r="S108" s="115">
        <v>0</v>
      </c>
      <c r="T108" s="115">
        <v>0</v>
      </c>
      <c r="U108" s="115">
        <v>0</v>
      </c>
      <c r="V108" s="115">
        <v>0</v>
      </c>
      <c r="W108" s="115">
        <v>0</v>
      </c>
      <c r="X108" s="115">
        <v>0</v>
      </c>
      <c r="Y108" s="115">
        <v>0</v>
      </c>
      <c r="Z108" s="115">
        <v>0</v>
      </c>
    </row>
    <row r="109" spans="3:26" ht="15" x14ac:dyDescent="0.15">
      <c r="C109" s="4" t="s">
        <v>28</v>
      </c>
      <c r="D109" s="17"/>
      <c r="E109" s="18"/>
      <c r="F109" s="18"/>
      <c r="G109" s="18"/>
      <c r="H109" s="18"/>
      <c r="I109" s="18"/>
      <c r="J109" s="18"/>
      <c r="K109" s="18"/>
      <c r="L109" s="19"/>
      <c r="M109" s="5"/>
      <c r="N109" s="5"/>
      <c r="O109" s="5">
        <v>0</v>
      </c>
      <c r="P109" s="115">
        <v>0</v>
      </c>
      <c r="Q109" s="115">
        <v>0</v>
      </c>
      <c r="R109" s="115">
        <v>0</v>
      </c>
      <c r="S109" s="115">
        <v>0</v>
      </c>
      <c r="T109" s="115">
        <v>0</v>
      </c>
      <c r="U109" s="115">
        <v>0</v>
      </c>
      <c r="V109" s="115">
        <v>0</v>
      </c>
      <c r="W109" s="115">
        <v>0</v>
      </c>
      <c r="X109" s="115">
        <v>0</v>
      </c>
      <c r="Y109" s="115">
        <v>1399.6</v>
      </c>
      <c r="Z109" s="115">
        <v>0</v>
      </c>
    </row>
    <row r="110" spans="3:26" ht="15" x14ac:dyDescent="0.15">
      <c r="C110" s="4" t="s">
        <v>29</v>
      </c>
      <c r="D110" s="17"/>
      <c r="E110" s="18"/>
      <c r="F110" s="18"/>
      <c r="G110" s="18"/>
      <c r="H110" s="18"/>
      <c r="I110" s="18"/>
      <c r="J110" s="18"/>
      <c r="K110" s="18"/>
      <c r="L110" s="19"/>
      <c r="M110" s="5"/>
      <c r="N110" s="5"/>
      <c r="O110" s="5">
        <v>0</v>
      </c>
      <c r="P110" s="115">
        <v>0</v>
      </c>
      <c r="Q110" s="115">
        <v>0</v>
      </c>
      <c r="R110" s="115">
        <v>0</v>
      </c>
      <c r="S110" s="115">
        <v>0</v>
      </c>
      <c r="T110" s="115">
        <v>0</v>
      </c>
      <c r="U110" s="115">
        <v>0</v>
      </c>
      <c r="V110" s="115">
        <v>0</v>
      </c>
      <c r="W110" s="115">
        <v>0</v>
      </c>
      <c r="X110" s="115">
        <v>0</v>
      </c>
      <c r="Y110" s="115">
        <v>0</v>
      </c>
      <c r="Z110" s="115">
        <v>0</v>
      </c>
    </row>
    <row r="111" spans="3:26" ht="15" x14ac:dyDescent="0.15">
      <c r="C111" s="4" t="s">
        <v>30</v>
      </c>
      <c r="D111" s="17"/>
      <c r="E111" s="18"/>
      <c r="F111" s="18"/>
      <c r="G111" s="18"/>
      <c r="H111" s="18"/>
      <c r="I111" s="18"/>
      <c r="J111" s="18"/>
      <c r="K111" s="18"/>
      <c r="L111" s="19"/>
      <c r="M111" s="5"/>
      <c r="N111" s="5"/>
      <c r="O111" s="5">
        <v>0</v>
      </c>
      <c r="P111" s="115">
        <v>0</v>
      </c>
      <c r="Q111" s="115">
        <v>0</v>
      </c>
      <c r="R111" s="115">
        <v>0</v>
      </c>
      <c r="S111" s="115">
        <v>0</v>
      </c>
      <c r="T111" s="115">
        <v>0</v>
      </c>
      <c r="U111" s="115">
        <v>0</v>
      </c>
      <c r="V111" s="115">
        <v>0</v>
      </c>
      <c r="W111" s="115">
        <v>0</v>
      </c>
      <c r="X111" s="115">
        <v>0</v>
      </c>
      <c r="Y111" s="115">
        <v>0</v>
      </c>
      <c r="Z111" s="115">
        <v>0</v>
      </c>
    </row>
    <row r="112" spans="3:26" ht="15" x14ac:dyDescent="0.15">
      <c r="C112" s="7" t="s">
        <v>31</v>
      </c>
      <c r="D112" s="20"/>
      <c r="E112" s="21"/>
      <c r="F112" s="21"/>
      <c r="G112" s="21"/>
      <c r="H112" s="21"/>
      <c r="I112" s="21"/>
      <c r="J112" s="21"/>
      <c r="K112" s="21"/>
      <c r="L112" s="22"/>
      <c r="M112" s="8"/>
      <c r="N112" s="8"/>
      <c r="O112" s="8">
        <v>0</v>
      </c>
      <c r="P112" s="116">
        <v>0</v>
      </c>
      <c r="Q112" s="116">
        <v>0</v>
      </c>
      <c r="R112" s="116">
        <v>0</v>
      </c>
      <c r="S112" s="116">
        <v>0</v>
      </c>
      <c r="T112" s="116">
        <v>0</v>
      </c>
      <c r="U112" s="116">
        <v>0</v>
      </c>
      <c r="V112" s="116">
        <v>0</v>
      </c>
      <c r="W112" s="116">
        <v>0</v>
      </c>
      <c r="X112" s="116">
        <v>0</v>
      </c>
      <c r="Y112" s="116">
        <v>0</v>
      </c>
      <c r="Z112" s="116">
        <v>0</v>
      </c>
    </row>
    <row r="113" spans="3:26" ht="16.5" customHeight="1" x14ac:dyDescent="0.15"/>
    <row r="114" spans="3:26" ht="18.75" x14ac:dyDescent="0.15">
      <c r="C114" s="9" t="s">
        <v>37</v>
      </c>
      <c r="X114"/>
    </row>
    <row r="115" spans="3:26" ht="15" x14ac:dyDescent="0.15">
      <c r="C115" s="2">
        <v>48</v>
      </c>
      <c r="D115" s="3">
        <v>1992</v>
      </c>
      <c r="E115" s="3">
        <f>D115+1</f>
        <v>1993</v>
      </c>
      <c r="F115" s="3">
        <f t="shared" ref="F115:Z115" si="3">E115+1</f>
        <v>1994</v>
      </c>
      <c r="G115" s="3">
        <f t="shared" si="3"/>
        <v>1995</v>
      </c>
      <c r="H115" s="3">
        <f t="shared" si="3"/>
        <v>1996</v>
      </c>
      <c r="I115" s="3">
        <f t="shared" si="3"/>
        <v>1997</v>
      </c>
      <c r="J115" s="3">
        <f t="shared" si="3"/>
        <v>1998</v>
      </c>
      <c r="K115" s="3">
        <f t="shared" si="3"/>
        <v>1999</v>
      </c>
      <c r="L115" s="3">
        <f t="shared" si="3"/>
        <v>2000</v>
      </c>
      <c r="M115" s="3">
        <f t="shared" si="3"/>
        <v>2001</v>
      </c>
      <c r="N115" s="3">
        <f t="shared" si="3"/>
        <v>2002</v>
      </c>
      <c r="O115" s="3">
        <f t="shared" si="3"/>
        <v>2003</v>
      </c>
      <c r="P115" s="3">
        <f t="shared" si="3"/>
        <v>2004</v>
      </c>
      <c r="Q115" s="3">
        <f t="shared" si="3"/>
        <v>2005</v>
      </c>
      <c r="R115" s="3">
        <f t="shared" si="3"/>
        <v>2006</v>
      </c>
      <c r="S115" s="3">
        <f t="shared" si="3"/>
        <v>2007</v>
      </c>
      <c r="T115" s="3">
        <f t="shared" si="3"/>
        <v>2008</v>
      </c>
      <c r="U115" s="3">
        <f t="shared" si="3"/>
        <v>2009</v>
      </c>
      <c r="V115" s="3">
        <f t="shared" si="3"/>
        <v>2010</v>
      </c>
      <c r="W115" s="3">
        <f t="shared" si="3"/>
        <v>2011</v>
      </c>
      <c r="X115" s="3">
        <f t="shared" si="3"/>
        <v>2012</v>
      </c>
      <c r="Y115" s="3">
        <f t="shared" si="3"/>
        <v>2013</v>
      </c>
      <c r="Z115" s="114">
        <f t="shared" si="3"/>
        <v>2014</v>
      </c>
    </row>
    <row r="116" spans="3:26" ht="15" x14ac:dyDescent="0.15">
      <c r="C116" s="4" t="s">
        <v>0</v>
      </c>
      <c r="D116" s="26">
        <v>136853.53726998047</v>
      </c>
      <c r="E116" s="27">
        <v>153956.20260063472</v>
      </c>
      <c r="F116" s="27">
        <v>142322.07838831065</v>
      </c>
      <c r="G116" s="27">
        <v>170286</v>
      </c>
      <c r="H116" s="27">
        <v>184189</v>
      </c>
      <c r="I116" s="27">
        <v>202175</v>
      </c>
      <c r="J116" s="27">
        <v>194458</v>
      </c>
      <c r="K116" s="27">
        <v>198210</v>
      </c>
      <c r="L116" s="16">
        <v>14285</v>
      </c>
      <c r="M116" s="5">
        <v>14325.486000000001</v>
      </c>
      <c r="N116" s="5">
        <v>14918.096</v>
      </c>
      <c r="O116" s="38">
        <v>15328.675999999999</v>
      </c>
      <c r="P116" s="123">
        <v>16557.484</v>
      </c>
      <c r="Q116" s="79">
        <v>18326.129000000001</v>
      </c>
      <c r="R116" s="79">
        <v>19314.243999999999</v>
      </c>
      <c r="S116" s="79">
        <v>19642.302</v>
      </c>
      <c r="T116" s="79">
        <v>23104</v>
      </c>
      <c r="U116" s="79">
        <v>24510</v>
      </c>
      <c r="V116" s="79">
        <v>28314</v>
      </c>
      <c r="W116" s="79">
        <v>28399</v>
      </c>
      <c r="X116" s="79">
        <v>29691</v>
      </c>
      <c r="Y116" s="118">
        <v>30464</v>
      </c>
      <c r="Z116" s="119">
        <v>31134.208000000002</v>
      </c>
    </row>
    <row r="117" spans="3:26" ht="15" x14ac:dyDescent="0.15">
      <c r="C117" s="4" t="s">
        <v>1</v>
      </c>
      <c r="D117" s="28">
        <v>616035</v>
      </c>
      <c r="E117" s="29">
        <v>655989</v>
      </c>
      <c r="F117" s="29">
        <v>707240</v>
      </c>
      <c r="G117" s="29">
        <v>753171</v>
      </c>
      <c r="H117" s="29">
        <v>933268</v>
      </c>
      <c r="I117" s="29">
        <v>1022689</v>
      </c>
      <c r="J117" s="29">
        <v>1127377</v>
      </c>
      <c r="K117" s="29">
        <v>1097523</v>
      </c>
      <c r="L117" s="19">
        <v>26525</v>
      </c>
      <c r="M117" s="5">
        <v>27581</v>
      </c>
      <c r="N117" s="5">
        <v>27809</v>
      </c>
      <c r="O117" s="5">
        <v>28985</v>
      </c>
      <c r="P117" s="120">
        <v>26807.368512966597</v>
      </c>
      <c r="Q117" s="5">
        <v>30257.588042853604</v>
      </c>
      <c r="R117" s="5">
        <v>30721.1981410548</v>
      </c>
      <c r="S117" s="5">
        <v>30324.577197024497</v>
      </c>
      <c r="T117" s="5">
        <v>28553.526069695996</v>
      </c>
      <c r="U117" s="5">
        <v>30251.841571957502</v>
      </c>
      <c r="V117" s="5">
        <v>30899.661818924003</v>
      </c>
      <c r="W117" s="5">
        <v>31345.141685464798</v>
      </c>
      <c r="X117" s="5">
        <v>34775.975064684804</v>
      </c>
      <c r="Y117" s="5">
        <v>35347.858973491391</v>
      </c>
      <c r="Z117" s="5">
        <v>41310.107052246007</v>
      </c>
    </row>
    <row r="118" spans="3:26" ht="15" x14ac:dyDescent="0.15">
      <c r="C118" s="4" t="s">
        <v>2</v>
      </c>
      <c r="D118" s="17">
        <v>0</v>
      </c>
      <c r="E118" s="18">
        <v>0</v>
      </c>
      <c r="F118" s="18">
        <v>0</v>
      </c>
      <c r="G118" s="18">
        <v>0</v>
      </c>
      <c r="H118" s="18">
        <v>0</v>
      </c>
      <c r="I118" s="18">
        <v>0</v>
      </c>
      <c r="J118" s="18">
        <v>0</v>
      </c>
      <c r="K118" s="18">
        <v>0</v>
      </c>
      <c r="L118" s="19">
        <v>0</v>
      </c>
      <c r="M118" s="5">
        <v>0</v>
      </c>
      <c r="N118" s="5">
        <v>0</v>
      </c>
      <c r="O118" s="38"/>
      <c r="P118" s="121">
        <f>Q118-71.14402</f>
        <v>433.85597999999999</v>
      </c>
      <c r="Q118" s="38">
        <v>505</v>
      </c>
      <c r="R118" s="38">
        <v>663</v>
      </c>
      <c r="S118" s="38">
        <v>839</v>
      </c>
      <c r="T118" s="38">
        <v>959</v>
      </c>
      <c r="U118" s="38">
        <v>1101.8</v>
      </c>
      <c r="V118" s="38">
        <v>1201</v>
      </c>
      <c r="W118" s="38">
        <v>1234</v>
      </c>
      <c r="X118" s="5">
        <v>1232</v>
      </c>
      <c r="Y118" s="38">
        <v>1303</v>
      </c>
      <c r="Z118" s="42">
        <v>1307</v>
      </c>
    </row>
    <row r="119" spans="3:26" ht="15" x14ac:dyDescent="0.15">
      <c r="C119" s="4" t="s">
        <v>3</v>
      </c>
      <c r="D119" s="17">
        <v>51786</v>
      </c>
      <c r="E119" s="18">
        <v>54705</v>
      </c>
      <c r="F119" s="18">
        <v>57080</v>
      </c>
      <c r="G119" s="18">
        <v>58890</v>
      </c>
      <c r="H119" s="18">
        <v>71078</v>
      </c>
      <c r="I119" s="18">
        <v>75852</v>
      </c>
      <c r="J119" s="18">
        <v>75796</v>
      </c>
      <c r="K119" s="18">
        <v>80692</v>
      </c>
      <c r="L119" s="19">
        <v>92424</v>
      </c>
      <c r="M119" s="5">
        <v>107021</v>
      </c>
      <c r="N119" s="5">
        <v>107799</v>
      </c>
      <c r="O119" s="5">
        <v>112130</v>
      </c>
      <c r="P119" s="120">
        <v>116334.1</v>
      </c>
      <c r="Q119" s="5">
        <v>128162.423</v>
      </c>
      <c r="R119" s="5">
        <v>138534.27900000001</v>
      </c>
      <c r="S119" s="5">
        <v>139748.60500000001</v>
      </c>
      <c r="T119" s="5">
        <v>136115.635954</v>
      </c>
      <c r="U119" s="5">
        <v>127177.47818999999</v>
      </c>
      <c r="V119" s="5">
        <v>128425.678334</v>
      </c>
      <c r="W119" s="5">
        <v>131548.54517699999</v>
      </c>
      <c r="X119" s="5">
        <v>133001.2628</v>
      </c>
      <c r="Y119" s="5">
        <v>138293.08761399999</v>
      </c>
      <c r="Z119" s="115">
        <v>147112.644974</v>
      </c>
    </row>
    <row r="120" spans="3:26" ht="15" x14ac:dyDescent="0.15">
      <c r="C120" s="4" t="s">
        <v>4</v>
      </c>
      <c r="D120" s="17">
        <v>39.9</v>
      </c>
      <c r="E120" s="18">
        <v>43.8</v>
      </c>
      <c r="F120" s="18">
        <v>50.3</v>
      </c>
      <c r="G120" s="18">
        <v>57.4</v>
      </c>
      <c r="H120" s="18">
        <v>66.2</v>
      </c>
      <c r="I120" s="18">
        <v>72</v>
      </c>
      <c r="J120" s="18">
        <v>65.5</v>
      </c>
      <c r="K120" s="18">
        <v>79.3</v>
      </c>
      <c r="L120" s="19">
        <v>0</v>
      </c>
      <c r="M120" s="19">
        <v>0</v>
      </c>
      <c r="N120" s="19">
        <v>0</v>
      </c>
      <c r="O120" s="38">
        <v>0</v>
      </c>
      <c r="P120" s="121">
        <v>0</v>
      </c>
      <c r="Q120" s="38">
        <v>0</v>
      </c>
      <c r="R120" s="38">
        <v>0</v>
      </c>
      <c r="S120" s="38">
        <v>0</v>
      </c>
      <c r="T120" s="72">
        <v>291.8</v>
      </c>
      <c r="U120" s="72">
        <v>223.9</v>
      </c>
      <c r="V120" s="72">
        <v>283</v>
      </c>
      <c r="W120" s="72">
        <v>231</v>
      </c>
      <c r="X120" s="72">
        <v>297</v>
      </c>
      <c r="Y120" s="38">
        <v>293</v>
      </c>
      <c r="Z120" s="42">
        <v>308</v>
      </c>
    </row>
    <row r="121" spans="3:26" ht="15" x14ac:dyDescent="0.15">
      <c r="C121" s="4" t="s">
        <v>64</v>
      </c>
      <c r="D121" s="75"/>
      <c r="E121" s="75"/>
      <c r="F121" s="75"/>
      <c r="G121" s="75"/>
      <c r="H121" s="75"/>
      <c r="I121" s="18">
        <v>31924</v>
      </c>
      <c r="J121" s="18">
        <v>33642</v>
      </c>
      <c r="K121" s="18">
        <v>37555</v>
      </c>
      <c r="L121" s="19">
        <v>37442</v>
      </c>
      <c r="M121" s="5">
        <v>45580</v>
      </c>
      <c r="N121" s="5">
        <v>58806</v>
      </c>
      <c r="O121" s="73">
        <f>AVERAGE(N121,P121)</f>
        <v>62993.5</v>
      </c>
      <c r="P121" s="120">
        <v>67181</v>
      </c>
      <c r="Q121" s="120">
        <v>73166</v>
      </c>
      <c r="R121" s="120">
        <v>76298</v>
      </c>
      <c r="S121" s="120">
        <v>81382</v>
      </c>
      <c r="T121" s="120">
        <v>86294</v>
      </c>
      <c r="U121" s="120">
        <v>95269</v>
      </c>
      <c r="V121" s="120">
        <v>106109</v>
      </c>
      <c r="W121" s="120">
        <v>107534</v>
      </c>
      <c r="X121" s="120">
        <v>112727</v>
      </c>
      <c r="Y121" s="120">
        <v>114520</v>
      </c>
      <c r="Z121" s="120">
        <v>119026</v>
      </c>
    </row>
    <row r="122" spans="3:26" ht="15" x14ac:dyDescent="0.15">
      <c r="C122" s="4" t="s">
        <v>6</v>
      </c>
      <c r="D122" s="17">
        <v>298900</v>
      </c>
      <c r="E122" s="18">
        <v>329900</v>
      </c>
      <c r="F122" s="18">
        <v>365786</v>
      </c>
      <c r="G122" s="18">
        <v>412952</v>
      </c>
      <c r="H122" s="18">
        <v>453186</v>
      </c>
      <c r="I122" s="18">
        <v>513104</v>
      </c>
      <c r="J122" s="18">
        <v>287440</v>
      </c>
      <c r="K122" s="18">
        <v>311354</v>
      </c>
      <c r="L122" s="19">
        <v>331228</v>
      </c>
      <c r="M122" s="5">
        <v>372896</v>
      </c>
      <c r="N122" s="5">
        <v>411592</v>
      </c>
      <c r="O122" s="5">
        <v>449577</v>
      </c>
      <c r="P122" s="120">
        <v>465567</v>
      </c>
      <c r="Q122" s="5">
        <v>489833</v>
      </c>
      <c r="R122" s="5">
        <v>533294</v>
      </c>
      <c r="S122" s="5">
        <v>566402</v>
      </c>
      <c r="T122" s="5">
        <v>579819</v>
      </c>
      <c r="U122" s="5">
        <v>567774</v>
      </c>
      <c r="V122" s="5">
        <v>589090</v>
      </c>
      <c r="W122" s="5">
        <v>618103</v>
      </c>
      <c r="X122" s="5">
        <v>682889</v>
      </c>
      <c r="Y122" s="5">
        <v>683017</v>
      </c>
      <c r="Z122" s="115">
        <v>751501</v>
      </c>
    </row>
    <row r="123" spans="3:26" ht="15" x14ac:dyDescent="0.15">
      <c r="C123" s="4" t="s">
        <v>7</v>
      </c>
      <c r="D123" s="17">
        <v>85310</v>
      </c>
      <c r="E123" s="18">
        <v>86996</v>
      </c>
      <c r="F123" s="18">
        <v>88548</v>
      </c>
      <c r="G123" s="18">
        <v>97730</v>
      </c>
      <c r="H123" s="18">
        <v>100002</v>
      </c>
      <c r="I123" s="18">
        <v>100820</v>
      </c>
      <c r="J123" s="18">
        <v>108822</v>
      </c>
      <c r="K123" s="18">
        <v>88661</v>
      </c>
      <c r="L123" s="19">
        <v>88459</v>
      </c>
      <c r="M123" s="5">
        <v>90578</v>
      </c>
      <c r="N123" s="5">
        <v>91132</v>
      </c>
      <c r="O123" s="38">
        <v>99789</v>
      </c>
      <c r="P123" s="122">
        <v>106766</v>
      </c>
      <c r="Q123" s="72">
        <v>119705</v>
      </c>
      <c r="R123" s="72">
        <v>131115</v>
      </c>
      <c r="S123" s="72">
        <v>137811</v>
      </c>
      <c r="T123" s="72">
        <v>132279.48199999999</v>
      </c>
      <c r="U123" s="72">
        <v>138197</v>
      </c>
      <c r="V123" s="72">
        <v>145535.91800000001</v>
      </c>
      <c r="W123" s="72">
        <v>149687</v>
      </c>
      <c r="X123" s="72">
        <v>151646.92800000001</v>
      </c>
      <c r="Y123" s="38">
        <v>146316</v>
      </c>
      <c r="Z123" s="42">
        <v>176048</v>
      </c>
    </row>
    <row r="124" spans="3:26" ht="15" x14ac:dyDescent="0.15">
      <c r="C124" s="4" t="s">
        <v>8</v>
      </c>
      <c r="D124" s="76"/>
      <c r="E124" s="75"/>
      <c r="F124" s="75"/>
      <c r="G124" s="29">
        <v>275.5</v>
      </c>
      <c r="H124" s="29">
        <v>527.1</v>
      </c>
      <c r="I124" s="29">
        <v>844.5</v>
      </c>
      <c r="J124" s="29">
        <v>854.1</v>
      </c>
      <c r="K124" s="29">
        <v>814.6</v>
      </c>
      <c r="L124" s="30">
        <v>959.8</v>
      </c>
      <c r="M124" s="29">
        <v>1067.8</v>
      </c>
      <c r="N124" s="29">
        <v>1287.9000000000001</v>
      </c>
      <c r="O124" s="38">
        <v>1601.8</v>
      </c>
      <c r="P124" s="121">
        <v>2131.1</v>
      </c>
      <c r="Q124" s="38">
        <v>2858.2</v>
      </c>
      <c r="R124" s="38">
        <v>3814.1</v>
      </c>
      <c r="S124" s="38">
        <v>4475.8</v>
      </c>
      <c r="T124" s="38">
        <v>4619.96</v>
      </c>
      <c r="U124" s="38">
        <v>5461.9430000000002</v>
      </c>
      <c r="V124" s="38">
        <v>6465.4089999999997</v>
      </c>
      <c r="W124" s="38">
        <v>454.8</v>
      </c>
      <c r="X124" s="38">
        <v>463.9</v>
      </c>
      <c r="Y124" s="38">
        <v>472.61099999999999</v>
      </c>
      <c r="Z124" s="42">
        <v>492.28899999999999</v>
      </c>
    </row>
    <row r="125" spans="3:26" ht="15" x14ac:dyDescent="0.15">
      <c r="C125" s="4" t="s">
        <v>9</v>
      </c>
      <c r="D125" s="28">
        <v>1357999</v>
      </c>
      <c r="E125" s="29">
        <v>2081921</v>
      </c>
      <c r="F125" s="29">
        <v>1851960</v>
      </c>
      <c r="G125" s="29">
        <v>2064270.56</v>
      </c>
      <c r="H125" s="29">
        <v>2166846</v>
      </c>
      <c r="I125" s="29">
        <v>2275760</v>
      </c>
      <c r="J125" s="29">
        <v>2622425</v>
      </c>
      <c r="K125" s="29">
        <v>2949676.7776906048</v>
      </c>
      <c r="L125" s="77">
        <f>22946.495580865*ECO!L19</f>
        <v>3817975.6137178042</v>
      </c>
      <c r="M125" s="5">
        <v>28165.076687611887</v>
      </c>
      <c r="N125" s="5">
        <v>21267.14</v>
      </c>
      <c r="O125" s="38">
        <v>23529.52</v>
      </c>
      <c r="P125" s="122">
        <v>26001.88</v>
      </c>
      <c r="Q125" s="72">
        <v>29195.97</v>
      </c>
      <c r="R125" s="72">
        <v>31786.38</v>
      </c>
      <c r="S125" s="72">
        <v>34210</v>
      </c>
      <c r="T125" s="73">
        <f>AVERAGE(S125,U125)</f>
        <v>37383.702306401421</v>
      </c>
      <c r="U125" s="5">
        <v>40557.404612802835</v>
      </c>
      <c r="V125" s="5">
        <v>30032.071945264717</v>
      </c>
      <c r="W125" s="5">
        <v>40118.846035188653</v>
      </c>
      <c r="X125" s="5">
        <v>41179.856298014893</v>
      </c>
      <c r="Y125" s="5">
        <v>42004.655418627284</v>
      </c>
      <c r="Z125" s="115">
        <v>42220.170441426919</v>
      </c>
    </row>
    <row r="126" spans="3:26" ht="15" x14ac:dyDescent="0.15">
      <c r="C126" s="4" t="s">
        <v>10</v>
      </c>
      <c r="D126" s="28">
        <v>27187</v>
      </c>
      <c r="E126" s="29">
        <v>29022</v>
      </c>
      <c r="F126" s="29">
        <v>31169</v>
      </c>
      <c r="G126" s="29">
        <v>42857</v>
      </c>
      <c r="H126" s="29">
        <v>48736</v>
      </c>
      <c r="I126" s="29">
        <v>54845</v>
      </c>
      <c r="J126" s="29">
        <v>68403</v>
      </c>
      <c r="K126" s="29">
        <v>107145</v>
      </c>
      <c r="L126" s="30">
        <v>93125</v>
      </c>
      <c r="M126" s="5">
        <v>9308</v>
      </c>
      <c r="N126" s="5">
        <v>7961</v>
      </c>
      <c r="O126" s="5">
        <v>8295</v>
      </c>
      <c r="P126" s="120">
        <v>8866</v>
      </c>
      <c r="Q126" s="5">
        <v>9636</v>
      </c>
      <c r="R126" s="5">
        <v>10049</v>
      </c>
      <c r="S126" s="5">
        <v>10522</v>
      </c>
      <c r="T126" s="5">
        <v>10186</v>
      </c>
      <c r="U126" s="5">
        <v>11308</v>
      </c>
      <c r="V126" s="5">
        <v>11712</v>
      </c>
      <c r="W126" s="5">
        <v>11692</v>
      </c>
      <c r="X126" s="5">
        <v>12505</v>
      </c>
      <c r="Y126" s="5">
        <v>13305</v>
      </c>
      <c r="Z126" s="115">
        <v>13965</v>
      </c>
    </row>
    <row r="127" spans="3:26" ht="15" x14ac:dyDescent="0.15">
      <c r="C127" s="4" t="s">
        <v>11</v>
      </c>
      <c r="D127" s="28">
        <v>395300</v>
      </c>
      <c r="E127" s="29">
        <v>411300</v>
      </c>
      <c r="F127" s="29">
        <v>418600</v>
      </c>
      <c r="G127" s="29">
        <v>478175</v>
      </c>
      <c r="H127" s="29">
        <v>538782</v>
      </c>
      <c r="I127" s="29">
        <v>609308</v>
      </c>
      <c r="J127" s="29">
        <v>670577</v>
      </c>
      <c r="K127" s="29">
        <v>730244</v>
      </c>
      <c r="L127" s="30">
        <v>744100</v>
      </c>
      <c r="M127" s="5">
        <v>111656</v>
      </c>
      <c r="N127" s="5">
        <v>110266</v>
      </c>
      <c r="O127" s="5">
        <v>125403</v>
      </c>
      <c r="P127" s="120">
        <v>136358</v>
      </c>
      <c r="Q127" s="5">
        <v>157225</v>
      </c>
      <c r="R127" s="5">
        <v>172162</v>
      </c>
      <c r="S127" s="5">
        <v>180122</v>
      </c>
      <c r="T127" s="5">
        <v>164255</v>
      </c>
      <c r="U127" s="5">
        <v>179552</v>
      </c>
      <c r="V127" s="5">
        <v>182185</v>
      </c>
      <c r="W127" s="5">
        <v>179260</v>
      </c>
      <c r="X127" s="5">
        <v>188523</v>
      </c>
      <c r="Y127" s="42">
        <v>194500</v>
      </c>
      <c r="Z127" s="42">
        <v>208800</v>
      </c>
    </row>
    <row r="128" spans="3:26" ht="15" x14ac:dyDescent="0.15">
      <c r="C128" s="4" t="s">
        <v>12</v>
      </c>
      <c r="D128" s="17">
        <v>0</v>
      </c>
      <c r="E128" s="18">
        <v>0</v>
      </c>
      <c r="F128" s="18">
        <v>0</v>
      </c>
      <c r="G128" s="18">
        <v>0</v>
      </c>
      <c r="H128" s="18">
        <v>0</v>
      </c>
      <c r="I128" s="18">
        <v>0</v>
      </c>
      <c r="J128" s="18">
        <v>0</v>
      </c>
      <c r="K128" s="18">
        <v>0</v>
      </c>
      <c r="L128" s="19">
        <v>0</v>
      </c>
      <c r="M128" s="5">
        <v>0</v>
      </c>
      <c r="N128" s="5">
        <v>0</v>
      </c>
      <c r="O128" s="5">
        <v>3028</v>
      </c>
      <c r="P128" s="120">
        <v>2434</v>
      </c>
      <c r="Q128" s="5">
        <v>2687</v>
      </c>
      <c r="R128" s="5">
        <v>2839</v>
      </c>
      <c r="S128" s="5">
        <v>3165</v>
      </c>
      <c r="T128" s="5">
        <v>3197</v>
      </c>
      <c r="U128" s="5">
        <v>3616</v>
      </c>
      <c r="V128" s="5">
        <v>3232</v>
      </c>
      <c r="W128" s="5">
        <v>3149</v>
      </c>
      <c r="X128" s="5">
        <v>3322</v>
      </c>
      <c r="Y128" s="38">
        <v>3365</v>
      </c>
      <c r="Z128" s="42">
        <v>3000</v>
      </c>
    </row>
    <row r="129" spans="3:26" ht="15" x14ac:dyDescent="0.15">
      <c r="C129" s="4" t="s">
        <v>13</v>
      </c>
      <c r="D129" s="75"/>
      <c r="E129" s="75"/>
      <c r="F129" s="75"/>
      <c r="G129" s="75"/>
      <c r="H129" s="75"/>
      <c r="I129" s="75"/>
      <c r="J129" s="18">
        <v>3496</v>
      </c>
      <c r="K129" s="18">
        <v>4256</v>
      </c>
      <c r="L129" s="19">
        <v>4618</v>
      </c>
      <c r="M129" s="5">
        <v>5326</v>
      </c>
      <c r="N129" s="5">
        <v>5893</v>
      </c>
      <c r="O129" s="38">
        <v>6381</v>
      </c>
      <c r="P129" s="121">
        <v>6762</v>
      </c>
      <c r="Q129" s="38">
        <v>7720</v>
      </c>
      <c r="R129" s="73">
        <f>AVERAGE(Q129,S129)</f>
        <v>8831</v>
      </c>
      <c r="S129" s="38">
        <v>9942</v>
      </c>
      <c r="T129" s="5">
        <v>8412</v>
      </c>
      <c r="U129" s="5">
        <v>8695</v>
      </c>
      <c r="V129" s="5">
        <v>9509</v>
      </c>
      <c r="W129" s="5">
        <v>10210</v>
      </c>
      <c r="X129" s="5">
        <v>10795</v>
      </c>
      <c r="Y129" s="38">
        <v>10689</v>
      </c>
      <c r="Z129" s="42">
        <v>11274</v>
      </c>
    </row>
    <row r="130" spans="3:26" ht="15" x14ac:dyDescent="0.15">
      <c r="C130" s="4" t="s">
        <v>14</v>
      </c>
      <c r="D130" s="75"/>
      <c r="E130" s="75"/>
      <c r="F130" s="75"/>
      <c r="G130" s="18">
        <v>109000</v>
      </c>
      <c r="H130" s="18">
        <v>113000</v>
      </c>
      <c r="I130" s="18">
        <v>116500</v>
      </c>
      <c r="J130" s="18">
        <v>120000</v>
      </c>
      <c r="K130" s="18">
        <v>148297</v>
      </c>
      <c r="L130" s="19">
        <v>279603</v>
      </c>
      <c r="M130" s="5">
        <v>406828</v>
      </c>
      <c r="N130" s="5">
        <v>484843</v>
      </c>
      <c r="O130" s="5">
        <f>AVERAGE(N130,P130)</f>
        <v>407412</v>
      </c>
      <c r="P130" s="120">
        <v>329981</v>
      </c>
      <c r="Q130" s="5">
        <v>391843</v>
      </c>
      <c r="R130" s="5">
        <v>440396</v>
      </c>
      <c r="S130" s="5">
        <v>476382</v>
      </c>
      <c r="T130" s="5">
        <v>506712</v>
      </c>
      <c r="U130" s="5">
        <v>499076</v>
      </c>
      <c r="V130" s="5">
        <v>436070</v>
      </c>
      <c r="W130" s="5">
        <v>441014</v>
      </c>
      <c r="X130" s="5">
        <v>421469</v>
      </c>
      <c r="Y130" s="38">
        <v>408642</v>
      </c>
      <c r="Z130" s="42">
        <v>426207</v>
      </c>
    </row>
    <row r="131" spans="3:26" ht="15" x14ac:dyDescent="0.15">
      <c r="C131" s="4" t="s">
        <v>15</v>
      </c>
      <c r="D131" s="17">
        <v>3213</v>
      </c>
      <c r="E131" s="18">
        <v>3890</v>
      </c>
      <c r="F131" s="18">
        <v>3870</v>
      </c>
      <c r="G131" s="18">
        <v>4330</v>
      </c>
      <c r="H131" s="18">
        <v>4845</v>
      </c>
      <c r="I131" s="18">
        <v>6395</v>
      </c>
      <c r="J131" s="18">
        <v>3900</v>
      </c>
      <c r="K131" s="18">
        <v>4428</v>
      </c>
      <c r="L131" s="19">
        <v>5196</v>
      </c>
      <c r="M131" s="5">
        <v>7354</v>
      </c>
      <c r="N131" s="5">
        <v>8597</v>
      </c>
      <c r="O131" s="38">
        <v>9626</v>
      </c>
      <c r="P131" s="121">
        <v>10660</v>
      </c>
      <c r="Q131" s="38">
        <v>10066</v>
      </c>
      <c r="R131" s="38">
        <v>10469</v>
      </c>
      <c r="S131" s="38">
        <v>10174</v>
      </c>
      <c r="T131" s="38">
        <v>9216</v>
      </c>
      <c r="U131" s="38">
        <v>8742</v>
      </c>
      <c r="V131" s="38">
        <v>8142</v>
      </c>
      <c r="W131" s="38">
        <v>7761</v>
      </c>
      <c r="X131" s="38">
        <v>5696</v>
      </c>
      <c r="Y131" s="38">
        <v>6462</v>
      </c>
      <c r="Z131" s="42">
        <v>6343</v>
      </c>
    </row>
    <row r="132" spans="3:26" ht="15" x14ac:dyDescent="0.15">
      <c r="C132" s="4" t="s">
        <v>16</v>
      </c>
      <c r="D132" s="75"/>
      <c r="E132" s="75"/>
      <c r="F132" s="75"/>
      <c r="G132" s="75"/>
      <c r="H132" s="75"/>
      <c r="I132" s="75"/>
      <c r="J132" s="75"/>
      <c r="K132" s="75"/>
      <c r="L132" s="19">
        <v>45403</v>
      </c>
      <c r="M132" s="5">
        <v>50693</v>
      </c>
      <c r="N132" s="5">
        <v>56246</v>
      </c>
      <c r="O132" s="78">
        <f>(N132+($N$132*($R$132/$N$132-1)/4))</f>
        <v>73337.75</v>
      </c>
      <c r="P132" s="5">
        <f>Q132-454.0426402</f>
        <v>123704.9147196</v>
      </c>
      <c r="Q132" s="5">
        <f>R132-454.0426402</f>
        <v>124158.9573598</v>
      </c>
      <c r="R132" s="5">
        <v>124613</v>
      </c>
      <c r="S132" s="5">
        <v>112728</v>
      </c>
      <c r="T132" s="5">
        <v>81602</v>
      </c>
      <c r="U132" s="5">
        <v>77809</v>
      </c>
      <c r="V132" s="5">
        <v>86214</v>
      </c>
      <c r="W132" s="5">
        <v>98453</v>
      </c>
      <c r="X132" s="5">
        <v>104740</v>
      </c>
      <c r="Y132" s="38">
        <v>118700</v>
      </c>
      <c r="Z132" s="42">
        <v>118700</v>
      </c>
    </row>
    <row r="133" spans="3:26" ht="15" x14ac:dyDescent="0.15">
      <c r="C133" s="4" t="s">
        <v>17</v>
      </c>
      <c r="D133" s="28">
        <v>56545875</v>
      </c>
      <c r="E133" s="29">
        <v>62259788</v>
      </c>
      <c r="F133" s="29">
        <v>68401210</v>
      </c>
      <c r="G133" s="29">
        <v>74791992</v>
      </c>
      <c r="H133" s="29">
        <v>80415173</v>
      </c>
      <c r="I133" s="29">
        <v>85052823</v>
      </c>
      <c r="J133" s="18">
        <v>45325</v>
      </c>
      <c r="K133" s="18">
        <v>48104</v>
      </c>
      <c r="L133" s="19">
        <v>53058</v>
      </c>
      <c r="M133" s="5">
        <v>59744</v>
      </c>
      <c r="N133" s="5">
        <v>63835</v>
      </c>
      <c r="O133" s="5">
        <v>67486</v>
      </c>
      <c r="P133" s="120">
        <v>71866</v>
      </c>
      <c r="Q133" s="5">
        <v>75788</v>
      </c>
      <c r="R133" s="5">
        <v>78834</v>
      </c>
      <c r="S133" s="5">
        <v>77890</v>
      </c>
      <c r="T133" s="5">
        <v>76471</v>
      </c>
      <c r="U133" s="5">
        <v>78652</v>
      </c>
      <c r="V133" s="5">
        <v>74441</v>
      </c>
      <c r="W133" s="5">
        <v>74037</v>
      </c>
      <c r="X133" s="5">
        <v>75720</v>
      </c>
      <c r="Y133" s="5">
        <v>79059</v>
      </c>
      <c r="Z133" s="115">
        <v>79705</v>
      </c>
    </row>
    <row r="134" spans="3:26" ht="15" x14ac:dyDescent="0.15">
      <c r="C134" s="4" t="s">
        <v>18</v>
      </c>
      <c r="D134" s="17">
        <v>0</v>
      </c>
      <c r="E134" s="18">
        <v>0</v>
      </c>
      <c r="F134" s="18">
        <v>0</v>
      </c>
      <c r="G134" s="18">
        <v>0</v>
      </c>
      <c r="H134" s="18">
        <v>0</v>
      </c>
      <c r="I134" s="18">
        <v>0</v>
      </c>
      <c r="J134" s="18">
        <v>0</v>
      </c>
      <c r="K134" s="18">
        <v>0</v>
      </c>
      <c r="L134" s="19">
        <v>0</v>
      </c>
      <c r="M134" s="5">
        <v>0</v>
      </c>
      <c r="N134" s="5">
        <v>0</v>
      </c>
      <c r="O134" s="5">
        <v>0</v>
      </c>
      <c r="P134" s="120">
        <v>900</v>
      </c>
      <c r="Q134" s="5">
        <v>1460</v>
      </c>
      <c r="R134" s="5">
        <v>1614</v>
      </c>
      <c r="S134" s="5">
        <v>1340</v>
      </c>
      <c r="T134" s="5">
        <v>1663</v>
      </c>
      <c r="U134" s="5">
        <v>2383</v>
      </c>
      <c r="V134" s="5">
        <v>2338</v>
      </c>
      <c r="W134" s="5">
        <v>1876</v>
      </c>
      <c r="X134" s="5">
        <v>1137</v>
      </c>
      <c r="Y134" s="38">
        <v>2250</v>
      </c>
      <c r="Z134" s="42">
        <v>1828</v>
      </c>
    </row>
    <row r="135" spans="3:26" ht="15" x14ac:dyDescent="0.15">
      <c r="C135" s="4" t="s">
        <v>19</v>
      </c>
      <c r="D135" s="76"/>
      <c r="E135" s="75"/>
      <c r="F135" s="75"/>
      <c r="G135" s="18">
        <v>34945</v>
      </c>
      <c r="H135" s="18">
        <v>1409.6</v>
      </c>
      <c r="I135" s="18">
        <v>1651</v>
      </c>
      <c r="J135" s="18">
        <v>1765.2</v>
      </c>
      <c r="K135" s="18">
        <v>1737.68</v>
      </c>
      <c r="L135" s="42">
        <v>1986.57</v>
      </c>
      <c r="M135" s="80">
        <f>(L135+($L$135*($P$135/$L$135-1)/4))</f>
        <v>2059.9274999999998</v>
      </c>
      <c r="N135" s="80">
        <f t="shared" ref="N135:O135" si="4">(M135+($L$135*($P$135/$L$135-1)/4))</f>
        <v>2133.2849999999999</v>
      </c>
      <c r="O135" s="73">
        <f t="shared" si="4"/>
        <v>2206.6424999999999</v>
      </c>
      <c r="P135" s="121">
        <v>2280</v>
      </c>
      <c r="Q135" s="38">
        <v>2666</v>
      </c>
      <c r="R135" s="38">
        <v>3030</v>
      </c>
      <c r="S135" s="38">
        <v>3273</v>
      </c>
      <c r="T135" s="38">
        <v>6281</v>
      </c>
      <c r="U135" s="38">
        <v>6377</v>
      </c>
      <c r="V135" s="38">
        <v>6529</v>
      </c>
      <c r="W135" s="38">
        <v>7120</v>
      </c>
      <c r="X135" s="38">
        <v>7048</v>
      </c>
      <c r="Y135" s="38">
        <v>7563</v>
      </c>
      <c r="Z135" s="42">
        <v>8429</v>
      </c>
    </row>
    <row r="136" spans="3:26" ht="15" x14ac:dyDescent="0.15">
      <c r="C136" s="4" t="s">
        <v>20</v>
      </c>
      <c r="D136" s="76"/>
      <c r="E136" s="75"/>
      <c r="F136" s="75"/>
      <c r="G136" s="18">
        <v>14.29</v>
      </c>
      <c r="H136" s="18">
        <v>21.85</v>
      </c>
      <c r="I136" s="18">
        <v>39.35</v>
      </c>
      <c r="J136" s="18">
        <v>46.49</v>
      </c>
      <c r="K136" s="18">
        <v>48.14</v>
      </c>
      <c r="L136" s="19">
        <v>55.86</v>
      </c>
      <c r="M136" s="5">
        <v>60.74</v>
      </c>
      <c r="N136" s="5">
        <v>61.31</v>
      </c>
      <c r="O136" s="5">
        <v>66.52</v>
      </c>
      <c r="P136" s="120">
        <v>79.739999999999995</v>
      </c>
      <c r="Q136" s="5">
        <v>93.69</v>
      </c>
      <c r="R136" s="5">
        <v>120</v>
      </c>
      <c r="S136" s="5">
        <v>178.1</v>
      </c>
      <c r="T136" s="5">
        <v>221.71</v>
      </c>
      <c r="U136" s="5">
        <v>206.42</v>
      </c>
      <c r="V136" s="5">
        <v>197.31</v>
      </c>
      <c r="W136" s="5">
        <v>194.77</v>
      </c>
      <c r="X136" s="5">
        <v>209.94</v>
      </c>
      <c r="Y136" s="38">
        <v>301.16162340456043</v>
      </c>
      <c r="Z136" s="42">
        <v>323.8</v>
      </c>
    </row>
    <row r="137" spans="3:26" ht="15" x14ac:dyDescent="0.15">
      <c r="C137" s="4" t="s">
        <v>21</v>
      </c>
      <c r="D137" s="17">
        <v>0</v>
      </c>
      <c r="E137" s="18">
        <v>0</v>
      </c>
      <c r="F137" s="18">
        <v>0</v>
      </c>
      <c r="G137" s="18">
        <v>0</v>
      </c>
      <c r="H137" s="18"/>
      <c r="I137" s="18">
        <v>65</v>
      </c>
      <c r="J137" s="18">
        <v>70</v>
      </c>
      <c r="K137" s="18">
        <v>165</v>
      </c>
      <c r="L137" s="19">
        <v>172</v>
      </c>
      <c r="M137" s="5">
        <v>195</v>
      </c>
      <c r="N137" s="5">
        <v>200.33</v>
      </c>
      <c r="O137" s="38">
        <v>116.47</v>
      </c>
      <c r="P137" s="121">
        <v>107.15</v>
      </c>
      <c r="Q137" s="38">
        <v>435.59</v>
      </c>
      <c r="R137" s="38">
        <v>668.53</v>
      </c>
      <c r="S137" s="38">
        <v>999.3</v>
      </c>
      <c r="T137" s="38">
        <v>1072</v>
      </c>
      <c r="U137" s="38">
        <v>1327.9</v>
      </c>
      <c r="V137" s="38">
        <v>1598</v>
      </c>
      <c r="W137" s="38">
        <v>1793</v>
      </c>
      <c r="X137" s="5">
        <v>2012</v>
      </c>
      <c r="Y137" s="5">
        <v>273</v>
      </c>
      <c r="Z137" s="5">
        <v>274</v>
      </c>
    </row>
    <row r="138" spans="3:26" ht="15" x14ac:dyDescent="0.15">
      <c r="C138" s="4" t="s">
        <v>22</v>
      </c>
      <c r="D138" s="17">
        <v>27324</v>
      </c>
      <c r="E138" s="18">
        <v>29555</v>
      </c>
      <c r="F138" s="18">
        <v>31591</v>
      </c>
      <c r="G138" s="18">
        <v>38869</v>
      </c>
      <c r="H138" s="18">
        <v>44301</v>
      </c>
      <c r="I138" s="18">
        <v>50481</v>
      </c>
      <c r="J138" s="18">
        <v>56161</v>
      </c>
      <c r="K138" s="18">
        <v>61515</v>
      </c>
      <c r="L138" s="19">
        <v>27487</v>
      </c>
      <c r="M138" s="5">
        <v>27291</v>
      </c>
      <c r="N138" s="5">
        <v>27122</v>
      </c>
      <c r="O138" s="38">
        <v>29520</v>
      </c>
      <c r="P138" s="121">
        <v>33056</v>
      </c>
      <c r="Q138" s="38">
        <v>37269</v>
      </c>
      <c r="R138" s="38">
        <v>40129</v>
      </c>
      <c r="S138" s="38">
        <v>38523</v>
      </c>
      <c r="T138" s="38">
        <v>38580</v>
      </c>
      <c r="U138" s="38">
        <v>41817</v>
      </c>
      <c r="V138" s="38">
        <v>42916</v>
      </c>
      <c r="W138" s="38">
        <v>44629</v>
      </c>
      <c r="X138" s="5">
        <v>49646</v>
      </c>
      <c r="Y138" s="5">
        <v>51444</v>
      </c>
      <c r="Z138" s="115">
        <v>53456</v>
      </c>
    </row>
    <row r="139" spans="3:26" ht="15" x14ac:dyDescent="0.15">
      <c r="C139" s="4" t="s">
        <v>23</v>
      </c>
      <c r="D139" s="17">
        <v>55552</v>
      </c>
      <c r="E139" s="18">
        <v>64018</v>
      </c>
      <c r="F139" s="18">
        <v>65999</v>
      </c>
      <c r="G139" s="18">
        <v>70335</v>
      </c>
      <c r="H139" s="18">
        <v>73131</v>
      </c>
      <c r="I139" s="18">
        <v>77961</v>
      </c>
      <c r="J139" s="18">
        <v>80542</v>
      </c>
      <c r="K139" s="18">
        <v>97156</v>
      </c>
      <c r="L139" s="19">
        <v>95501</v>
      </c>
      <c r="M139" s="5">
        <v>94000</v>
      </c>
      <c r="N139" s="5">
        <v>103500</v>
      </c>
      <c r="O139" s="38">
        <v>106720</v>
      </c>
      <c r="P139" s="121">
        <v>116240</v>
      </c>
      <c r="Q139" s="38">
        <v>131321</v>
      </c>
      <c r="R139" s="38">
        <v>142606</v>
      </c>
      <c r="S139" s="38">
        <v>166156</v>
      </c>
      <c r="T139" s="38">
        <v>175926</v>
      </c>
      <c r="U139" s="38">
        <v>180518</v>
      </c>
      <c r="V139" s="38">
        <v>188162</v>
      </c>
      <c r="W139" s="38">
        <v>192282</v>
      </c>
      <c r="X139" s="38">
        <v>201604</v>
      </c>
      <c r="Y139" s="38">
        <v>213452</v>
      </c>
      <c r="Z139" s="42">
        <v>213452</v>
      </c>
    </row>
    <row r="140" spans="3:26" ht="15" x14ac:dyDescent="0.15">
      <c r="C140" s="4" t="s">
        <v>24</v>
      </c>
      <c r="D140" s="17">
        <v>449.88</v>
      </c>
      <c r="E140" s="18">
        <v>801.26</v>
      </c>
      <c r="F140" s="18">
        <v>1293.29</v>
      </c>
      <c r="G140" s="18">
        <v>1755</v>
      </c>
      <c r="H140" s="18">
        <v>2800</v>
      </c>
      <c r="I140" s="18">
        <v>4479</v>
      </c>
      <c r="J140" s="18">
        <v>7261</v>
      </c>
      <c r="K140" s="18">
        <v>10743</v>
      </c>
      <c r="L140" s="19">
        <v>13734</v>
      </c>
      <c r="M140" s="5">
        <v>16801</v>
      </c>
      <c r="N140" s="5">
        <v>19051</v>
      </c>
      <c r="O140" s="38">
        <v>21484</v>
      </c>
      <c r="P140" s="121">
        <v>26922</v>
      </c>
      <c r="Q140" s="38">
        <v>30602</v>
      </c>
      <c r="R140" s="38">
        <v>35071</v>
      </c>
      <c r="S140" s="38">
        <v>40631</v>
      </c>
      <c r="T140" s="38">
        <v>45093</v>
      </c>
      <c r="U140" s="38">
        <v>43060</v>
      </c>
      <c r="V140" s="38">
        <v>41518</v>
      </c>
      <c r="W140" s="38">
        <v>45414</v>
      </c>
      <c r="X140" s="38">
        <v>52048</v>
      </c>
      <c r="Y140" s="38">
        <v>53336</v>
      </c>
      <c r="Z140" s="42">
        <v>59072</v>
      </c>
    </row>
    <row r="141" spans="3:26" ht="15" x14ac:dyDescent="0.15">
      <c r="C141" s="4" t="s">
        <v>25</v>
      </c>
      <c r="D141" s="28">
        <v>415990</v>
      </c>
      <c r="E141" s="29">
        <v>494864</v>
      </c>
      <c r="F141" s="29">
        <v>573581</v>
      </c>
      <c r="G141" s="29">
        <v>700932</v>
      </c>
      <c r="H141" s="29">
        <v>768316</v>
      </c>
      <c r="I141" s="29">
        <v>822898</v>
      </c>
      <c r="J141" s="29">
        <v>864241</v>
      </c>
      <c r="K141" s="29">
        <v>953829</v>
      </c>
      <c r="L141" s="30">
        <v>1013856</v>
      </c>
      <c r="M141" s="10">
        <v>5040.8140000000003</v>
      </c>
      <c r="N141" s="10">
        <v>5190.3869999999997</v>
      </c>
      <c r="O141" s="10">
        <v>5325.0349999999999</v>
      </c>
      <c r="P141" s="120">
        <v>6006.9380379990998</v>
      </c>
      <c r="Q141" s="5">
        <v>6564.5943766589498</v>
      </c>
      <c r="R141" s="5">
        <v>6755.0999820267198</v>
      </c>
      <c r="S141" s="5">
        <v>7203.78431482619</v>
      </c>
      <c r="T141" s="5">
        <v>8114</v>
      </c>
      <c r="U141" s="5">
        <v>8479</v>
      </c>
      <c r="V141" s="5">
        <v>8190</v>
      </c>
      <c r="W141" s="5">
        <v>7467</v>
      </c>
      <c r="X141" s="5">
        <v>7769</v>
      </c>
      <c r="Y141" s="5">
        <v>7577.4693418810921</v>
      </c>
      <c r="Z141" s="115">
        <v>7610.7035263129728</v>
      </c>
    </row>
    <row r="142" spans="3:26" ht="15" x14ac:dyDescent="0.15">
      <c r="C142" s="4" t="s">
        <v>26</v>
      </c>
      <c r="D142" s="17">
        <v>0</v>
      </c>
      <c r="E142" s="18">
        <v>0</v>
      </c>
      <c r="F142" s="18">
        <v>0</v>
      </c>
      <c r="G142" s="18">
        <v>0</v>
      </c>
      <c r="H142" s="18">
        <v>0</v>
      </c>
      <c r="I142" s="18">
        <v>0</v>
      </c>
      <c r="J142" s="18">
        <v>0</v>
      </c>
      <c r="K142" s="18">
        <v>0</v>
      </c>
      <c r="L142" s="19">
        <v>0</v>
      </c>
      <c r="M142" s="5">
        <v>0</v>
      </c>
      <c r="N142" s="10">
        <v>226.06064963909802</v>
      </c>
      <c r="O142" s="38">
        <v>340.79791985620602</v>
      </c>
      <c r="P142" s="122"/>
      <c r="Q142" s="72"/>
      <c r="R142" s="72"/>
      <c r="S142" s="72"/>
      <c r="T142" s="72"/>
      <c r="U142" s="72"/>
      <c r="V142" s="72"/>
      <c r="W142" s="5">
        <v>0</v>
      </c>
      <c r="X142" s="5">
        <v>0</v>
      </c>
      <c r="Y142" s="5">
        <v>0</v>
      </c>
      <c r="Z142" s="115">
        <v>0</v>
      </c>
    </row>
    <row r="143" spans="3:26" ht="15" x14ac:dyDescent="0.15">
      <c r="C143" s="4" t="s">
        <v>27</v>
      </c>
      <c r="D143" s="17">
        <v>143822</v>
      </c>
      <c r="E143" s="18">
        <v>163642</v>
      </c>
      <c r="F143" s="18">
        <v>163752</v>
      </c>
      <c r="G143" s="18">
        <v>188690</v>
      </c>
      <c r="H143" s="18">
        <v>278495</v>
      </c>
      <c r="I143" s="18">
        <v>307436</v>
      </c>
      <c r="J143" s="18">
        <v>351167</v>
      </c>
      <c r="K143" s="18">
        <v>373134</v>
      </c>
      <c r="L143" s="19">
        <v>421206</v>
      </c>
      <c r="M143" s="5">
        <v>384568</v>
      </c>
      <c r="N143" s="5">
        <v>306632</v>
      </c>
      <c r="O143" s="5">
        <v>336097</v>
      </c>
      <c r="P143" s="120">
        <v>362719</v>
      </c>
      <c r="Q143" s="5">
        <v>421740</v>
      </c>
      <c r="R143" s="5">
        <v>442782</v>
      </c>
      <c r="S143" s="5">
        <v>464464</v>
      </c>
      <c r="T143" s="5">
        <v>441192</v>
      </c>
      <c r="U143" s="5">
        <v>484257</v>
      </c>
      <c r="V143" s="5">
        <v>493874</v>
      </c>
      <c r="W143" s="5">
        <v>500228</v>
      </c>
      <c r="X143" s="5">
        <v>507831</v>
      </c>
      <c r="Y143" s="5">
        <v>517012</v>
      </c>
      <c r="Z143" s="42">
        <v>530338</v>
      </c>
    </row>
    <row r="144" spans="3:26" ht="15" x14ac:dyDescent="0.15">
      <c r="C144" s="4" t="s">
        <v>28</v>
      </c>
      <c r="D144" s="76"/>
      <c r="E144" s="75"/>
      <c r="F144" s="75"/>
      <c r="G144" s="29">
        <v>53279</v>
      </c>
      <c r="H144" s="29">
        <v>74838</v>
      </c>
      <c r="I144" s="29">
        <v>96749</v>
      </c>
      <c r="J144" s="29">
        <v>117573</v>
      </c>
      <c r="K144" s="29">
        <v>143571</v>
      </c>
      <c r="L144" s="30">
        <v>170639</v>
      </c>
      <c r="M144" s="29">
        <v>214710</v>
      </c>
      <c r="N144" s="29">
        <v>302970</v>
      </c>
      <c r="O144" s="38">
        <v>364839</v>
      </c>
      <c r="P144" s="122">
        <v>415547</v>
      </c>
      <c r="Q144" s="72">
        <v>305295</v>
      </c>
      <c r="R144" s="72">
        <v>350314</v>
      </c>
      <c r="S144" s="72">
        <v>1889</v>
      </c>
      <c r="T144" s="72">
        <v>1571</v>
      </c>
      <c r="U144" s="72">
        <v>1876</v>
      </c>
      <c r="V144" s="72">
        <v>1916</v>
      </c>
      <c r="W144" s="72">
        <v>1944</v>
      </c>
      <c r="X144" s="72">
        <v>2012</v>
      </c>
      <c r="Y144" s="38">
        <v>2015.1004680000001</v>
      </c>
      <c r="Z144" s="42">
        <v>2102.7732270000001</v>
      </c>
    </row>
    <row r="145" spans="3:31" ht="15" x14ac:dyDescent="0.15">
      <c r="C145" s="4" t="s">
        <v>63</v>
      </c>
      <c r="D145" s="28">
        <v>3000</v>
      </c>
      <c r="E145" s="29">
        <v>3436</v>
      </c>
      <c r="F145" s="29">
        <v>4432</v>
      </c>
      <c r="G145" s="29">
        <v>4954</v>
      </c>
      <c r="H145" s="29">
        <v>6433</v>
      </c>
      <c r="I145" s="29">
        <v>6822</v>
      </c>
      <c r="J145" s="29">
        <v>8450</v>
      </c>
      <c r="K145" s="29">
        <v>12130</v>
      </c>
      <c r="L145" s="30">
        <v>13371</v>
      </c>
      <c r="M145" s="29">
        <v>10490</v>
      </c>
      <c r="N145" s="29">
        <v>9915</v>
      </c>
      <c r="O145" s="38">
        <v>13841</v>
      </c>
      <c r="P145" s="122">
        <v>17677</v>
      </c>
      <c r="Q145" s="72">
        <v>22886</v>
      </c>
      <c r="R145" s="72">
        <v>38240</v>
      </c>
      <c r="S145" s="72">
        <v>39587</v>
      </c>
      <c r="T145" s="72">
        <v>40700</v>
      </c>
      <c r="U145" s="5">
        <v>0</v>
      </c>
      <c r="V145" s="5">
        <v>0</v>
      </c>
      <c r="W145" s="5">
        <v>0</v>
      </c>
      <c r="X145" s="5">
        <v>0</v>
      </c>
      <c r="Y145" s="5">
        <v>0</v>
      </c>
      <c r="Z145" s="42">
        <v>0</v>
      </c>
    </row>
    <row r="146" spans="3:31" ht="15" x14ac:dyDescent="0.15">
      <c r="C146" s="4" t="s">
        <v>30</v>
      </c>
      <c r="D146" s="17">
        <v>2.5598909999999999</v>
      </c>
      <c r="E146" s="18">
        <v>5.8108279999999999</v>
      </c>
      <c r="F146" s="18">
        <v>12.132818</v>
      </c>
      <c r="G146" s="18">
        <v>24.201442</v>
      </c>
      <c r="H146" s="18">
        <v>63.837963000000002</v>
      </c>
      <c r="I146" s="18">
        <v>122.776774</v>
      </c>
      <c r="J146" s="18">
        <v>311.72499499999998</v>
      </c>
      <c r="K146" s="18">
        <v>820.12357899999995</v>
      </c>
      <c r="L146" s="19">
        <v>1073.0428770000001</v>
      </c>
      <c r="M146" s="10">
        <v>1514.052921</v>
      </c>
      <c r="N146" s="10">
        <v>1795.61</v>
      </c>
      <c r="O146" s="10">
        <v>2620.6350000000002</v>
      </c>
      <c r="P146" s="5">
        <v>3330.4380000000001</v>
      </c>
      <c r="Q146" s="5">
        <v>4390</v>
      </c>
      <c r="R146" s="5">
        <v>6133</v>
      </c>
      <c r="S146" s="5">
        <v>7902</v>
      </c>
      <c r="T146" s="5">
        <v>9671</v>
      </c>
      <c r="U146" s="5">
        <v>9691</v>
      </c>
      <c r="V146" s="5">
        <v>9693</v>
      </c>
      <c r="W146" s="5">
        <v>9520</v>
      </c>
      <c r="X146" s="5">
        <v>11061</v>
      </c>
      <c r="Y146" s="38">
        <v>14317</v>
      </c>
      <c r="Z146" s="42">
        <v>17382</v>
      </c>
    </row>
    <row r="147" spans="3:31" ht="15" x14ac:dyDescent="0.15">
      <c r="C147" s="7" t="s">
        <v>31</v>
      </c>
      <c r="D147" s="20">
        <v>66748</v>
      </c>
      <c r="E147" s="21">
        <v>65850</v>
      </c>
      <c r="F147" s="21">
        <v>67754</v>
      </c>
      <c r="G147" s="21">
        <v>76808</v>
      </c>
      <c r="H147" s="21">
        <v>78652</v>
      </c>
      <c r="I147" s="21">
        <v>86759</v>
      </c>
      <c r="J147" s="21">
        <v>100792</v>
      </c>
      <c r="K147" s="21">
        <v>89008</v>
      </c>
      <c r="L147" s="22">
        <v>74550</v>
      </c>
      <c r="M147" s="13">
        <v>63307.441000000006</v>
      </c>
      <c r="N147" s="8">
        <v>67671.673999999999</v>
      </c>
      <c r="O147" s="8">
        <v>70088.391000000003</v>
      </c>
      <c r="P147" s="13">
        <v>81687.218999999997</v>
      </c>
      <c r="Q147" s="8">
        <v>80505.150999999998</v>
      </c>
      <c r="R147" s="8">
        <v>86334.82</v>
      </c>
      <c r="S147" s="8">
        <v>92849.327000000005</v>
      </c>
      <c r="T147" s="8">
        <v>85421.532000000007</v>
      </c>
      <c r="U147" s="8">
        <v>83670.333578505524</v>
      </c>
      <c r="V147" s="8">
        <v>81732.676999999996</v>
      </c>
      <c r="W147" s="8">
        <v>78858.040680175764</v>
      </c>
      <c r="X147" s="8">
        <v>96544.989999999991</v>
      </c>
      <c r="Y147" s="8">
        <v>105717.77599999998</v>
      </c>
      <c r="Z147" s="116">
        <v>107743.65416999819</v>
      </c>
    </row>
    <row r="148" spans="3:31" x14ac:dyDescent="0.15">
      <c r="X148"/>
    </row>
    <row r="149" spans="3:31" x14ac:dyDescent="0.15">
      <c r="X149"/>
    </row>
    <row r="150" spans="3:31" x14ac:dyDescent="0.15">
      <c r="X150"/>
    </row>
    <row r="151" spans="3:31" x14ac:dyDescent="0.15">
      <c r="X151"/>
    </row>
    <row r="152" spans="3:31" ht="18.75" x14ac:dyDescent="0.2">
      <c r="C152" s="9" t="s">
        <v>38</v>
      </c>
      <c r="D152" s="40"/>
      <c r="E152" s="40"/>
      <c r="F152" s="40"/>
      <c r="G152" s="40"/>
      <c r="H152" s="40"/>
      <c r="I152" s="40"/>
      <c r="J152" s="40"/>
      <c r="K152" s="40"/>
      <c r="L152" s="23" t="s">
        <v>33</v>
      </c>
      <c r="M152" s="40"/>
      <c r="N152" s="40"/>
      <c r="O152" s="40"/>
      <c r="P152" s="156">
        <f t="shared" ref="P152:Y152" si="5">P13+P123</f>
        <v>1182635</v>
      </c>
      <c r="Q152" s="156">
        <f t="shared" si="5"/>
        <v>1367762</v>
      </c>
      <c r="R152" s="156">
        <f t="shared" si="5"/>
        <v>1434799</v>
      </c>
      <c r="S152" s="156">
        <f t="shared" si="5"/>
        <v>1463591</v>
      </c>
      <c r="T152" s="156">
        <f t="shared" si="5"/>
        <v>1534922.4820000001</v>
      </c>
      <c r="U152" s="156">
        <f t="shared" si="5"/>
        <v>1694808</v>
      </c>
      <c r="V152" s="156">
        <f t="shared" si="5"/>
        <v>1910586.307</v>
      </c>
      <c r="W152" s="156">
        <f t="shared" si="5"/>
        <v>1790938.84</v>
      </c>
      <c r="X152" s="156">
        <f t="shared" si="5"/>
        <v>1884084.0870000001</v>
      </c>
      <c r="Y152" s="156">
        <f t="shared" si="5"/>
        <v>1791572</v>
      </c>
      <c r="Z152" s="156">
        <f>Z15+Z125</f>
        <v>224273.34838803613</v>
      </c>
      <c r="AB152" s="41">
        <f>Z163-Z152</f>
        <v>55305.619842357584</v>
      </c>
    </row>
    <row r="153" spans="3:31" ht="15" x14ac:dyDescent="0.15">
      <c r="C153" s="2">
        <v>39</v>
      </c>
      <c r="D153" s="3">
        <v>1992</v>
      </c>
      <c r="E153" s="3">
        <f>D153+1</f>
        <v>1993</v>
      </c>
      <c r="F153" s="3">
        <f t="shared" ref="F153:Z153" si="6">E153+1</f>
        <v>1994</v>
      </c>
      <c r="G153" s="3">
        <f t="shared" si="6"/>
        <v>1995</v>
      </c>
      <c r="H153" s="3">
        <f t="shared" si="6"/>
        <v>1996</v>
      </c>
      <c r="I153" s="3">
        <f t="shared" si="6"/>
        <v>1997</v>
      </c>
      <c r="J153" s="3">
        <f t="shared" si="6"/>
        <v>1998</v>
      </c>
      <c r="K153" s="3">
        <f t="shared" si="6"/>
        <v>1999</v>
      </c>
      <c r="L153" s="3">
        <f t="shared" si="6"/>
        <v>2000</v>
      </c>
      <c r="M153" s="3">
        <f t="shared" si="6"/>
        <v>2001</v>
      </c>
      <c r="N153" s="3">
        <f t="shared" si="6"/>
        <v>2002</v>
      </c>
      <c r="O153" s="3">
        <f t="shared" si="6"/>
        <v>2003</v>
      </c>
      <c r="P153" s="3">
        <f t="shared" si="6"/>
        <v>2004</v>
      </c>
      <c r="Q153" s="3">
        <f t="shared" si="6"/>
        <v>2005</v>
      </c>
      <c r="R153" s="3">
        <f t="shared" si="6"/>
        <v>2006</v>
      </c>
      <c r="S153" s="3">
        <f t="shared" si="6"/>
        <v>2007</v>
      </c>
      <c r="T153" s="3">
        <f t="shared" si="6"/>
        <v>2008</v>
      </c>
      <c r="U153" s="3">
        <f t="shared" si="6"/>
        <v>2009</v>
      </c>
      <c r="V153" s="3">
        <f t="shared" si="6"/>
        <v>2010</v>
      </c>
      <c r="W153" s="3">
        <f t="shared" si="6"/>
        <v>2011</v>
      </c>
      <c r="X153" s="3">
        <f t="shared" si="6"/>
        <v>2012</v>
      </c>
      <c r="Y153" s="3">
        <f t="shared" si="6"/>
        <v>2013</v>
      </c>
      <c r="Z153" s="114">
        <f t="shared" si="6"/>
        <v>2014</v>
      </c>
    </row>
    <row r="154" spans="3:31" ht="15" x14ac:dyDescent="0.15">
      <c r="C154" s="4" t="s">
        <v>0</v>
      </c>
      <c r="D154" s="26">
        <v>333584</v>
      </c>
      <c r="E154" s="27">
        <v>380260</v>
      </c>
      <c r="F154" s="27">
        <v>435997</v>
      </c>
      <c r="G154" s="27">
        <v>476815</v>
      </c>
      <c r="H154" s="27">
        <v>530657</v>
      </c>
      <c r="I154" s="27">
        <v>573759</v>
      </c>
      <c r="J154" s="27">
        <v>598657</v>
      </c>
      <c r="K154" s="27">
        <v>636961</v>
      </c>
      <c r="L154" s="16">
        <v>48792</v>
      </c>
      <c r="M154" s="5">
        <v>51055.016000000003</v>
      </c>
      <c r="N154" s="5">
        <v>53768.277999999998</v>
      </c>
      <c r="O154" s="38">
        <v>55953.411</v>
      </c>
      <c r="P154" s="123">
        <v>59872.616000000002</v>
      </c>
      <c r="Q154" s="79">
        <v>65768.422000000006</v>
      </c>
      <c r="R154" s="79">
        <v>69413.062999999995</v>
      </c>
      <c r="S154" s="79">
        <v>71941.135999999999</v>
      </c>
      <c r="T154" s="79">
        <v>76788</v>
      </c>
      <c r="U154" s="79">
        <v>77925</v>
      </c>
      <c r="V154" s="79">
        <v>81900</v>
      </c>
      <c r="W154" s="79">
        <v>82355</v>
      </c>
      <c r="X154" s="79">
        <v>83314</v>
      </c>
      <c r="Y154" s="118">
        <v>84614</v>
      </c>
      <c r="Z154" s="119">
        <v>86475.508000000002</v>
      </c>
    </row>
    <row r="155" spans="3:31" ht="15" x14ac:dyDescent="0.15">
      <c r="C155" s="4" t="s">
        <v>1</v>
      </c>
      <c r="D155" s="28">
        <v>1712567</v>
      </c>
      <c r="E155" s="29">
        <v>1842269</v>
      </c>
      <c r="F155" s="29">
        <v>2081763</v>
      </c>
      <c r="G155" s="29">
        <v>2114461</v>
      </c>
      <c r="H155" s="29">
        <v>2676421</v>
      </c>
      <c r="I155" s="29">
        <v>3019453</v>
      </c>
      <c r="J155" s="29">
        <v>3632013</v>
      </c>
      <c r="K155" s="29">
        <v>3883663</v>
      </c>
      <c r="L155" s="19">
        <v>101162</v>
      </c>
      <c r="M155" s="5">
        <v>108974</v>
      </c>
      <c r="N155" s="5">
        <v>112906</v>
      </c>
      <c r="O155" s="5">
        <v>128595</v>
      </c>
      <c r="P155" s="120">
        <v>145850.75360699999</v>
      </c>
      <c r="Q155" s="5">
        <v>177672.27271200001</v>
      </c>
      <c r="R155" s="5">
        <v>192851.212436</v>
      </c>
      <c r="S155" s="5">
        <v>202839.98125099999</v>
      </c>
      <c r="T155" s="5">
        <v>198288.37548399999</v>
      </c>
      <c r="U155" s="5">
        <v>218424.848895</v>
      </c>
      <c r="V155" s="5">
        <v>230594.491186</v>
      </c>
      <c r="W155" s="5">
        <v>234619.323993</v>
      </c>
      <c r="X155" s="5">
        <v>265060.785554</v>
      </c>
      <c r="Y155" s="5">
        <v>267989.83300599997</v>
      </c>
      <c r="Z155" s="5">
        <v>298699.25562000001</v>
      </c>
    </row>
    <row r="156" spans="3:31" ht="15" x14ac:dyDescent="0.15">
      <c r="C156" s="4" t="s">
        <v>2</v>
      </c>
      <c r="D156" s="17">
        <v>0</v>
      </c>
      <c r="E156" s="18">
        <v>0</v>
      </c>
      <c r="F156" s="18">
        <v>0</v>
      </c>
      <c r="G156" s="18">
        <v>0</v>
      </c>
      <c r="H156" s="18">
        <v>0</v>
      </c>
      <c r="I156" s="18">
        <v>0</v>
      </c>
      <c r="J156" s="18">
        <v>0</v>
      </c>
      <c r="K156" s="18">
        <v>0</v>
      </c>
      <c r="L156" s="19">
        <v>0</v>
      </c>
      <c r="M156" s="5">
        <v>0</v>
      </c>
      <c r="N156" s="5">
        <v>0</v>
      </c>
      <c r="O156" s="38">
        <v>0</v>
      </c>
      <c r="P156" s="121">
        <f>P8+P118</f>
        <v>737.99018000000001</v>
      </c>
      <c r="Q156" s="121">
        <f>Q8+Q118</f>
        <v>873.06709999999998</v>
      </c>
      <c r="R156" s="38">
        <v>1095</v>
      </c>
      <c r="S156" s="38">
        <v>1511</v>
      </c>
      <c r="T156" s="38">
        <v>1723</v>
      </c>
      <c r="U156" s="38">
        <v>1946</v>
      </c>
      <c r="V156" s="38">
        <v>2116</v>
      </c>
      <c r="W156" s="38">
        <v>2126</v>
      </c>
      <c r="X156" s="5">
        <v>2210</v>
      </c>
      <c r="Y156" s="38">
        <v>2346</v>
      </c>
      <c r="Z156" s="42">
        <v>2522</v>
      </c>
    </row>
    <row r="157" spans="3:31" ht="15" x14ac:dyDescent="0.15">
      <c r="C157" s="4" t="s">
        <v>3</v>
      </c>
      <c r="D157" s="17">
        <v>198750</v>
      </c>
      <c r="E157" s="18">
        <v>214764</v>
      </c>
      <c r="F157" s="18">
        <v>231780</v>
      </c>
      <c r="G157" s="18">
        <v>245382</v>
      </c>
      <c r="H157" s="18">
        <v>275414</v>
      </c>
      <c r="I157" s="18">
        <v>300136</v>
      </c>
      <c r="J157" s="18">
        <v>328080</v>
      </c>
      <c r="K157" s="18">
        <v>356373</v>
      </c>
      <c r="L157" s="19">
        <v>373155</v>
      </c>
      <c r="M157" s="5">
        <v>398286</v>
      </c>
      <c r="N157" s="5">
        <v>399609</v>
      </c>
      <c r="O157" s="5">
        <v>409810</v>
      </c>
      <c r="P157" s="120">
        <v>408045.01400000002</v>
      </c>
      <c r="Q157" s="5">
        <v>421667.34600000002</v>
      </c>
      <c r="R157" s="5">
        <v>437963.201</v>
      </c>
      <c r="S157" s="5">
        <v>449460.97899999999</v>
      </c>
      <c r="T157" s="5">
        <v>405290.98737400002</v>
      </c>
      <c r="U157" s="5">
        <v>398465.46898000001</v>
      </c>
      <c r="V157" s="5">
        <v>409087.46718199999</v>
      </c>
      <c r="W157" s="5">
        <v>419965.67915500002</v>
      </c>
      <c r="X157" s="5">
        <v>434117.21169700002</v>
      </c>
      <c r="Y157" s="5">
        <v>449298.77231099998</v>
      </c>
      <c r="Z157" s="5">
        <v>473160.76241600001</v>
      </c>
    </row>
    <row r="158" spans="3:31" ht="15" x14ac:dyDescent="0.15">
      <c r="C158" s="4" t="s">
        <v>4</v>
      </c>
      <c r="D158" s="17">
        <v>204.6</v>
      </c>
      <c r="E158" s="18">
        <v>241</v>
      </c>
      <c r="F158" s="18">
        <v>287.10000000000002</v>
      </c>
      <c r="G158" s="18">
        <v>344.3</v>
      </c>
      <c r="H158" s="18">
        <v>405.7</v>
      </c>
      <c r="I158" s="18">
        <v>477</v>
      </c>
      <c r="J158" s="18">
        <v>434</v>
      </c>
      <c r="K158" s="18">
        <v>519.15</v>
      </c>
      <c r="L158" s="19">
        <v>1792</v>
      </c>
      <c r="M158" s="19">
        <v>1518</v>
      </c>
      <c r="N158" s="19">
        <v>1306</v>
      </c>
      <c r="O158" s="38">
        <v>1429</v>
      </c>
      <c r="P158" s="121">
        <v>1489</v>
      </c>
      <c r="Q158" s="38">
        <v>1730</v>
      </c>
      <c r="R158" s="38">
        <v>2081</v>
      </c>
      <c r="S158" s="38">
        <v>2195</v>
      </c>
      <c r="T158" s="72">
        <v>1967.5</v>
      </c>
      <c r="U158" s="72">
        <v>2052.4</v>
      </c>
      <c r="V158" s="72">
        <v>2080</v>
      </c>
      <c r="W158" s="72">
        <v>1860</v>
      </c>
      <c r="X158" s="72">
        <v>1882</v>
      </c>
      <c r="Y158" s="38">
        <v>1940</v>
      </c>
      <c r="Z158" s="42">
        <v>1841</v>
      </c>
    </row>
    <row r="159" spans="3:31" ht="15" x14ac:dyDescent="0.15">
      <c r="C159" s="4" t="s">
        <v>64</v>
      </c>
      <c r="D159" s="75">
        <v>46618</v>
      </c>
      <c r="E159" s="75">
        <f>(D159+($D$159*($G$159/$D$159-1)/3))</f>
        <v>55099.666666666672</v>
      </c>
      <c r="F159" s="75">
        <f>(E159+($D$159*($G$159/$D$159-1)/3))</f>
        <v>63581.333333333343</v>
      </c>
      <c r="G159" s="75">
        <v>72063</v>
      </c>
      <c r="H159" s="75">
        <v>81941</v>
      </c>
      <c r="I159" s="18">
        <v>93410</v>
      </c>
      <c r="J159" s="18">
        <v>108908</v>
      </c>
      <c r="K159" s="18">
        <v>124886</v>
      </c>
      <c r="L159" s="19">
        <v>141624</v>
      </c>
      <c r="M159" s="5">
        <v>165504</v>
      </c>
      <c r="N159" s="5">
        <v>198803</v>
      </c>
      <c r="O159" s="73">
        <v>215764</v>
      </c>
      <c r="P159" s="120">
        <v>231658</v>
      </c>
      <c r="Q159" s="120">
        <v>252295</v>
      </c>
      <c r="R159" s="120">
        <v>263098</v>
      </c>
      <c r="S159" s="120">
        <v>280628</v>
      </c>
      <c r="T159" s="120">
        <v>297564</v>
      </c>
      <c r="U159" s="120">
        <v>325357</v>
      </c>
      <c r="V159" s="120">
        <v>349486</v>
      </c>
      <c r="W159" s="120">
        <v>361335</v>
      </c>
      <c r="X159" s="120">
        <v>389016</v>
      </c>
      <c r="Y159" s="120">
        <v>400747</v>
      </c>
      <c r="Z159" s="120">
        <v>408914</v>
      </c>
      <c r="AE159" t="s">
        <v>170</v>
      </c>
    </row>
    <row r="160" spans="3:31" ht="15" x14ac:dyDescent="0.15">
      <c r="C160" s="4" t="s">
        <v>6</v>
      </c>
      <c r="D160" s="17">
        <v>836900</v>
      </c>
      <c r="E160" s="18">
        <v>921500</v>
      </c>
      <c r="F160" s="18">
        <v>1011395</v>
      </c>
      <c r="G160" s="18">
        <v>1116719</v>
      </c>
      <c r="H160" s="18">
        <v>1221188</v>
      </c>
      <c r="I160" s="18">
        <v>1347048</v>
      </c>
      <c r="J160" s="18">
        <v>751301</v>
      </c>
      <c r="K160" s="18">
        <v>816033</v>
      </c>
      <c r="L160" s="19">
        <v>871167</v>
      </c>
      <c r="M160" s="5">
        <v>943844</v>
      </c>
      <c r="N160" s="5">
        <v>1001581</v>
      </c>
      <c r="O160" s="5">
        <v>1058275</v>
      </c>
      <c r="P160" s="120">
        <v>1111455</v>
      </c>
      <c r="Q160" s="5">
        <v>1166402</v>
      </c>
      <c r="R160" s="5">
        <v>1234641</v>
      </c>
      <c r="S160" s="5">
        <v>1290687</v>
      </c>
      <c r="T160" s="5">
        <v>1297424</v>
      </c>
      <c r="U160" s="5">
        <v>1345546</v>
      </c>
      <c r="V160" s="5">
        <v>1409952</v>
      </c>
      <c r="W160" s="5">
        <v>1458094</v>
      </c>
      <c r="X160" s="5">
        <v>1619842</v>
      </c>
      <c r="Y160" s="5">
        <v>1628304</v>
      </c>
      <c r="Z160" s="115">
        <v>1825491</v>
      </c>
    </row>
    <row r="161" spans="3:26" ht="15" x14ac:dyDescent="0.15">
      <c r="C161" s="4" t="s">
        <v>7</v>
      </c>
      <c r="D161" s="17">
        <v>462658</v>
      </c>
      <c r="E161" s="18">
        <v>520835</v>
      </c>
      <c r="F161" s="18">
        <v>551007</v>
      </c>
      <c r="G161" s="18">
        <v>597937</v>
      </c>
      <c r="H161" s="18">
        <v>663597</v>
      </c>
      <c r="I161" s="18">
        <v>745052</v>
      </c>
      <c r="J161" s="18">
        <v>833664</v>
      </c>
      <c r="K161" s="18">
        <v>920767</v>
      </c>
      <c r="L161" s="19">
        <v>972758</v>
      </c>
      <c r="M161" s="5">
        <v>875817</v>
      </c>
      <c r="N161" s="5">
        <v>895218</v>
      </c>
      <c r="O161" s="38">
        <v>975129</v>
      </c>
      <c r="P161" s="122">
        <f>P13+P123</f>
        <v>1182635</v>
      </c>
      <c r="Q161" s="122">
        <f t="shared" ref="Q161:X161" si="7">Q13+Q123</f>
        <v>1367762</v>
      </c>
      <c r="R161" s="122">
        <f t="shared" si="7"/>
        <v>1434799</v>
      </c>
      <c r="S161" s="122">
        <f t="shared" si="7"/>
        <v>1463591</v>
      </c>
      <c r="T161" s="122">
        <f t="shared" si="7"/>
        <v>1534922.4820000001</v>
      </c>
      <c r="U161" s="122">
        <f t="shared" si="7"/>
        <v>1694808</v>
      </c>
      <c r="V161" s="122">
        <f t="shared" si="7"/>
        <v>1910586.307</v>
      </c>
      <c r="W161" s="122">
        <f t="shared" si="7"/>
        <v>1790938.84</v>
      </c>
      <c r="X161" s="122">
        <f t="shared" si="7"/>
        <v>1884084.0870000001</v>
      </c>
      <c r="Y161" s="38">
        <v>1791572</v>
      </c>
      <c r="Z161" s="42">
        <v>2035120</v>
      </c>
    </row>
    <row r="162" spans="3:26" ht="15" x14ac:dyDescent="0.15">
      <c r="C162" s="4" t="s">
        <v>8</v>
      </c>
      <c r="D162" s="76"/>
      <c r="E162" s="75"/>
      <c r="F162" s="75"/>
      <c r="G162" s="29">
        <v>390.7</v>
      </c>
      <c r="H162" s="29">
        <v>746.7</v>
      </c>
      <c r="I162" s="29">
        <v>1114.4000000000001</v>
      </c>
      <c r="J162" s="29">
        <v>1189.7</v>
      </c>
      <c r="K162" s="29">
        <v>1186.5999999999999</v>
      </c>
      <c r="L162" s="30">
        <v>1572.3</v>
      </c>
      <c r="M162" s="29">
        <v>1937.7</v>
      </c>
      <c r="N162" s="29">
        <v>2415.6999999999998</v>
      </c>
      <c r="O162" s="38">
        <v>3200.8</v>
      </c>
      <c r="P162" s="121">
        <f>P14+P124</f>
        <v>4393.6000000000004</v>
      </c>
      <c r="Q162" s="121">
        <f t="shared" ref="Q162:X162" si="8">Q14+Q124</f>
        <v>6407.1</v>
      </c>
      <c r="R162" s="121">
        <f t="shared" si="8"/>
        <v>8790.2000000000007</v>
      </c>
      <c r="S162" s="121">
        <f t="shared" si="8"/>
        <v>12490.5</v>
      </c>
      <c r="T162" s="121">
        <f t="shared" si="8"/>
        <v>10531.79</v>
      </c>
      <c r="U162" s="121">
        <f t="shared" si="8"/>
        <v>16288.715</v>
      </c>
      <c r="V162" s="121">
        <f t="shared" si="8"/>
        <v>19501.088</v>
      </c>
      <c r="W162" s="121">
        <f t="shared" si="8"/>
        <v>1236</v>
      </c>
      <c r="X162" s="121">
        <f t="shared" si="8"/>
        <v>1319.5940000000001</v>
      </c>
      <c r="Y162" s="38">
        <v>1305</v>
      </c>
      <c r="Z162" s="42">
        <v>1424.3150000000001</v>
      </c>
    </row>
    <row r="163" spans="3:26" ht="15" x14ac:dyDescent="0.15">
      <c r="C163" s="4" t="s">
        <v>9</v>
      </c>
      <c r="D163" s="28">
        <v>3474106</v>
      </c>
      <c r="E163" s="29">
        <v>4468333</v>
      </c>
      <c r="F163" s="29">
        <v>5632435</v>
      </c>
      <c r="G163" s="29">
        <v>6970747.3700000001</v>
      </c>
      <c r="H163" s="29">
        <v>8427917</v>
      </c>
      <c r="I163" s="29">
        <v>9498204</v>
      </c>
      <c r="J163" s="29">
        <v>10945057</v>
      </c>
      <c r="K163" s="29">
        <v>12310888</v>
      </c>
      <c r="L163" s="77">
        <f>89471.0035185653*ECO!L19</f>
        <v>14886722.391440004</v>
      </c>
      <c r="M163" s="5">
        <v>104952.08</v>
      </c>
      <c r="N163" s="5">
        <v>117523.41</v>
      </c>
      <c r="O163" s="38">
        <v>129376.87</v>
      </c>
      <c r="P163" s="122">
        <v>145180.57</v>
      </c>
      <c r="Q163" s="72">
        <v>158594.92000000001</v>
      </c>
      <c r="R163" s="72">
        <v>175476.72</v>
      </c>
      <c r="S163" s="72">
        <v>181779.94466154001</v>
      </c>
      <c r="T163" s="73">
        <v>191530.97905157</v>
      </c>
      <c r="U163" s="5">
        <v>218252</v>
      </c>
      <c r="V163" s="5">
        <v>214395</v>
      </c>
      <c r="W163" s="5">
        <v>227483.36392466439</v>
      </c>
      <c r="X163" s="5">
        <v>237214.11165926972</v>
      </c>
      <c r="Y163" s="5">
        <v>252939.85199892899</v>
      </c>
      <c r="Z163" s="115">
        <v>279578.96823039372</v>
      </c>
    </row>
    <row r="164" spans="3:26" ht="15" x14ac:dyDescent="0.15">
      <c r="C164" s="4" t="s">
        <v>10</v>
      </c>
      <c r="D164" s="28">
        <v>138699</v>
      </c>
      <c r="E164" s="29">
        <v>149189</v>
      </c>
      <c r="F164" s="29">
        <v>159616</v>
      </c>
      <c r="G164" s="29">
        <v>199973</v>
      </c>
      <c r="H164" s="29">
        <v>236890</v>
      </c>
      <c r="I164" s="29">
        <v>276187</v>
      </c>
      <c r="J164" s="29">
        <v>337441</v>
      </c>
      <c r="K164" s="29">
        <v>434472</v>
      </c>
      <c r="L164" s="30">
        <v>448692</v>
      </c>
      <c r="M164" s="5">
        <v>70526</v>
      </c>
      <c r="N164" s="5">
        <v>74945</v>
      </c>
      <c r="O164" s="5">
        <v>81933</v>
      </c>
      <c r="P164" s="120">
        <v>93745</v>
      </c>
      <c r="Q164" s="5">
        <v>107723</v>
      </c>
      <c r="R164" s="5">
        <v>115732</v>
      </c>
      <c r="S164" s="5">
        <v>120570</v>
      </c>
      <c r="T164" s="5">
        <v>104626</v>
      </c>
      <c r="U164" s="5">
        <v>123521</v>
      </c>
      <c r="V164" s="5">
        <v>137108</v>
      </c>
      <c r="W164" s="5">
        <v>131741</v>
      </c>
      <c r="X164" s="5">
        <v>142653</v>
      </c>
      <c r="Y164" s="5">
        <v>154897</v>
      </c>
      <c r="Z164" s="115">
        <v>163279</v>
      </c>
    </row>
    <row r="165" spans="3:26" ht="15" x14ac:dyDescent="0.15">
      <c r="C165" s="4" t="s">
        <v>11</v>
      </c>
      <c r="D165" s="28">
        <v>1727400</v>
      </c>
      <c r="E165" s="29">
        <v>2033800</v>
      </c>
      <c r="F165" s="29">
        <v>2331000</v>
      </c>
      <c r="G165" s="29">
        <v>2836298</v>
      </c>
      <c r="H165" s="29">
        <v>3484531</v>
      </c>
      <c r="I165" s="29">
        <v>4089812</v>
      </c>
      <c r="J165" s="29">
        <v>4690276</v>
      </c>
      <c r="K165" s="29">
        <v>5161684</v>
      </c>
      <c r="L165" s="30">
        <v>5618100</v>
      </c>
      <c r="M165" s="5">
        <v>893705</v>
      </c>
      <c r="N165" s="5">
        <v>921217</v>
      </c>
      <c r="O165" s="5">
        <v>1012337</v>
      </c>
      <c r="P165" s="120">
        <v>1125652</v>
      </c>
      <c r="Q165" s="5">
        <v>1277666</v>
      </c>
      <c r="R165" s="5">
        <v>1402201</v>
      </c>
      <c r="S165" s="5">
        <v>1491236</v>
      </c>
      <c r="T165" s="5">
        <v>1406552</v>
      </c>
      <c r="U165" s="5">
        <v>1585896</v>
      </c>
      <c r="V165" s="5">
        <v>1685626</v>
      </c>
      <c r="W165" s="5">
        <v>1666258</v>
      </c>
      <c r="X165" s="5">
        <v>1856272</v>
      </c>
      <c r="Y165" s="42">
        <v>1938100</v>
      </c>
      <c r="Z165" s="42">
        <v>2143900</v>
      </c>
    </row>
    <row r="166" spans="3:26" ht="15" x14ac:dyDescent="0.15">
      <c r="C166" s="4" t="s">
        <v>12</v>
      </c>
      <c r="D166" s="17">
        <v>338037</v>
      </c>
      <c r="E166" s="18">
        <v>445118</v>
      </c>
      <c r="F166" s="18">
        <v>555154</v>
      </c>
      <c r="G166" s="18">
        <v>676366</v>
      </c>
      <c r="H166" s="18">
        <v>828504</v>
      </c>
      <c r="I166" s="18">
        <v>1003594</v>
      </c>
      <c r="J166" s="18">
        <v>1171581</v>
      </c>
      <c r="K166" s="18">
        <v>1558592</v>
      </c>
      <c r="L166" s="19">
        <v>1917415</v>
      </c>
      <c r="M166" s="5">
        <v>1940748</v>
      </c>
      <c r="N166" s="5">
        <v>5820</v>
      </c>
      <c r="O166" s="5">
        <v>6928</v>
      </c>
      <c r="P166" s="120">
        <v>7963</v>
      </c>
      <c r="Q166" s="5">
        <v>9267</v>
      </c>
      <c r="R166" s="5">
        <v>10460</v>
      </c>
      <c r="S166" s="5">
        <v>11843</v>
      </c>
      <c r="T166" s="5">
        <v>11327</v>
      </c>
      <c r="U166" s="5">
        <v>12539</v>
      </c>
      <c r="V166" s="5">
        <v>11276</v>
      </c>
      <c r="W166" s="5">
        <v>10432</v>
      </c>
      <c r="X166" s="5">
        <v>11024</v>
      </c>
      <c r="Y166" s="38">
        <v>11399</v>
      </c>
      <c r="Z166" s="42">
        <v>12000</v>
      </c>
    </row>
    <row r="167" spans="3:26" ht="15" x14ac:dyDescent="0.15">
      <c r="C167" s="4" t="s">
        <v>13</v>
      </c>
      <c r="D167" s="75"/>
      <c r="E167" s="75"/>
      <c r="F167" s="75"/>
      <c r="G167" s="75"/>
      <c r="H167" s="75"/>
      <c r="I167" s="75"/>
      <c r="J167" s="18">
        <v>4338</v>
      </c>
      <c r="K167" s="18">
        <v>5447</v>
      </c>
      <c r="L167" s="19">
        <v>6255</v>
      </c>
      <c r="M167" s="5">
        <v>7430</v>
      </c>
      <c r="N167" s="5">
        <v>8719</v>
      </c>
      <c r="O167" s="38">
        <v>10105</v>
      </c>
      <c r="P167" s="5">
        <v>11471</v>
      </c>
      <c r="Q167" s="5">
        <v>13500</v>
      </c>
      <c r="R167" s="5">
        <v>16494</v>
      </c>
      <c r="S167" s="5">
        <v>19370</v>
      </c>
      <c r="T167" s="5">
        <v>19162</v>
      </c>
      <c r="U167" s="5">
        <v>21106</v>
      </c>
      <c r="V167" s="5">
        <v>23329</v>
      </c>
      <c r="W167" s="5">
        <v>24977</v>
      </c>
      <c r="X167" s="5">
        <v>27126</v>
      </c>
      <c r="Y167" s="42">
        <v>27831</v>
      </c>
      <c r="Z167" s="42">
        <v>29063</v>
      </c>
    </row>
    <row r="168" spans="3:26" ht="15" x14ac:dyDescent="0.15">
      <c r="C168" s="4" t="s">
        <v>14</v>
      </c>
      <c r="D168" s="75">
        <v>61798</v>
      </c>
      <c r="E168" s="75">
        <v>84048</v>
      </c>
      <c r="F168" s="75">
        <v>125378</v>
      </c>
      <c r="G168" s="18">
        <v>169737</v>
      </c>
      <c r="H168" s="18">
        <v>222301</v>
      </c>
      <c r="I168" s="18">
        <v>300019</v>
      </c>
      <c r="J168" s="18">
        <v>381045</v>
      </c>
      <c r="K168" s="18">
        <v>490087</v>
      </c>
      <c r="L168" s="19">
        <v>626399</v>
      </c>
      <c r="M168" s="5">
        <v>760422</v>
      </c>
      <c r="N168" s="5">
        <v>906243</v>
      </c>
      <c r="O168" s="5">
        <v>1042042</v>
      </c>
      <c r="P168" s="120">
        <v>1188408</v>
      </c>
      <c r="Q168" s="5">
        <v>1421102</v>
      </c>
      <c r="R168" s="5">
        <v>1609272</v>
      </c>
      <c r="S168" s="5">
        <v>1766317</v>
      </c>
      <c r="T168" s="5">
        <v>2001197</v>
      </c>
      <c r="U168" s="5">
        <v>2106427</v>
      </c>
      <c r="V168" s="5">
        <v>2229167</v>
      </c>
      <c r="W168" s="5">
        <v>2148700</v>
      </c>
      <c r="X168" s="5">
        <v>2148210</v>
      </c>
      <c r="Y168" s="38">
        <v>1990276</v>
      </c>
      <c r="Z168" s="42">
        <v>2127876</v>
      </c>
    </row>
    <row r="169" spans="3:26" ht="15" x14ac:dyDescent="0.15">
      <c r="C169" s="4" t="s">
        <v>15</v>
      </c>
      <c r="D169" s="17">
        <v>12050</v>
      </c>
      <c r="E169" s="18">
        <v>15710</v>
      </c>
      <c r="F169" s="18">
        <v>15390</v>
      </c>
      <c r="G169" s="18">
        <v>17240</v>
      </c>
      <c r="H169" s="18">
        <v>20045</v>
      </c>
      <c r="I169" s="18">
        <v>26422</v>
      </c>
      <c r="J169" s="18">
        <v>27837</v>
      </c>
      <c r="K169" s="18">
        <v>33243</v>
      </c>
      <c r="L169" s="19">
        <v>36342</v>
      </c>
      <c r="M169" s="5">
        <v>47412</v>
      </c>
      <c r="N169" s="5">
        <v>46644</v>
      </c>
      <c r="O169" s="38">
        <v>54201</v>
      </c>
      <c r="P169" s="121">
        <v>65968</v>
      </c>
      <c r="Q169" s="38">
        <v>78889</v>
      </c>
      <c r="R169" s="38">
        <v>90990</v>
      </c>
      <c r="S169" s="38">
        <v>92516</v>
      </c>
      <c r="T169" s="38">
        <v>73034</v>
      </c>
      <c r="U169" s="38">
        <v>78757</v>
      </c>
      <c r="V169" s="5">
        <v>81572</v>
      </c>
      <c r="W169" s="5">
        <v>79599</v>
      </c>
      <c r="X169" s="5">
        <v>84904</v>
      </c>
      <c r="Y169" s="5">
        <v>88771</v>
      </c>
      <c r="Z169" s="5">
        <v>95560</v>
      </c>
    </row>
    <row r="170" spans="3:26" ht="15" x14ac:dyDescent="0.15">
      <c r="C170" s="4" t="s">
        <v>16</v>
      </c>
      <c r="D170" s="75"/>
      <c r="E170" s="75"/>
      <c r="F170" s="75"/>
      <c r="G170" s="75"/>
      <c r="H170" s="75"/>
      <c r="I170" s="75"/>
      <c r="J170" s="75"/>
      <c r="K170" s="75"/>
      <c r="L170" s="19">
        <v>47379</v>
      </c>
      <c r="M170" s="5">
        <v>53736</v>
      </c>
      <c r="N170" s="5">
        <v>59167</v>
      </c>
      <c r="O170" s="78">
        <f>(N170+($N$170*($Q$170/$N$170-1)/3))</f>
        <v>83167.652453266666</v>
      </c>
      <c r="P170" s="149">
        <f>P22+P132</f>
        <v>130139.41233949999</v>
      </c>
      <c r="Q170" s="149">
        <f>Q22+Q132</f>
        <v>131168.9573598</v>
      </c>
      <c r="R170" s="5">
        <v>129607</v>
      </c>
      <c r="S170" s="5">
        <v>115675</v>
      </c>
      <c r="T170" s="5">
        <v>88377</v>
      </c>
      <c r="U170" s="5">
        <v>85617</v>
      </c>
      <c r="V170" s="5">
        <v>93721</v>
      </c>
      <c r="W170" s="5">
        <v>105959</v>
      </c>
      <c r="X170" s="5">
        <v>111539</v>
      </c>
      <c r="Y170" s="38">
        <v>126300</v>
      </c>
      <c r="Z170" s="42">
        <v>126300</v>
      </c>
    </row>
    <row r="171" spans="3:26" ht="15" x14ac:dyDescent="0.15">
      <c r="C171" s="4" t="s">
        <v>17</v>
      </c>
      <c r="D171" s="28">
        <v>129216799</v>
      </c>
      <c r="E171" s="29">
        <v>154208234</v>
      </c>
      <c r="F171" s="29">
        <v>176200997</v>
      </c>
      <c r="G171" s="29">
        <v>203311598</v>
      </c>
      <c r="H171" s="29">
        <v>232416876</v>
      </c>
      <c r="I171" s="29">
        <v>271194172</v>
      </c>
      <c r="J171" s="18">
        <v>168587</v>
      </c>
      <c r="K171" s="18">
        <v>204877</v>
      </c>
      <c r="L171" s="19">
        <v>243316</v>
      </c>
      <c r="M171" s="5">
        <v>277912</v>
      </c>
      <c r="N171" s="5">
        <v>314586</v>
      </c>
      <c r="O171" s="5">
        <v>365385</v>
      </c>
      <c r="P171" s="120">
        <v>410678</v>
      </c>
      <c r="Q171" s="5">
        <v>459464</v>
      </c>
      <c r="R171" s="5">
        <v>477545</v>
      </c>
      <c r="S171" s="5">
        <v>466397</v>
      </c>
      <c r="T171" s="5">
        <v>434676</v>
      </c>
      <c r="U171" s="5">
        <v>489479</v>
      </c>
      <c r="V171" s="5">
        <v>517015</v>
      </c>
      <c r="W171" s="5">
        <v>511384</v>
      </c>
      <c r="X171" s="5">
        <v>526975</v>
      </c>
      <c r="Y171" s="5">
        <v>562960</v>
      </c>
      <c r="Z171" s="115">
        <v>629566</v>
      </c>
    </row>
    <row r="172" spans="3:26" ht="15" x14ac:dyDescent="0.15">
      <c r="C172" s="4" t="s">
        <v>18</v>
      </c>
      <c r="D172" s="17">
        <v>0</v>
      </c>
      <c r="E172" s="18">
        <v>0</v>
      </c>
      <c r="F172" s="18">
        <v>0</v>
      </c>
      <c r="G172" s="18">
        <v>0</v>
      </c>
      <c r="H172" s="18">
        <v>0</v>
      </c>
      <c r="I172" s="18">
        <v>0</v>
      </c>
      <c r="J172" s="18">
        <v>1000</v>
      </c>
      <c r="K172" s="18">
        <v>1170</v>
      </c>
      <c r="L172" s="19">
        <v>1565</v>
      </c>
      <c r="M172" s="5">
        <f>(L172+($L$172*($P$172/$L$172-1)/4))</f>
        <v>2498.75</v>
      </c>
      <c r="N172" s="5">
        <f t="shared" ref="N172:O172" si="9">(M172+($L$172*($P$172/$L$172-1)/4))</f>
        <v>3432.5</v>
      </c>
      <c r="O172" s="5">
        <f t="shared" si="9"/>
        <v>4366.25</v>
      </c>
      <c r="P172" s="5">
        <v>5300</v>
      </c>
      <c r="Q172" s="5">
        <v>10460</v>
      </c>
      <c r="R172" s="5">
        <v>16944</v>
      </c>
      <c r="S172" s="5">
        <v>22310</v>
      </c>
      <c r="T172" s="5">
        <v>20363</v>
      </c>
      <c r="U172" s="5">
        <v>29383</v>
      </c>
      <c r="V172" s="5">
        <v>29538</v>
      </c>
      <c r="W172" s="5">
        <v>29076</v>
      </c>
      <c r="X172" s="5">
        <v>29137</v>
      </c>
      <c r="Y172" s="38">
        <v>29450</v>
      </c>
      <c r="Z172" s="42">
        <v>27200</v>
      </c>
    </row>
    <row r="173" spans="3:26" ht="15" x14ac:dyDescent="0.15">
      <c r="C173" s="4" t="s">
        <v>19</v>
      </c>
      <c r="D173" s="76"/>
      <c r="E173" s="75"/>
      <c r="F173" s="75"/>
      <c r="G173" s="18">
        <v>228421</v>
      </c>
      <c r="H173" s="18">
        <v>8715.59</v>
      </c>
      <c r="I173" s="18">
        <v>12828.84</v>
      </c>
      <c r="J173" s="18">
        <v>16398.38</v>
      </c>
      <c r="K173" s="18">
        <v>20802.099999999999</v>
      </c>
      <c r="L173" s="42">
        <v>23968.7</v>
      </c>
      <c r="M173" s="80">
        <v>23841</v>
      </c>
      <c r="N173" s="80">
        <v>23770</v>
      </c>
      <c r="O173" s="73">
        <v>28107</v>
      </c>
      <c r="P173" s="38">
        <f t="shared" ref="P173:W173" si="10">P25+P135</f>
        <v>35743</v>
      </c>
      <c r="Q173" s="38">
        <f t="shared" si="10"/>
        <v>44973</v>
      </c>
      <c r="R173" s="38">
        <f t="shared" si="10"/>
        <v>54112</v>
      </c>
      <c r="S173" s="38">
        <f t="shared" si="10"/>
        <v>60546</v>
      </c>
      <c r="T173" s="38">
        <f t="shared" si="10"/>
        <v>59291</v>
      </c>
      <c r="U173" s="38">
        <f t="shared" si="10"/>
        <v>76621</v>
      </c>
      <c r="V173" s="38">
        <f t="shared" si="10"/>
        <v>96508</v>
      </c>
      <c r="W173" s="38">
        <f t="shared" si="10"/>
        <v>100548</v>
      </c>
      <c r="X173" s="38">
        <f>X25+X135</f>
        <v>116776</v>
      </c>
      <c r="Y173" s="38">
        <v>127606</v>
      </c>
      <c r="Z173" s="42">
        <v>148664</v>
      </c>
    </row>
    <row r="174" spans="3:26" ht="15" x14ac:dyDescent="0.15">
      <c r="C174" s="4" t="s">
        <v>20</v>
      </c>
      <c r="D174" s="76">
        <v>0</v>
      </c>
      <c r="E174" s="75">
        <v>0</v>
      </c>
      <c r="F174" s="75">
        <v>0</v>
      </c>
      <c r="G174" s="18">
        <v>19.489999999999998</v>
      </c>
      <c r="H174" s="18">
        <v>32.71</v>
      </c>
      <c r="I174" s="18">
        <v>53.26</v>
      </c>
      <c r="J174" s="18">
        <v>63.47</v>
      </c>
      <c r="K174" s="18">
        <v>70.47</v>
      </c>
      <c r="L174" s="19">
        <v>79.33</v>
      </c>
      <c r="M174" s="5">
        <v>85.99</v>
      </c>
      <c r="N174" s="5">
        <v>89.66</v>
      </c>
      <c r="O174" s="5">
        <v>96.25</v>
      </c>
      <c r="P174" s="120">
        <v>105.34</v>
      </c>
      <c r="Q174" s="5">
        <v>123.49</v>
      </c>
      <c r="R174" s="5">
        <v>155.13</v>
      </c>
      <c r="S174" s="5">
        <v>213.86</v>
      </c>
      <c r="T174" s="5">
        <v>271.87</v>
      </c>
      <c r="U174" s="5">
        <v>264.52999999999997</v>
      </c>
      <c r="V174" s="5">
        <v>264.86</v>
      </c>
      <c r="W174" s="5">
        <v>249.2</v>
      </c>
      <c r="X174" s="5">
        <v>274.45999999999998</v>
      </c>
      <c r="Y174" s="38">
        <v>434.53319948372291</v>
      </c>
      <c r="Z174" s="42">
        <v>476.85</v>
      </c>
    </row>
    <row r="175" spans="3:26" ht="15" x14ac:dyDescent="0.15">
      <c r="C175" s="4" t="s">
        <v>21</v>
      </c>
      <c r="D175" s="17">
        <v>0</v>
      </c>
      <c r="E175" s="18">
        <v>0</v>
      </c>
      <c r="F175" s="18">
        <v>0</v>
      </c>
      <c r="G175" s="18">
        <v>0</v>
      </c>
      <c r="H175" s="18">
        <v>0</v>
      </c>
      <c r="I175" s="18">
        <v>131</v>
      </c>
      <c r="J175" s="18">
        <v>153</v>
      </c>
      <c r="K175" s="18">
        <v>431</v>
      </c>
      <c r="L175" s="19">
        <v>503</v>
      </c>
      <c r="M175" s="5">
        <v>394</v>
      </c>
      <c r="N175" s="5">
        <v>475.19</v>
      </c>
      <c r="O175" s="38">
        <v>470.53</v>
      </c>
      <c r="P175" s="121">
        <v>710.45999999999992</v>
      </c>
      <c r="Q175" s="38">
        <v>1236.8899999999999</v>
      </c>
      <c r="R175" s="38">
        <v>1677.15</v>
      </c>
      <c r="S175" s="38">
        <v>2257.16</v>
      </c>
      <c r="T175" s="38">
        <v>2294</v>
      </c>
      <c r="U175" s="38">
        <v>2781</v>
      </c>
      <c r="V175" s="38">
        <v>3286</v>
      </c>
      <c r="W175" s="38">
        <v>3559</v>
      </c>
      <c r="X175" s="38">
        <v>3988.4459420442299</v>
      </c>
      <c r="Y175" s="38">
        <v>2213</v>
      </c>
      <c r="Z175" s="38">
        <v>3493</v>
      </c>
    </row>
    <row r="176" spans="3:26" ht="15" x14ac:dyDescent="0.15">
      <c r="C176" s="4" t="s">
        <v>22</v>
      </c>
      <c r="D176" s="17">
        <v>244756</v>
      </c>
      <c r="E176" s="18">
        <v>276175</v>
      </c>
      <c r="F176" s="18">
        <v>296798</v>
      </c>
      <c r="G176" s="18">
        <v>339802</v>
      </c>
      <c r="H176" s="18">
        <v>379875</v>
      </c>
      <c r="I176" s="18">
        <v>435738</v>
      </c>
      <c r="J176" s="18">
        <v>494599</v>
      </c>
      <c r="K176" s="18">
        <v>556309</v>
      </c>
      <c r="L176" s="19">
        <v>257810</v>
      </c>
      <c r="M176" s="5">
        <v>236721</v>
      </c>
      <c r="N176" s="5">
        <v>223768</v>
      </c>
      <c r="O176" s="38">
        <v>238222</v>
      </c>
      <c r="P176" s="121">
        <f>P28+P138</f>
        <v>288009</v>
      </c>
      <c r="Q176" s="121">
        <f t="shared" ref="Q176:X176" si="11">Q28+Q138</f>
        <v>324929</v>
      </c>
      <c r="R176" s="121">
        <f t="shared" si="11"/>
        <v>334532</v>
      </c>
      <c r="S176" s="121">
        <f t="shared" si="11"/>
        <v>322546</v>
      </c>
      <c r="T176" s="121">
        <f t="shared" si="11"/>
        <v>311505</v>
      </c>
      <c r="U176" s="121">
        <f t="shared" si="11"/>
        <v>334994</v>
      </c>
      <c r="V176" s="121">
        <f t="shared" si="11"/>
        <v>358676</v>
      </c>
      <c r="W176" s="121">
        <f t="shared" si="11"/>
        <v>380508</v>
      </c>
      <c r="X176" s="121">
        <f t="shared" si="11"/>
        <v>412731</v>
      </c>
      <c r="Y176" s="5">
        <v>400511</v>
      </c>
      <c r="Z176" s="5">
        <v>462048</v>
      </c>
    </row>
    <row r="177" spans="1:27" ht="15" x14ac:dyDescent="0.15">
      <c r="C177" s="4" t="s">
        <v>23</v>
      </c>
      <c r="D177" s="17">
        <v>243998</v>
      </c>
      <c r="E177" s="18">
        <v>273856</v>
      </c>
      <c r="F177" s="18">
        <v>285544</v>
      </c>
      <c r="G177" s="18">
        <v>307113</v>
      </c>
      <c r="H177" s="18">
        <v>330379</v>
      </c>
      <c r="I177" s="18">
        <v>362624</v>
      </c>
      <c r="J177" s="18">
        <v>387934</v>
      </c>
      <c r="K177" s="18">
        <v>463768</v>
      </c>
      <c r="L177" s="19">
        <v>476994</v>
      </c>
      <c r="M177" s="5">
        <v>491000</v>
      </c>
      <c r="N177" s="5">
        <v>533800</v>
      </c>
      <c r="O177" s="38">
        <v>559015</v>
      </c>
      <c r="P177" s="121">
        <v>653212</v>
      </c>
      <c r="Q177" s="38">
        <v>739595</v>
      </c>
      <c r="R177" s="38">
        <v>821269</v>
      </c>
      <c r="S177" s="38">
        <f>S29+S139</f>
        <v>908327</v>
      </c>
      <c r="T177" s="38">
        <v>870331</v>
      </c>
      <c r="U177" s="38">
        <v>922654</v>
      </c>
      <c r="V177" s="38">
        <v>1040347</v>
      </c>
      <c r="W177" s="38">
        <v>1096601</v>
      </c>
      <c r="X177" s="38">
        <f>X29+X139</f>
        <v>1192111</v>
      </c>
      <c r="Y177" s="38">
        <v>1299716</v>
      </c>
      <c r="Z177" s="42">
        <v>1414102</v>
      </c>
    </row>
    <row r="178" spans="1:27" ht="15" x14ac:dyDescent="0.15">
      <c r="C178" s="4" t="s">
        <v>24</v>
      </c>
      <c r="D178" s="17">
        <v>687.8</v>
      </c>
      <c r="E178" s="18">
        <v>1388.4</v>
      </c>
      <c r="F178" s="18">
        <v>2457.1999999999998</v>
      </c>
      <c r="G178" s="18">
        <v>3948</v>
      </c>
      <c r="H178" s="18">
        <v>6395</v>
      </c>
      <c r="I178" s="18">
        <v>10523</v>
      </c>
      <c r="J178" s="18">
        <v>16842</v>
      </c>
      <c r="K178" s="18">
        <v>24404</v>
      </c>
      <c r="L178" s="19">
        <v>32674</v>
      </c>
      <c r="M178" s="5">
        <v>24822</v>
      </c>
      <c r="N178" s="5">
        <v>31330</v>
      </c>
      <c r="O178" s="38">
        <v>37038</v>
      </c>
      <c r="P178" s="121">
        <f>P30+P140</f>
        <v>71121</v>
      </c>
      <c r="Q178" s="121">
        <f t="shared" ref="Q178:X178" si="12">Q30+Q140</f>
        <v>82293</v>
      </c>
      <c r="R178" s="121">
        <f t="shared" si="12"/>
        <v>100122</v>
      </c>
      <c r="S178" s="121">
        <f t="shared" si="12"/>
        <v>117013</v>
      </c>
      <c r="T178" s="121">
        <f t="shared" si="12"/>
        <v>125963</v>
      </c>
      <c r="U178" s="121">
        <f t="shared" si="12"/>
        <v>126864</v>
      </c>
      <c r="V178" s="121">
        <f t="shared" si="12"/>
        <v>131188</v>
      </c>
      <c r="W178" s="121">
        <f t="shared" si="12"/>
        <v>130207</v>
      </c>
      <c r="X178" s="121">
        <f t="shared" si="12"/>
        <v>146461</v>
      </c>
      <c r="Y178" s="38">
        <v>148628</v>
      </c>
      <c r="Z178" s="42">
        <v>158244</v>
      </c>
    </row>
    <row r="179" spans="1:27" ht="15" x14ac:dyDescent="0.15">
      <c r="C179" s="4" t="s">
        <v>25</v>
      </c>
      <c r="D179" s="28">
        <v>758450</v>
      </c>
      <c r="E179" s="29">
        <v>978261</v>
      </c>
      <c r="F179" s="29">
        <v>1256252</v>
      </c>
      <c r="G179" s="29">
        <v>1774989</v>
      </c>
      <c r="H179" s="29">
        <v>2266971</v>
      </c>
      <c r="I179" s="29">
        <v>2811931</v>
      </c>
      <c r="J179" s="29">
        <v>3354573</v>
      </c>
      <c r="K179" s="29">
        <v>4052014</v>
      </c>
      <c r="L179" s="30">
        <v>4495425</v>
      </c>
      <c r="M179" s="10">
        <v>18749.246999999999</v>
      </c>
      <c r="N179" s="10">
        <v>20777.411</v>
      </c>
      <c r="O179" s="10">
        <v>23370.651999999998</v>
      </c>
      <c r="P179" s="120">
        <v>32853.350037999102</v>
      </c>
      <c r="Q179" s="5">
        <v>40228.11295858115</v>
      </c>
      <c r="R179" s="5">
        <v>45451.618012817118</v>
      </c>
      <c r="S179" s="5">
        <v>49446.266004444093</v>
      </c>
      <c r="T179" s="5">
        <v>51037</v>
      </c>
      <c r="U179" s="5">
        <v>57434</v>
      </c>
      <c r="V179" s="5">
        <v>58496</v>
      </c>
      <c r="W179" s="5">
        <v>51473</v>
      </c>
      <c r="X179" s="5">
        <v>52751</v>
      </c>
      <c r="Y179" s="5">
        <v>53020.155472649225</v>
      </c>
      <c r="Z179" s="115">
        <v>55499.469548712877</v>
      </c>
      <c r="AA179" s="5">
        <v>0</v>
      </c>
    </row>
    <row r="180" spans="1:27" ht="15" x14ac:dyDescent="0.15">
      <c r="C180" s="4" t="s">
        <v>26</v>
      </c>
      <c r="D180" s="17">
        <v>0</v>
      </c>
      <c r="E180" s="18">
        <v>0</v>
      </c>
      <c r="F180" s="18">
        <v>0</v>
      </c>
      <c r="G180" s="18">
        <v>0</v>
      </c>
      <c r="H180" s="18">
        <v>0</v>
      </c>
      <c r="I180" s="18">
        <v>0</v>
      </c>
      <c r="J180" s="18">
        <v>0</v>
      </c>
      <c r="K180" s="18">
        <v>0</v>
      </c>
      <c r="L180" s="19">
        <v>0</v>
      </c>
      <c r="M180" s="5">
        <v>0</v>
      </c>
      <c r="N180" s="10">
        <v>504.4599978</v>
      </c>
      <c r="O180" s="38">
        <v>837.80973560000007</v>
      </c>
      <c r="P180" s="122">
        <v>1314.7790372000002</v>
      </c>
      <c r="Q180" s="72">
        <v>1593</v>
      </c>
      <c r="R180" s="150">
        <f>(Q180+($Q$180*($U$180/$Q$180-1)/4))</f>
        <v>2705.5</v>
      </c>
      <c r="S180" s="150">
        <f t="shared" ref="S180:T180" si="13">(R180+($Q$180*($U$180/$Q$180-1)/4))</f>
        <v>3818</v>
      </c>
      <c r="T180" s="150">
        <f t="shared" si="13"/>
        <v>4930.5</v>
      </c>
      <c r="U180" s="72">
        <v>6043</v>
      </c>
      <c r="V180" s="72">
        <v>6100</v>
      </c>
      <c r="W180" s="5"/>
      <c r="X180" s="5"/>
      <c r="Y180" s="38">
        <v>0</v>
      </c>
      <c r="Z180" s="42">
        <v>0</v>
      </c>
    </row>
    <row r="181" spans="1:27" ht="15" x14ac:dyDescent="0.15">
      <c r="C181" s="4" t="s">
        <v>27</v>
      </c>
      <c r="D181" s="17">
        <v>621622</v>
      </c>
      <c r="E181" s="18">
        <v>750194</v>
      </c>
      <c r="F181" s="18">
        <v>741960</v>
      </c>
      <c r="G181" s="18">
        <v>855264</v>
      </c>
      <c r="H181" s="18">
        <v>1110376</v>
      </c>
      <c r="I181" s="18">
        <v>1341088</v>
      </c>
      <c r="J181" s="18">
        <v>1559744</v>
      </c>
      <c r="K181" s="18">
        <v>1815488</v>
      </c>
      <c r="L181" s="19">
        <v>1963738</v>
      </c>
      <c r="M181" s="5">
        <v>1893357</v>
      </c>
      <c r="N181" s="5">
        <v>1867671</v>
      </c>
      <c r="O181" s="5">
        <v>2084573</v>
      </c>
      <c r="P181" s="120">
        <v>2278000</v>
      </c>
      <c r="Q181" s="5">
        <v>2678728</v>
      </c>
      <c r="R181" s="5">
        <v>2586511</v>
      </c>
      <c r="S181" s="5">
        <v>2695797</v>
      </c>
      <c r="T181" s="5">
        <v>2458146</v>
      </c>
      <c r="U181" s="5">
        <v>2782427</v>
      </c>
      <c r="V181" s="5">
        <v>2994671</v>
      </c>
      <c r="W181" s="5">
        <v>2958516</v>
      </c>
      <c r="X181" s="5">
        <v>3222552</v>
      </c>
      <c r="Y181" s="5">
        <v>3493804</v>
      </c>
      <c r="Z181" s="42">
        <v>3878856</v>
      </c>
    </row>
    <row r="182" spans="1:27" ht="15" x14ac:dyDescent="0.15">
      <c r="C182" s="4" t="s">
        <v>28</v>
      </c>
      <c r="D182" s="76"/>
      <c r="E182" s="75"/>
      <c r="F182" s="75"/>
      <c r="G182" s="29">
        <v>68683</v>
      </c>
      <c r="H182" s="29">
        <v>98630</v>
      </c>
      <c r="I182" s="29">
        <v>132090</v>
      </c>
      <c r="J182" s="29">
        <v>177775</v>
      </c>
      <c r="K182" s="29">
        <v>227103</v>
      </c>
      <c r="L182" s="30">
        <v>282242</v>
      </c>
      <c r="M182" s="29">
        <v>281621</v>
      </c>
      <c r="N182" s="29">
        <v>398157</v>
      </c>
      <c r="O182" s="38">
        <v>456833</v>
      </c>
      <c r="P182" s="72">
        <f t="shared" ref="P182:W182" si="14">P34+P144</f>
        <v>968464</v>
      </c>
      <c r="Q182" s="72">
        <f t="shared" si="14"/>
        <v>903530</v>
      </c>
      <c r="R182" s="72">
        <f t="shared" si="14"/>
        <v>1068184</v>
      </c>
      <c r="S182" s="72">
        <f t="shared" si="14"/>
        <v>5847</v>
      </c>
      <c r="T182" s="72">
        <f t="shared" si="14"/>
        <v>4447</v>
      </c>
      <c r="U182" s="72">
        <f t="shared" si="14"/>
        <v>5038</v>
      </c>
      <c r="V182" s="72">
        <f t="shared" si="14"/>
        <v>5031</v>
      </c>
      <c r="W182" s="72">
        <f t="shared" si="14"/>
        <v>4212</v>
      </c>
      <c r="X182" s="72">
        <f>X34+X144</f>
        <v>4431</v>
      </c>
      <c r="Y182" s="38">
        <v>5472.5219319999997</v>
      </c>
      <c r="Z182" s="42">
        <v>6000.2182350000003</v>
      </c>
    </row>
    <row r="183" spans="1:27" ht="15" x14ac:dyDescent="0.15">
      <c r="C183" s="4" t="s">
        <v>63</v>
      </c>
      <c r="D183" s="28">
        <v>21000</v>
      </c>
      <c r="E183" s="29">
        <v>22502</v>
      </c>
      <c r="F183" s="29">
        <v>24426</v>
      </c>
      <c r="G183" s="29">
        <v>25325</v>
      </c>
      <c r="H183" s="29">
        <v>28695</v>
      </c>
      <c r="I183" s="29">
        <v>30840</v>
      </c>
      <c r="J183" s="29">
        <v>34750</v>
      </c>
      <c r="K183" s="29">
        <v>38224</v>
      </c>
      <c r="L183" s="30">
        <v>42947</v>
      </c>
      <c r="M183" s="29">
        <v>34651</v>
      </c>
      <c r="N183" s="29">
        <v>39277</v>
      </c>
      <c r="O183" s="38">
        <v>45381</v>
      </c>
      <c r="P183" s="122">
        <f>P145+P35</f>
        <v>69991</v>
      </c>
      <c r="Q183" s="122">
        <f t="shared" ref="Q183:T183" si="15">Q145+Q35</f>
        <v>83739</v>
      </c>
      <c r="R183" s="122">
        <f t="shared" si="15"/>
        <v>104930</v>
      </c>
      <c r="S183" s="122">
        <f t="shared" si="15"/>
        <v>110945</v>
      </c>
      <c r="T183" s="122">
        <f t="shared" si="15"/>
        <v>115700</v>
      </c>
      <c r="U183" s="5">
        <v>0</v>
      </c>
      <c r="V183" s="5">
        <v>0</v>
      </c>
      <c r="W183" s="5">
        <v>0</v>
      </c>
      <c r="X183" s="5">
        <v>0</v>
      </c>
      <c r="Y183" s="38">
        <v>0</v>
      </c>
      <c r="Z183" s="38">
        <v>0</v>
      </c>
    </row>
    <row r="184" spans="1:27" ht="15" x14ac:dyDescent="0.15">
      <c r="C184" s="4" t="s">
        <v>30</v>
      </c>
      <c r="D184" s="17">
        <v>4.4984409999999997</v>
      </c>
      <c r="E184" s="18">
        <v>10.132655</v>
      </c>
      <c r="F184" s="18">
        <v>22.557037999999999</v>
      </c>
      <c r="G184" s="18">
        <v>48.673572</v>
      </c>
      <c r="H184" s="18">
        <v>123.16950799999999</v>
      </c>
      <c r="I184" s="18">
        <v>259.33864699999998</v>
      </c>
      <c r="J184" s="18">
        <v>563.84799499999997</v>
      </c>
      <c r="K184" s="18">
        <v>1291.675579</v>
      </c>
      <c r="L184" s="19">
        <v>1972.1948769999999</v>
      </c>
      <c r="M184" s="10">
        <v>1588.854341</v>
      </c>
      <c r="N184" s="10">
        <v>2413.375</v>
      </c>
      <c r="O184" s="10">
        <v>3214.8009999999999</v>
      </c>
      <c r="P184" s="120">
        <v>7332.9169999999995</v>
      </c>
      <c r="Q184" s="5">
        <v>10453</v>
      </c>
      <c r="R184" s="5">
        <v>11347</v>
      </c>
      <c r="S184" s="5">
        <v>13558</v>
      </c>
      <c r="T184" s="5">
        <v>16129</v>
      </c>
      <c r="U184" s="5">
        <v>16623</v>
      </c>
      <c r="V184" s="5">
        <v>17385</v>
      </c>
      <c r="W184" s="5">
        <v>17916</v>
      </c>
      <c r="X184" s="5">
        <v>20335</v>
      </c>
      <c r="Y184" s="38">
        <v>23592</v>
      </c>
      <c r="Z184" s="42">
        <v>27498</v>
      </c>
    </row>
    <row r="185" spans="1:27" ht="15" x14ac:dyDescent="0.15">
      <c r="C185" s="7" t="s">
        <v>31</v>
      </c>
      <c r="D185" s="20">
        <v>431370</v>
      </c>
      <c r="E185" s="21">
        <v>475656</v>
      </c>
      <c r="F185" s="21">
        <v>476709</v>
      </c>
      <c r="G185" s="21">
        <v>565959</v>
      </c>
      <c r="H185" s="21">
        <v>610845</v>
      </c>
      <c r="I185" s="21">
        <v>723148</v>
      </c>
      <c r="J185" s="21">
        <v>832855</v>
      </c>
      <c r="K185" s="21">
        <v>975294</v>
      </c>
      <c r="L185" s="22">
        <v>998875</v>
      </c>
      <c r="M185" s="13">
        <v>924338.674</v>
      </c>
      <c r="N185" s="8">
        <v>871682.51399999997</v>
      </c>
      <c r="O185" s="8">
        <v>961188.2069999997</v>
      </c>
      <c r="P185" s="13">
        <v>1013479.9739999999</v>
      </c>
      <c r="Q185" s="8">
        <v>1175364.247</v>
      </c>
      <c r="R185" s="8">
        <v>1266900.067</v>
      </c>
      <c r="S185" s="8">
        <v>1373555.2980000002</v>
      </c>
      <c r="T185" s="8">
        <v>1187951.943</v>
      </c>
      <c r="U185" s="8">
        <v>1301621.1770788219</v>
      </c>
      <c r="V185" s="8">
        <v>1358682.1669999999</v>
      </c>
      <c r="W185" s="8">
        <v>1353619.2108833008</v>
      </c>
      <c r="X185" s="8">
        <v>1383497.2540000002</v>
      </c>
      <c r="Y185" s="8">
        <v>1491067.6309999998</v>
      </c>
      <c r="Z185" s="116">
        <v>1578647.7820097657</v>
      </c>
    </row>
    <row r="186" spans="1:27" ht="17.25" customHeight="1" x14ac:dyDescent="0.15">
      <c r="X186"/>
    </row>
    <row r="187" spans="1:27" x14ac:dyDescent="0.15">
      <c r="A187" s="41"/>
      <c r="X187"/>
    </row>
    <row r="188" spans="1:27" ht="15" x14ac:dyDescent="0.15">
      <c r="C188" s="2">
        <v>39</v>
      </c>
      <c r="D188" s="3">
        <v>1992</v>
      </c>
      <c r="E188" s="3">
        <f>D188+1</f>
        <v>1993</v>
      </c>
      <c r="F188" s="3">
        <f t="shared" ref="F188" si="16">E188+1</f>
        <v>1994</v>
      </c>
      <c r="G188" s="3">
        <f t="shared" ref="G188" si="17">F188+1</f>
        <v>1995</v>
      </c>
      <c r="H188" s="3">
        <f t="shared" ref="H188" si="18">G188+1</f>
        <v>1996</v>
      </c>
      <c r="I188" s="3">
        <f t="shared" ref="I188" si="19">H188+1</f>
        <v>1997</v>
      </c>
      <c r="J188" s="3">
        <f t="shared" ref="J188" si="20">I188+1</f>
        <v>1998</v>
      </c>
      <c r="K188" s="3">
        <f t="shared" ref="K188" si="21">J188+1</f>
        <v>1999</v>
      </c>
      <c r="L188" s="3">
        <f t="shared" ref="L188" si="22">K188+1</f>
        <v>2000</v>
      </c>
      <c r="M188" s="3">
        <f t="shared" ref="M188" si="23">L188+1</f>
        <v>2001</v>
      </c>
      <c r="N188" s="3">
        <f t="shared" ref="N188" si="24">M188+1</f>
        <v>2002</v>
      </c>
      <c r="O188" s="3">
        <f t="shared" ref="O188" si="25">N188+1</f>
        <v>2003</v>
      </c>
      <c r="P188" s="3">
        <f t="shared" ref="P188" si="26">O188+1</f>
        <v>2004</v>
      </c>
      <c r="Q188" s="3">
        <f t="shared" ref="Q188" si="27">P188+1</f>
        <v>2005</v>
      </c>
      <c r="R188" s="3">
        <f t="shared" ref="R188" si="28">Q188+1</f>
        <v>2006</v>
      </c>
      <c r="S188" s="3">
        <f t="shared" ref="S188" si="29">R188+1</f>
        <v>2007</v>
      </c>
      <c r="T188" s="3">
        <f t="shared" ref="T188" si="30">S188+1</f>
        <v>2008</v>
      </c>
      <c r="U188" s="3">
        <f t="shared" ref="U188" si="31">T188+1</f>
        <v>2009</v>
      </c>
      <c r="V188" s="3">
        <f t="shared" ref="V188" si="32">U188+1</f>
        <v>2010</v>
      </c>
      <c r="W188" s="3">
        <f t="shared" ref="W188" si="33">V188+1</f>
        <v>2011</v>
      </c>
      <c r="X188" s="3">
        <f t="shared" ref="X188" si="34">W188+1</f>
        <v>2012</v>
      </c>
      <c r="Y188" s="3">
        <f t="shared" ref="Y188" si="35">X188+1</f>
        <v>2013</v>
      </c>
      <c r="Z188" s="114">
        <f t="shared" ref="Z188" si="36">Y188+1</f>
        <v>2014</v>
      </c>
    </row>
    <row r="189" spans="1:27" ht="15" x14ac:dyDescent="0.15">
      <c r="C189" s="4" t="s">
        <v>0</v>
      </c>
      <c r="D189" s="26">
        <v>333584</v>
      </c>
      <c r="E189" s="27">
        <v>380260</v>
      </c>
      <c r="F189" s="27">
        <v>435997</v>
      </c>
      <c r="G189" s="27">
        <v>476815</v>
      </c>
      <c r="H189" s="27">
        <v>530657</v>
      </c>
      <c r="I189" s="27">
        <v>573759</v>
      </c>
      <c r="J189" s="27">
        <v>598657</v>
      </c>
      <c r="K189" s="27">
        <v>636961</v>
      </c>
      <c r="L189" s="16">
        <v>48792</v>
      </c>
      <c r="M189" s="5">
        <v>51055.016000000003</v>
      </c>
      <c r="N189" s="5">
        <v>53768.277999999998</v>
      </c>
      <c r="O189" s="38">
        <v>55953.411</v>
      </c>
      <c r="P189" s="123">
        <f>P6+P116</f>
        <v>59872.615999999995</v>
      </c>
      <c r="Q189" s="123">
        <f t="shared" ref="Q189:Z189" si="37">Q6+Q116</f>
        <v>65768.421999999991</v>
      </c>
      <c r="R189" s="123">
        <f t="shared" si="37"/>
        <v>69413.062999999995</v>
      </c>
      <c r="S189" s="123">
        <f t="shared" si="37"/>
        <v>71941.135999999999</v>
      </c>
      <c r="T189" s="123">
        <f t="shared" si="37"/>
        <v>76788</v>
      </c>
      <c r="U189" s="123">
        <f t="shared" si="37"/>
        <v>77925</v>
      </c>
      <c r="V189" s="123">
        <f t="shared" si="37"/>
        <v>81900</v>
      </c>
      <c r="W189" s="123">
        <f t="shared" si="37"/>
        <v>82355</v>
      </c>
      <c r="X189" s="123">
        <f t="shared" si="37"/>
        <v>83314</v>
      </c>
      <c r="Y189" s="123">
        <f t="shared" si="37"/>
        <v>84614</v>
      </c>
      <c r="Z189" s="123">
        <f t="shared" si="37"/>
        <v>86475.508000000002</v>
      </c>
    </row>
    <row r="190" spans="1:27" ht="15" x14ac:dyDescent="0.15">
      <c r="C190" s="4" t="s">
        <v>1</v>
      </c>
      <c r="D190" s="28">
        <v>1712567</v>
      </c>
      <c r="E190" s="29">
        <v>1842269</v>
      </c>
      <c r="F190" s="29">
        <v>2081763</v>
      </c>
      <c r="G190" s="29">
        <v>2114461</v>
      </c>
      <c r="H190" s="29">
        <v>2676421</v>
      </c>
      <c r="I190" s="29">
        <v>3019453</v>
      </c>
      <c r="J190" s="29">
        <v>3632013</v>
      </c>
      <c r="K190" s="29">
        <v>3883663</v>
      </c>
      <c r="L190" s="19">
        <v>101162</v>
      </c>
      <c r="M190" s="5">
        <v>108974</v>
      </c>
      <c r="N190" s="5">
        <v>112906</v>
      </c>
      <c r="O190" s="5">
        <v>128595</v>
      </c>
      <c r="P190" s="123">
        <f t="shared" ref="P190:Z190" si="38">P7+P117</f>
        <v>145850.75360699999</v>
      </c>
      <c r="Q190" s="123">
        <f t="shared" si="38"/>
        <v>177672.27271200001</v>
      </c>
      <c r="R190" s="123">
        <f t="shared" si="38"/>
        <v>192851.212436</v>
      </c>
      <c r="S190" s="123">
        <f t="shared" si="38"/>
        <v>202839.98125100002</v>
      </c>
      <c r="T190" s="123">
        <f t="shared" si="38"/>
        <v>198288.37548399999</v>
      </c>
      <c r="U190" s="123">
        <f t="shared" si="38"/>
        <v>218424.84889500003</v>
      </c>
      <c r="V190" s="123">
        <f t="shared" si="38"/>
        <v>230594.491186</v>
      </c>
      <c r="W190" s="123">
        <f t="shared" si="38"/>
        <v>234619.323993</v>
      </c>
      <c r="X190" s="123">
        <f t="shared" si="38"/>
        <v>265060.785554</v>
      </c>
      <c r="Y190" s="123">
        <f t="shared" si="38"/>
        <v>267989.83300599997</v>
      </c>
      <c r="Z190" s="123">
        <f t="shared" si="38"/>
        <v>298699.25562000001</v>
      </c>
    </row>
    <row r="191" spans="1:27" ht="15" x14ac:dyDescent="0.15">
      <c r="C191" s="4" t="s">
        <v>2</v>
      </c>
      <c r="D191" s="17">
        <v>0</v>
      </c>
      <c r="E191" s="18">
        <v>0</v>
      </c>
      <c r="F191" s="18">
        <v>0</v>
      </c>
      <c r="G191" s="18">
        <v>0</v>
      </c>
      <c r="H191" s="18">
        <v>0</v>
      </c>
      <c r="I191" s="18">
        <v>0</v>
      </c>
      <c r="J191" s="18">
        <v>0</v>
      </c>
      <c r="K191" s="18">
        <v>0</v>
      </c>
      <c r="L191" s="19">
        <v>0</v>
      </c>
      <c r="M191" s="5">
        <v>0</v>
      </c>
      <c r="N191" s="5">
        <v>0</v>
      </c>
      <c r="O191" s="38">
        <v>0</v>
      </c>
      <c r="P191" s="123">
        <f t="shared" ref="P191:Z191" si="39">P8+P118</f>
        <v>737.99018000000001</v>
      </c>
      <c r="Q191" s="123">
        <f t="shared" si="39"/>
        <v>873.06709999999998</v>
      </c>
      <c r="R191" s="123">
        <f t="shared" si="39"/>
        <v>1095</v>
      </c>
      <c r="S191" s="123">
        <f t="shared" si="39"/>
        <v>1511</v>
      </c>
      <c r="T191" s="123">
        <f t="shared" si="39"/>
        <v>1723</v>
      </c>
      <c r="U191" s="123">
        <f t="shared" si="39"/>
        <v>1945.8</v>
      </c>
      <c r="V191" s="123">
        <f t="shared" si="39"/>
        <v>2116</v>
      </c>
      <c r="W191" s="123">
        <f t="shared" si="39"/>
        <v>2126</v>
      </c>
      <c r="X191" s="123">
        <f t="shared" si="39"/>
        <v>2210</v>
      </c>
      <c r="Y191" s="123">
        <f t="shared" si="39"/>
        <v>2346</v>
      </c>
      <c r="Z191" s="123">
        <f t="shared" si="39"/>
        <v>2522</v>
      </c>
    </row>
    <row r="192" spans="1:27" ht="15" x14ac:dyDescent="0.15">
      <c r="C192" s="4" t="s">
        <v>3</v>
      </c>
      <c r="D192" s="17">
        <v>198750</v>
      </c>
      <c r="E192" s="18">
        <v>214764</v>
      </c>
      <c r="F192" s="18">
        <v>231780</v>
      </c>
      <c r="G192" s="18">
        <v>245382</v>
      </c>
      <c r="H192" s="18">
        <v>275414</v>
      </c>
      <c r="I192" s="18">
        <v>300136</v>
      </c>
      <c r="J192" s="18">
        <v>328080</v>
      </c>
      <c r="K192" s="18">
        <v>356373</v>
      </c>
      <c r="L192" s="19">
        <v>373155</v>
      </c>
      <c r="M192" s="5">
        <v>398286</v>
      </c>
      <c r="N192" s="5">
        <v>399609</v>
      </c>
      <c r="O192" s="5">
        <v>409810</v>
      </c>
      <c r="P192" s="123">
        <f t="shared" ref="P192:Z192" si="40">P9+P119</f>
        <v>408045.01399999997</v>
      </c>
      <c r="Q192" s="123">
        <f t="shared" si="40"/>
        <v>421667.34600000002</v>
      </c>
      <c r="R192" s="123">
        <f t="shared" si="40"/>
        <v>437963.201</v>
      </c>
      <c r="S192" s="123">
        <f t="shared" si="40"/>
        <v>449460.97900000005</v>
      </c>
      <c r="T192" s="123">
        <f t="shared" si="40"/>
        <v>405290.98737400002</v>
      </c>
      <c r="U192" s="123">
        <f t="shared" si="40"/>
        <v>398465.46898000001</v>
      </c>
      <c r="V192" s="123">
        <f t="shared" si="40"/>
        <v>409087.46718199999</v>
      </c>
      <c r="W192" s="123">
        <f t="shared" si="40"/>
        <v>419965.67915500002</v>
      </c>
      <c r="X192" s="123">
        <f t="shared" si="40"/>
        <v>434117.21169699996</v>
      </c>
      <c r="Y192" s="123">
        <f t="shared" si="40"/>
        <v>449298.77231100004</v>
      </c>
      <c r="Z192" s="123">
        <f t="shared" si="40"/>
        <v>473160.76241600001</v>
      </c>
    </row>
    <row r="193" spans="3:26" ht="15" x14ac:dyDescent="0.15">
      <c r="C193" s="4" t="s">
        <v>4</v>
      </c>
      <c r="D193" s="17">
        <v>204.6</v>
      </c>
      <c r="E193" s="18">
        <v>241</v>
      </c>
      <c r="F193" s="18">
        <v>287.10000000000002</v>
      </c>
      <c r="G193" s="18">
        <v>344.3</v>
      </c>
      <c r="H193" s="18">
        <v>405.7</v>
      </c>
      <c r="I193" s="18">
        <v>477</v>
      </c>
      <c r="J193" s="18">
        <v>434</v>
      </c>
      <c r="K193" s="18">
        <v>519.15</v>
      </c>
      <c r="L193" s="19">
        <v>1792</v>
      </c>
      <c r="M193" s="19">
        <v>1518</v>
      </c>
      <c r="N193" s="19">
        <v>1306</v>
      </c>
      <c r="O193" s="38">
        <v>1429</v>
      </c>
      <c r="P193" s="123">
        <f t="shared" ref="P193:Z193" si="41">P10+P120</f>
        <v>0</v>
      </c>
      <c r="Q193" s="123">
        <f t="shared" si="41"/>
        <v>0</v>
      </c>
      <c r="R193" s="123">
        <f t="shared" si="41"/>
        <v>0</v>
      </c>
      <c r="S193" s="123">
        <f t="shared" si="41"/>
        <v>0</v>
      </c>
      <c r="T193" s="123">
        <f t="shared" si="41"/>
        <v>1967.5</v>
      </c>
      <c r="U193" s="123">
        <f t="shared" si="41"/>
        <v>2052.5</v>
      </c>
      <c r="V193" s="123">
        <f t="shared" si="41"/>
        <v>2080</v>
      </c>
      <c r="W193" s="123">
        <f t="shared" si="41"/>
        <v>1860</v>
      </c>
      <c r="X193" s="123">
        <f t="shared" si="41"/>
        <v>1882</v>
      </c>
      <c r="Y193" s="123">
        <f t="shared" si="41"/>
        <v>1940</v>
      </c>
      <c r="Z193" s="123">
        <f t="shared" si="41"/>
        <v>1841</v>
      </c>
    </row>
    <row r="194" spans="3:26" ht="15" x14ac:dyDescent="0.15">
      <c r="C194" s="4" t="s">
        <v>64</v>
      </c>
      <c r="D194" s="75">
        <v>46618</v>
      </c>
      <c r="E194" s="75">
        <f>(D194+($D$159*($G$159/$D$159-1)/3))</f>
        <v>55099.666666666672</v>
      </c>
      <c r="F194" s="75">
        <f>(E194+($D$159*($G$159/$D$159-1)/3))</f>
        <v>63581.333333333343</v>
      </c>
      <c r="G194" s="75">
        <v>72063</v>
      </c>
      <c r="H194" s="75">
        <v>81941</v>
      </c>
      <c r="I194" s="18">
        <v>93410</v>
      </c>
      <c r="J194" s="18">
        <v>108908</v>
      </c>
      <c r="K194" s="18">
        <v>124886</v>
      </c>
      <c r="L194" s="19">
        <v>141624</v>
      </c>
      <c r="M194" s="5">
        <v>165504</v>
      </c>
      <c r="N194" s="5">
        <v>198803</v>
      </c>
      <c r="O194" s="73">
        <v>215764</v>
      </c>
      <c r="P194" s="123">
        <f t="shared" ref="P194:Z194" si="42">P11+P121</f>
        <v>231658</v>
      </c>
      <c r="Q194" s="123">
        <f t="shared" si="42"/>
        <v>252295</v>
      </c>
      <c r="R194" s="123">
        <f t="shared" si="42"/>
        <v>263098</v>
      </c>
      <c r="S194" s="123">
        <f t="shared" si="42"/>
        <v>280628</v>
      </c>
      <c r="T194" s="123">
        <f t="shared" si="42"/>
        <v>297564</v>
      </c>
      <c r="U194" s="123">
        <f t="shared" si="42"/>
        <v>325357</v>
      </c>
      <c r="V194" s="123">
        <f t="shared" si="42"/>
        <v>349486</v>
      </c>
      <c r="W194" s="123">
        <f t="shared" si="42"/>
        <v>361335</v>
      </c>
      <c r="X194" s="123">
        <f t="shared" si="42"/>
        <v>389016</v>
      </c>
      <c r="Y194" s="123">
        <f t="shared" si="42"/>
        <v>400747</v>
      </c>
      <c r="Z194" s="123">
        <f t="shared" si="42"/>
        <v>408914</v>
      </c>
    </row>
    <row r="195" spans="3:26" ht="15" x14ac:dyDescent="0.15">
      <c r="C195" s="4" t="s">
        <v>6</v>
      </c>
      <c r="D195" s="17">
        <v>836900</v>
      </c>
      <c r="E195" s="18">
        <v>921500</v>
      </c>
      <c r="F195" s="18">
        <v>1011395</v>
      </c>
      <c r="G195" s="18">
        <v>1116719</v>
      </c>
      <c r="H195" s="18">
        <v>1221188</v>
      </c>
      <c r="I195" s="18">
        <v>1347048</v>
      </c>
      <c r="J195" s="18">
        <v>751301</v>
      </c>
      <c r="K195" s="18">
        <v>816033</v>
      </c>
      <c r="L195" s="19">
        <v>871167</v>
      </c>
      <c r="M195" s="5">
        <v>943844</v>
      </c>
      <c r="N195" s="5">
        <v>1001581</v>
      </c>
      <c r="O195" s="5">
        <v>1058275</v>
      </c>
      <c r="P195" s="123">
        <f t="shared" ref="P195:Z195" si="43">P12+P122</f>
        <v>1111455</v>
      </c>
      <c r="Q195" s="123">
        <f t="shared" si="43"/>
        <v>1166402</v>
      </c>
      <c r="R195" s="123">
        <f t="shared" si="43"/>
        <v>1234641</v>
      </c>
      <c r="S195" s="123">
        <f t="shared" si="43"/>
        <v>1290687</v>
      </c>
      <c r="T195" s="123">
        <f t="shared" si="43"/>
        <v>1297424</v>
      </c>
      <c r="U195" s="123">
        <f t="shared" si="43"/>
        <v>1345546</v>
      </c>
      <c r="V195" s="123">
        <f t="shared" si="43"/>
        <v>1409952</v>
      </c>
      <c r="W195" s="123">
        <f t="shared" si="43"/>
        <v>1458094</v>
      </c>
      <c r="X195" s="123">
        <f t="shared" si="43"/>
        <v>1619842</v>
      </c>
      <c r="Y195" s="123">
        <f t="shared" si="43"/>
        <v>1628304</v>
      </c>
      <c r="Z195" s="123">
        <f t="shared" si="43"/>
        <v>1825491</v>
      </c>
    </row>
    <row r="196" spans="3:26" ht="15" x14ac:dyDescent="0.15">
      <c r="C196" s="4" t="s">
        <v>7</v>
      </c>
      <c r="D196" s="17">
        <v>462658</v>
      </c>
      <c r="E196" s="18">
        <v>520835</v>
      </c>
      <c r="F196" s="18">
        <v>551007</v>
      </c>
      <c r="G196" s="18">
        <v>597937</v>
      </c>
      <c r="H196" s="18">
        <v>663597</v>
      </c>
      <c r="I196" s="18">
        <v>745052</v>
      </c>
      <c r="J196" s="18">
        <v>833664</v>
      </c>
      <c r="K196" s="18">
        <v>920767</v>
      </c>
      <c r="L196" s="19">
        <v>972758</v>
      </c>
      <c r="M196" s="5">
        <v>875817</v>
      </c>
      <c r="N196" s="5">
        <v>895218</v>
      </c>
      <c r="O196" s="38">
        <v>975129</v>
      </c>
      <c r="P196" s="123">
        <f t="shared" ref="P196:Z196" si="44">P13+P123</f>
        <v>1182635</v>
      </c>
      <c r="Q196" s="123">
        <f t="shared" si="44"/>
        <v>1367762</v>
      </c>
      <c r="R196" s="123">
        <f t="shared" si="44"/>
        <v>1434799</v>
      </c>
      <c r="S196" s="123">
        <f t="shared" si="44"/>
        <v>1463591</v>
      </c>
      <c r="T196" s="123">
        <f t="shared" si="44"/>
        <v>1534922.4820000001</v>
      </c>
      <c r="U196" s="123">
        <f t="shared" si="44"/>
        <v>1694808</v>
      </c>
      <c r="V196" s="123">
        <f t="shared" si="44"/>
        <v>1910586.307</v>
      </c>
      <c r="W196" s="123">
        <f t="shared" si="44"/>
        <v>1790938.84</v>
      </c>
      <c r="X196" s="123">
        <f t="shared" si="44"/>
        <v>1884084.0870000001</v>
      </c>
      <c r="Y196" s="123">
        <f t="shared" si="44"/>
        <v>1791572</v>
      </c>
      <c r="Z196" s="123">
        <f t="shared" si="44"/>
        <v>2035120</v>
      </c>
    </row>
    <row r="197" spans="3:26" ht="15" x14ac:dyDescent="0.15">
      <c r="C197" s="4" t="s">
        <v>8</v>
      </c>
      <c r="D197" s="76"/>
      <c r="E197" s="75"/>
      <c r="F197" s="75"/>
      <c r="G197" s="29">
        <v>390.7</v>
      </c>
      <c r="H197" s="29">
        <v>746.7</v>
      </c>
      <c r="I197" s="29">
        <v>1114.4000000000001</v>
      </c>
      <c r="J197" s="29">
        <v>1189.7</v>
      </c>
      <c r="K197" s="29">
        <v>1186.5999999999999</v>
      </c>
      <c r="L197" s="30">
        <v>1572.3</v>
      </c>
      <c r="M197" s="29">
        <v>1937.7</v>
      </c>
      <c r="N197" s="29">
        <v>2415.6999999999998</v>
      </c>
      <c r="O197" s="38">
        <v>3200.8</v>
      </c>
      <c r="P197" s="123">
        <f t="shared" ref="P197:Z197" si="45">P14+P124</f>
        <v>4393.6000000000004</v>
      </c>
      <c r="Q197" s="123">
        <f t="shared" si="45"/>
        <v>6407.1</v>
      </c>
      <c r="R197" s="123">
        <f t="shared" si="45"/>
        <v>8790.2000000000007</v>
      </c>
      <c r="S197" s="123">
        <f t="shared" si="45"/>
        <v>12490.5</v>
      </c>
      <c r="T197" s="123">
        <f t="shared" si="45"/>
        <v>10531.79</v>
      </c>
      <c r="U197" s="123">
        <f t="shared" si="45"/>
        <v>16288.715</v>
      </c>
      <c r="V197" s="123">
        <f t="shared" si="45"/>
        <v>19501.088</v>
      </c>
      <c r="W197" s="123">
        <f t="shared" si="45"/>
        <v>1236</v>
      </c>
      <c r="X197" s="123">
        <f t="shared" si="45"/>
        <v>1319.5940000000001</v>
      </c>
      <c r="Y197" s="123">
        <f t="shared" si="45"/>
        <v>1321.6109999999999</v>
      </c>
      <c r="Z197" s="123">
        <f t="shared" si="45"/>
        <v>1424.3150000000001</v>
      </c>
    </row>
    <row r="198" spans="3:26" ht="15" x14ac:dyDescent="0.15">
      <c r="C198" s="4" t="s">
        <v>9</v>
      </c>
      <c r="D198" s="28">
        <v>3474106</v>
      </c>
      <c r="E198" s="29">
        <v>4468333</v>
      </c>
      <c r="F198" s="29">
        <v>5632435</v>
      </c>
      <c r="G198" s="29">
        <v>6970747.3700000001</v>
      </c>
      <c r="H198" s="29">
        <v>8427917</v>
      </c>
      <c r="I198" s="29">
        <v>9498204</v>
      </c>
      <c r="J198" s="29">
        <v>10945057</v>
      </c>
      <c r="K198" s="29">
        <v>12310888</v>
      </c>
      <c r="L198" s="77">
        <f>89471.0035185653*ECO!L54</f>
        <v>14886722.391440004</v>
      </c>
      <c r="M198" s="5">
        <v>104952.08</v>
      </c>
      <c r="N198" s="5">
        <v>117523.41</v>
      </c>
      <c r="O198" s="38">
        <v>129376.87</v>
      </c>
      <c r="P198" s="123">
        <f t="shared" ref="P198:Z198" si="46">P15+P125</f>
        <v>133989.35999999999</v>
      </c>
      <c r="Q198" s="123">
        <f t="shared" si="46"/>
        <v>145703.04000000001</v>
      </c>
      <c r="R198" s="123">
        <f t="shared" si="46"/>
        <v>155858.63999999998</v>
      </c>
      <c r="S198" s="123">
        <f t="shared" si="46"/>
        <v>160475</v>
      </c>
      <c r="T198" s="123">
        <f t="shared" si="46"/>
        <v>174217.67591873233</v>
      </c>
      <c r="U198" s="123">
        <f t="shared" si="46"/>
        <v>187960.35183746467</v>
      </c>
      <c r="V198" s="123">
        <f t="shared" si="46"/>
        <v>181354.54092669324</v>
      </c>
      <c r="W198" s="123">
        <f t="shared" si="46"/>
        <v>206823.89229902849</v>
      </c>
      <c r="X198" s="123">
        <f t="shared" si="46"/>
        <v>214197.35225338986</v>
      </c>
      <c r="Y198" s="123">
        <f t="shared" si="46"/>
        <v>222140.71946174995</v>
      </c>
      <c r="Z198" s="123">
        <f t="shared" si="46"/>
        <v>224273.34838803613</v>
      </c>
    </row>
    <row r="199" spans="3:26" ht="15" x14ac:dyDescent="0.15">
      <c r="C199" s="4" t="s">
        <v>10</v>
      </c>
      <c r="D199" s="28">
        <v>138699</v>
      </c>
      <c r="E199" s="29">
        <v>149189</v>
      </c>
      <c r="F199" s="29">
        <v>159616</v>
      </c>
      <c r="G199" s="29">
        <v>199973</v>
      </c>
      <c r="H199" s="29">
        <v>236890</v>
      </c>
      <c r="I199" s="29">
        <v>276187</v>
      </c>
      <c r="J199" s="29">
        <v>337441</v>
      </c>
      <c r="K199" s="29">
        <v>434472</v>
      </c>
      <c r="L199" s="30">
        <v>448692</v>
      </c>
      <c r="M199" s="5">
        <v>70526</v>
      </c>
      <c r="N199" s="5">
        <v>74945</v>
      </c>
      <c r="O199" s="5">
        <v>81933</v>
      </c>
      <c r="P199" s="123">
        <f t="shared" ref="P199:Z199" si="47">P16+P126</f>
        <v>93745</v>
      </c>
      <c r="Q199" s="123">
        <f t="shared" si="47"/>
        <v>107723</v>
      </c>
      <c r="R199" s="123">
        <f t="shared" si="47"/>
        <v>115732</v>
      </c>
      <c r="S199" s="123">
        <f t="shared" si="47"/>
        <v>120570</v>
      </c>
      <c r="T199" s="123">
        <f t="shared" si="47"/>
        <v>104626</v>
      </c>
      <c r="U199" s="123">
        <f t="shared" si="47"/>
        <v>123521</v>
      </c>
      <c r="V199" s="123">
        <f t="shared" si="47"/>
        <v>137108</v>
      </c>
      <c r="W199" s="123">
        <f t="shared" si="47"/>
        <v>131741</v>
      </c>
      <c r="X199" s="123">
        <f t="shared" si="47"/>
        <v>142653</v>
      </c>
      <c r="Y199" s="123">
        <f t="shared" si="47"/>
        <v>154897</v>
      </c>
      <c r="Z199" s="123">
        <f t="shared" si="47"/>
        <v>163279</v>
      </c>
    </row>
    <row r="200" spans="3:26" ht="15" x14ac:dyDescent="0.15">
      <c r="C200" s="4" t="s">
        <v>11</v>
      </c>
      <c r="D200" s="28">
        <v>1727400</v>
      </c>
      <c r="E200" s="29">
        <v>2033800</v>
      </c>
      <c r="F200" s="29">
        <v>2331000</v>
      </c>
      <c r="G200" s="29">
        <v>2836298</v>
      </c>
      <c r="H200" s="29">
        <v>3484531</v>
      </c>
      <c r="I200" s="29">
        <v>4089812</v>
      </c>
      <c r="J200" s="29">
        <v>4690276</v>
      </c>
      <c r="K200" s="29">
        <v>5161684</v>
      </c>
      <c r="L200" s="30">
        <v>5618100</v>
      </c>
      <c r="M200" s="5">
        <v>893705</v>
      </c>
      <c r="N200" s="5">
        <v>921217</v>
      </c>
      <c r="O200" s="5">
        <v>1012337</v>
      </c>
      <c r="P200" s="123">
        <f t="shared" ref="P200:Z200" si="48">P17+P127</f>
        <v>1125652</v>
      </c>
      <c r="Q200" s="123">
        <f t="shared" si="48"/>
        <v>1277666</v>
      </c>
      <c r="R200" s="123">
        <f t="shared" si="48"/>
        <v>1402201</v>
      </c>
      <c r="S200" s="123">
        <f t="shared" si="48"/>
        <v>1491236</v>
      </c>
      <c r="T200" s="123">
        <f t="shared" si="48"/>
        <v>1406552</v>
      </c>
      <c r="U200" s="123">
        <f t="shared" si="48"/>
        <v>1585896</v>
      </c>
      <c r="V200" s="123">
        <f t="shared" si="48"/>
        <v>1685626</v>
      </c>
      <c r="W200" s="123">
        <f t="shared" si="48"/>
        <v>1666258</v>
      </c>
      <c r="X200" s="123">
        <f t="shared" si="48"/>
        <v>1856272</v>
      </c>
      <c r="Y200" s="123">
        <f t="shared" si="48"/>
        <v>1938100</v>
      </c>
      <c r="Z200" s="123">
        <f t="shared" si="48"/>
        <v>2143900</v>
      </c>
    </row>
    <row r="201" spans="3:26" ht="15" x14ac:dyDescent="0.15">
      <c r="C201" s="4" t="s">
        <v>12</v>
      </c>
      <c r="D201" s="17">
        <v>338037</v>
      </c>
      <c r="E201" s="18">
        <v>445118</v>
      </c>
      <c r="F201" s="18">
        <v>555154</v>
      </c>
      <c r="G201" s="18">
        <v>676366</v>
      </c>
      <c r="H201" s="18">
        <v>828504</v>
      </c>
      <c r="I201" s="18">
        <v>1003594</v>
      </c>
      <c r="J201" s="18">
        <v>1171581</v>
      </c>
      <c r="K201" s="18">
        <v>1558592</v>
      </c>
      <c r="L201" s="19">
        <v>1917415</v>
      </c>
      <c r="M201" s="5">
        <v>1940748</v>
      </c>
      <c r="N201" s="5">
        <v>5820</v>
      </c>
      <c r="O201" s="5">
        <v>6928</v>
      </c>
      <c r="P201" s="123">
        <f t="shared" ref="P201:Z201" si="49">P18+P128</f>
        <v>7963</v>
      </c>
      <c r="Q201" s="123">
        <f t="shared" si="49"/>
        <v>9267</v>
      </c>
      <c r="R201" s="123">
        <f t="shared" si="49"/>
        <v>10460</v>
      </c>
      <c r="S201" s="123">
        <f t="shared" si="49"/>
        <v>11843</v>
      </c>
      <c r="T201" s="123">
        <f t="shared" si="49"/>
        <v>11327</v>
      </c>
      <c r="U201" s="123">
        <f t="shared" si="49"/>
        <v>12539</v>
      </c>
      <c r="V201" s="123">
        <f t="shared" si="49"/>
        <v>11276</v>
      </c>
      <c r="W201" s="123">
        <f t="shared" si="49"/>
        <v>10432</v>
      </c>
      <c r="X201" s="123">
        <f t="shared" si="49"/>
        <v>11024</v>
      </c>
      <c r="Y201" s="123">
        <f t="shared" si="49"/>
        <v>11399</v>
      </c>
      <c r="Z201" s="123">
        <f t="shared" si="49"/>
        <v>12000</v>
      </c>
    </row>
    <row r="202" spans="3:26" ht="15" x14ac:dyDescent="0.15">
      <c r="C202" s="4" t="s">
        <v>13</v>
      </c>
      <c r="D202" s="75"/>
      <c r="E202" s="75"/>
      <c r="F202" s="75"/>
      <c r="G202" s="75"/>
      <c r="H202" s="75"/>
      <c r="I202" s="75"/>
      <c r="J202" s="18">
        <v>4338</v>
      </c>
      <c r="K202" s="18">
        <v>5447</v>
      </c>
      <c r="L202" s="19">
        <v>6255</v>
      </c>
      <c r="M202" s="5">
        <v>7430</v>
      </c>
      <c r="N202" s="5">
        <v>8719</v>
      </c>
      <c r="O202" s="38">
        <v>10105</v>
      </c>
      <c r="P202" s="123">
        <f t="shared" ref="P202:Z202" si="50">P19+P129</f>
        <v>11473</v>
      </c>
      <c r="Q202" s="123">
        <f t="shared" si="50"/>
        <v>12645</v>
      </c>
      <c r="R202" s="123">
        <f t="shared" si="50"/>
        <v>16007.5</v>
      </c>
      <c r="S202" s="123">
        <f t="shared" si="50"/>
        <v>19370</v>
      </c>
      <c r="T202" s="123">
        <f t="shared" si="50"/>
        <v>19162</v>
      </c>
      <c r="U202" s="123">
        <f t="shared" si="50"/>
        <v>21106</v>
      </c>
      <c r="V202" s="123">
        <f t="shared" si="50"/>
        <v>23329</v>
      </c>
      <c r="W202" s="123">
        <f t="shared" si="50"/>
        <v>24977</v>
      </c>
      <c r="X202" s="123">
        <f t="shared" si="50"/>
        <v>27126</v>
      </c>
      <c r="Y202" s="123">
        <f t="shared" si="50"/>
        <v>27830</v>
      </c>
      <c r="Z202" s="123">
        <f t="shared" si="50"/>
        <v>29063</v>
      </c>
    </row>
    <row r="203" spans="3:26" ht="15" x14ac:dyDescent="0.15">
      <c r="C203" s="4" t="s">
        <v>14</v>
      </c>
      <c r="D203" s="75">
        <v>61798</v>
      </c>
      <c r="E203" s="75">
        <v>84048</v>
      </c>
      <c r="F203" s="75">
        <v>125378</v>
      </c>
      <c r="G203" s="18">
        <v>169737</v>
      </c>
      <c r="H203" s="18">
        <v>222301</v>
      </c>
      <c r="I203" s="18">
        <v>300019</v>
      </c>
      <c r="J203" s="18">
        <v>381045</v>
      </c>
      <c r="K203" s="18">
        <v>490087</v>
      </c>
      <c r="L203" s="19">
        <v>626399</v>
      </c>
      <c r="M203" s="5">
        <v>760422</v>
      </c>
      <c r="N203" s="5">
        <v>906243</v>
      </c>
      <c r="O203" s="5">
        <v>1042042</v>
      </c>
      <c r="P203" s="123">
        <f t="shared" ref="P203:Z203" si="51">P20+P130</f>
        <v>1235204</v>
      </c>
      <c r="Q203" s="123">
        <f t="shared" si="51"/>
        <v>1483507</v>
      </c>
      <c r="R203" s="123">
        <f t="shared" si="51"/>
        <v>1765919</v>
      </c>
      <c r="S203" s="123">
        <f t="shared" si="51"/>
        <v>2034324</v>
      </c>
      <c r="T203" s="123">
        <f t="shared" si="51"/>
        <v>1971423</v>
      </c>
      <c r="U203" s="123">
        <f t="shared" si="51"/>
        <v>2154327</v>
      </c>
      <c r="V203" s="123">
        <f t="shared" si="51"/>
        <v>2160464</v>
      </c>
      <c r="W203" s="123">
        <f t="shared" si="51"/>
        <v>2099398</v>
      </c>
      <c r="X203" s="123">
        <f t="shared" si="51"/>
        <v>2075447</v>
      </c>
      <c r="Y203" s="123">
        <f t="shared" si="51"/>
        <v>1990276</v>
      </c>
      <c r="Z203" s="123">
        <f t="shared" si="51"/>
        <v>2127876</v>
      </c>
    </row>
    <row r="204" spans="3:26" ht="15" x14ac:dyDescent="0.15">
      <c r="C204" s="4" t="s">
        <v>15</v>
      </c>
      <c r="D204" s="17">
        <v>12050</v>
      </c>
      <c r="E204" s="18">
        <v>15710</v>
      </c>
      <c r="F204" s="18">
        <v>15390</v>
      </c>
      <c r="G204" s="18">
        <v>17240</v>
      </c>
      <c r="H204" s="18">
        <v>20045</v>
      </c>
      <c r="I204" s="18">
        <v>26422</v>
      </c>
      <c r="J204" s="18">
        <v>27837</v>
      </c>
      <c r="K204" s="18">
        <v>33243</v>
      </c>
      <c r="L204" s="19">
        <v>36342</v>
      </c>
      <c r="M204" s="5">
        <v>47412</v>
      </c>
      <c r="N204" s="5">
        <v>46644</v>
      </c>
      <c r="O204" s="38">
        <v>54201</v>
      </c>
      <c r="P204" s="123">
        <f t="shared" ref="P204:Z204" si="52">P21+P131</f>
        <v>65968</v>
      </c>
      <c r="Q204" s="123">
        <f t="shared" si="52"/>
        <v>78889</v>
      </c>
      <c r="R204" s="123">
        <f t="shared" si="52"/>
        <v>90990</v>
      </c>
      <c r="S204" s="123">
        <f t="shared" si="52"/>
        <v>92516</v>
      </c>
      <c r="T204" s="123">
        <f t="shared" si="52"/>
        <v>73034</v>
      </c>
      <c r="U204" s="123">
        <f t="shared" si="52"/>
        <v>78757</v>
      </c>
      <c r="V204" s="123">
        <f t="shared" si="52"/>
        <v>81572</v>
      </c>
      <c r="W204" s="123">
        <f t="shared" si="52"/>
        <v>79599</v>
      </c>
      <c r="X204" s="123">
        <f t="shared" si="52"/>
        <v>84904</v>
      </c>
      <c r="Y204" s="123">
        <f t="shared" si="52"/>
        <v>88771</v>
      </c>
      <c r="Z204" s="123">
        <f t="shared" si="52"/>
        <v>95560</v>
      </c>
    </row>
    <row r="205" spans="3:26" ht="15" x14ac:dyDescent="0.15">
      <c r="C205" s="4" t="s">
        <v>16</v>
      </c>
      <c r="D205" s="75"/>
      <c r="E205" s="75"/>
      <c r="F205" s="75"/>
      <c r="G205" s="75"/>
      <c r="H205" s="75"/>
      <c r="I205" s="75"/>
      <c r="J205" s="75"/>
      <c r="K205" s="75"/>
      <c r="L205" s="19">
        <v>47379</v>
      </c>
      <c r="M205" s="5">
        <v>53736</v>
      </c>
      <c r="N205" s="5">
        <v>59167</v>
      </c>
      <c r="O205" s="78">
        <f>(N205+($N$170*($Q$170/$N$170-1)/3))</f>
        <v>83167.652453266666</v>
      </c>
      <c r="P205" s="123">
        <f t="shared" ref="P205:Z205" si="53">P22+P132</f>
        <v>130139.41233949999</v>
      </c>
      <c r="Q205" s="123">
        <f t="shared" si="53"/>
        <v>131168.9573598</v>
      </c>
      <c r="R205" s="123">
        <f t="shared" si="53"/>
        <v>129607</v>
      </c>
      <c r="S205" s="123">
        <f t="shared" si="53"/>
        <v>115675</v>
      </c>
      <c r="T205" s="123">
        <f t="shared" si="53"/>
        <v>88377</v>
      </c>
      <c r="U205" s="123">
        <f t="shared" si="53"/>
        <v>85617</v>
      </c>
      <c r="V205" s="123">
        <f t="shared" si="53"/>
        <v>93721</v>
      </c>
      <c r="W205" s="123">
        <f t="shared" si="53"/>
        <v>105959</v>
      </c>
      <c r="X205" s="123">
        <f t="shared" si="53"/>
        <v>111539</v>
      </c>
      <c r="Y205" s="123">
        <f t="shared" si="53"/>
        <v>126300</v>
      </c>
      <c r="Z205" s="123">
        <f t="shared" si="53"/>
        <v>126300</v>
      </c>
    </row>
    <row r="206" spans="3:26" ht="15" x14ac:dyDescent="0.15">
      <c r="C206" s="4" t="s">
        <v>17</v>
      </c>
      <c r="D206" s="28">
        <v>129216799</v>
      </c>
      <c r="E206" s="29">
        <v>154208234</v>
      </c>
      <c r="F206" s="29">
        <v>176200997</v>
      </c>
      <c r="G206" s="29">
        <v>203311598</v>
      </c>
      <c r="H206" s="29">
        <v>232416876</v>
      </c>
      <c r="I206" s="29">
        <v>271194172</v>
      </c>
      <c r="J206" s="18">
        <v>168587</v>
      </c>
      <c r="K206" s="18">
        <v>204877</v>
      </c>
      <c r="L206" s="19">
        <v>243316</v>
      </c>
      <c r="M206" s="5">
        <v>277912</v>
      </c>
      <c r="N206" s="5">
        <v>314586</v>
      </c>
      <c r="O206" s="5">
        <v>365385</v>
      </c>
      <c r="P206" s="123">
        <f t="shared" ref="P206:Z206" si="54">P23+P133</f>
        <v>410678</v>
      </c>
      <c r="Q206" s="123">
        <f t="shared" si="54"/>
        <v>459464</v>
      </c>
      <c r="R206" s="123">
        <f t="shared" si="54"/>
        <v>477545</v>
      </c>
      <c r="S206" s="123">
        <f t="shared" si="54"/>
        <v>466397</v>
      </c>
      <c r="T206" s="123">
        <f t="shared" si="54"/>
        <v>434676</v>
      </c>
      <c r="U206" s="123">
        <f t="shared" si="54"/>
        <v>489479</v>
      </c>
      <c r="V206" s="123">
        <f t="shared" si="54"/>
        <v>517015</v>
      </c>
      <c r="W206" s="123">
        <f t="shared" si="54"/>
        <v>511384</v>
      </c>
      <c r="X206" s="123">
        <f t="shared" si="54"/>
        <v>526975</v>
      </c>
      <c r="Y206" s="123">
        <f t="shared" si="54"/>
        <v>562960</v>
      </c>
      <c r="Z206" s="123">
        <f t="shared" si="54"/>
        <v>629566</v>
      </c>
    </row>
    <row r="207" spans="3:26" ht="15" x14ac:dyDescent="0.15">
      <c r="C207" s="4" t="s">
        <v>18</v>
      </c>
      <c r="D207" s="17">
        <v>0</v>
      </c>
      <c r="E207" s="18">
        <v>0</v>
      </c>
      <c r="F207" s="18">
        <v>0</v>
      </c>
      <c r="G207" s="18">
        <v>0</v>
      </c>
      <c r="H207" s="18">
        <v>0</v>
      </c>
      <c r="I207" s="18">
        <v>0</v>
      </c>
      <c r="J207" s="18">
        <v>1000</v>
      </c>
      <c r="K207" s="18">
        <v>1170</v>
      </c>
      <c r="L207" s="19">
        <v>1565</v>
      </c>
      <c r="M207" s="5">
        <f>(L207+($L$172*($P$172/$L$172-1)/4))</f>
        <v>2498.75</v>
      </c>
      <c r="N207" s="5">
        <f t="shared" ref="N207" si="55">(M207+($L$172*($P$172/$L$172-1)/4))</f>
        <v>3432.5</v>
      </c>
      <c r="O207" s="5">
        <f t="shared" ref="O207" si="56">(N207+($L$172*($P$172/$L$172-1)/4))</f>
        <v>4366.25</v>
      </c>
      <c r="P207" s="123">
        <f t="shared" ref="P207:Z207" si="57">P24+P134</f>
        <v>5300</v>
      </c>
      <c r="Q207" s="123">
        <f t="shared" si="57"/>
        <v>10460</v>
      </c>
      <c r="R207" s="123">
        <f t="shared" si="57"/>
        <v>16944</v>
      </c>
      <c r="S207" s="123">
        <f t="shared" si="57"/>
        <v>22310</v>
      </c>
      <c r="T207" s="123">
        <f t="shared" si="57"/>
        <v>20363</v>
      </c>
      <c r="U207" s="123">
        <f t="shared" si="57"/>
        <v>29383</v>
      </c>
      <c r="V207" s="123">
        <f t="shared" si="57"/>
        <v>29538</v>
      </c>
      <c r="W207" s="123">
        <f t="shared" si="57"/>
        <v>29076</v>
      </c>
      <c r="X207" s="123">
        <f t="shared" si="57"/>
        <v>29137</v>
      </c>
      <c r="Y207" s="123">
        <f t="shared" si="57"/>
        <v>29450</v>
      </c>
      <c r="Z207" s="123">
        <f t="shared" si="57"/>
        <v>27200</v>
      </c>
    </row>
    <row r="208" spans="3:26" ht="15" x14ac:dyDescent="0.15">
      <c r="C208" s="4" t="s">
        <v>19</v>
      </c>
      <c r="D208" s="76"/>
      <c r="E208" s="75"/>
      <c r="F208" s="75"/>
      <c r="G208" s="18">
        <v>228421</v>
      </c>
      <c r="H208" s="18">
        <v>8715.59</v>
      </c>
      <c r="I208" s="18">
        <v>12828.84</v>
      </c>
      <c r="J208" s="18">
        <v>16398.38</v>
      </c>
      <c r="K208" s="18">
        <v>20802.099999999999</v>
      </c>
      <c r="L208" s="42">
        <v>23968.7</v>
      </c>
      <c r="M208" s="80">
        <v>23841</v>
      </c>
      <c r="N208" s="80">
        <v>23770</v>
      </c>
      <c r="O208" s="73">
        <v>28107</v>
      </c>
      <c r="P208" s="123">
        <f t="shared" ref="P208:Z208" si="58">P25+P135</f>
        <v>35743</v>
      </c>
      <c r="Q208" s="123">
        <f t="shared" si="58"/>
        <v>44973</v>
      </c>
      <c r="R208" s="123">
        <f t="shared" si="58"/>
        <v>54112</v>
      </c>
      <c r="S208" s="123">
        <f t="shared" si="58"/>
        <v>60546</v>
      </c>
      <c r="T208" s="123">
        <f t="shared" si="58"/>
        <v>59291</v>
      </c>
      <c r="U208" s="123">
        <f t="shared" si="58"/>
        <v>76621</v>
      </c>
      <c r="V208" s="123">
        <f t="shared" si="58"/>
        <v>96508</v>
      </c>
      <c r="W208" s="123">
        <f t="shared" si="58"/>
        <v>100548</v>
      </c>
      <c r="X208" s="123">
        <f t="shared" si="58"/>
        <v>116776</v>
      </c>
      <c r="Y208" s="123">
        <f t="shared" si="58"/>
        <v>127606</v>
      </c>
      <c r="Z208" s="123">
        <f t="shared" si="58"/>
        <v>148664</v>
      </c>
    </row>
    <row r="209" spans="3:26" ht="15" x14ac:dyDescent="0.15">
      <c r="C209" s="4" t="s">
        <v>20</v>
      </c>
      <c r="D209" s="76">
        <v>0</v>
      </c>
      <c r="E209" s="75">
        <v>0</v>
      </c>
      <c r="F209" s="75">
        <v>0</v>
      </c>
      <c r="G209" s="18">
        <v>19.489999999999998</v>
      </c>
      <c r="H209" s="18">
        <v>32.71</v>
      </c>
      <c r="I209" s="18">
        <v>53.26</v>
      </c>
      <c r="J209" s="18">
        <v>63.47</v>
      </c>
      <c r="K209" s="18">
        <v>70.47</v>
      </c>
      <c r="L209" s="19">
        <v>79.33</v>
      </c>
      <c r="M209" s="5">
        <v>85.99</v>
      </c>
      <c r="N209" s="5">
        <v>89.66</v>
      </c>
      <c r="O209" s="5">
        <v>96.25</v>
      </c>
      <c r="P209" s="123">
        <f t="shared" ref="P209:Z209" si="59">P26+P136</f>
        <v>105.34</v>
      </c>
      <c r="Q209" s="123">
        <f t="shared" si="59"/>
        <v>123.49</v>
      </c>
      <c r="R209" s="123">
        <f t="shared" si="59"/>
        <v>155.13</v>
      </c>
      <c r="S209" s="123">
        <f t="shared" si="59"/>
        <v>213.85999999999999</v>
      </c>
      <c r="T209" s="123">
        <f t="shared" si="59"/>
        <v>271.87</v>
      </c>
      <c r="U209" s="123">
        <f t="shared" si="59"/>
        <v>264.52999999999997</v>
      </c>
      <c r="V209" s="123">
        <f t="shared" si="59"/>
        <v>264.86</v>
      </c>
      <c r="W209" s="123">
        <f t="shared" si="59"/>
        <v>249.20000000000002</v>
      </c>
      <c r="X209" s="123">
        <f t="shared" si="59"/>
        <v>274.45999999999998</v>
      </c>
      <c r="Y209" s="123">
        <f t="shared" si="59"/>
        <v>434.53319948372291</v>
      </c>
      <c r="Z209" s="123">
        <f t="shared" si="59"/>
        <v>476.85</v>
      </c>
    </row>
    <row r="210" spans="3:26" ht="15" x14ac:dyDescent="0.15">
      <c r="C210" s="4" t="s">
        <v>21</v>
      </c>
      <c r="D210" s="17">
        <v>0</v>
      </c>
      <c r="E210" s="18">
        <v>0</v>
      </c>
      <c r="F210" s="18">
        <v>0</v>
      </c>
      <c r="G210" s="18">
        <v>0</v>
      </c>
      <c r="H210" s="18">
        <v>0</v>
      </c>
      <c r="I210" s="18">
        <v>131</v>
      </c>
      <c r="J210" s="18">
        <v>153</v>
      </c>
      <c r="K210" s="18">
        <v>431</v>
      </c>
      <c r="L210" s="19">
        <v>503</v>
      </c>
      <c r="M210" s="5">
        <v>394</v>
      </c>
      <c r="N210" s="5">
        <v>475.19</v>
      </c>
      <c r="O210" s="38">
        <v>470.53</v>
      </c>
      <c r="P210" s="123">
        <f t="shared" ref="P210:Z210" si="60">P27+P137</f>
        <v>710.45999999999992</v>
      </c>
      <c r="Q210" s="123">
        <f t="shared" si="60"/>
        <v>1236.8899999999999</v>
      </c>
      <c r="R210" s="123">
        <f t="shared" si="60"/>
        <v>1677.15</v>
      </c>
      <c r="S210" s="123">
        <f t="shared" si="60"/>
        <v>2257.16</v>
      </c>
      <c r="T210" s="123">
        <f t="shared" si="60"/>
        <v>2294</v>
      </c>
      <c r="U210" s="123">
        <f t="shared" si="60"/>
        <v>2781</v>
      </c>
      <c r="V210" s="123">
        <f t="shared" si="60"/>
        <v>3286</v>
      </c>
      <c r="W210" s="123">
        <f t="shared" si="60"/>
        <v>3559</v>
      </c>
      <c r="X210" s="123">
        <f t="shared" si="60"/>
        <v>3988.4459420442299</v>
      </c>
      <c r="Y210" s="123">
        <f t="shared" si="60"/>
        <v>2213</v>
      </c>
      <c r="Z210" s="123">
        <f t="shared" si="60"/>
        <v>3493</v>
      </c>
    </row>
    <row r="211" spans="3:26" ht="15" x14ac:dyDescent="0.15">
      <c r="C211" s="4" t="s">
        <v>22</v>
      </c>
      <c r="D211" s="17">
        <v>244756</v>
      </c>
      <c r="E211" s="18">
        <v>276175</v>
      </c>
      <c r="F211" s="18">
        <v>296798</v>
      </c>
      <c r="G211" s="18">
        <v>339802</v>
      </c>
      <c r="H211" s="18">
        <v>379875</v>
      </c>
      <c r="I211" s="18">
        <v>435738</v>
      </c>
      <c r="J211" s="18">
        <v>494599</v>
      </c>
      <c r="K211" s="18">
        <v>556309</v>
      </c>
      <c r="L211" s="19">
        <v>257810</v>
      </c>
      <c r="M211" s="5">
        <v>236721</v>
      </c>
      <c r="N211" s="5">
        <v>223768</v>
      </c>
      <c r="O211" s="38">
        <v>238222</v>
      </c>
      <c r="P211" s="123">
        <f t="shared" ref="P211:Z211" si="61">P28+P138</f>
        <v>288009</v>
      </c>
      <c r="Q211" s="123">
        <f t="shared" si="61"/>
        <v>324929</v>
      </c>
      <c r="R211" s="123">
        <f t="shared" si="61"/>
        <v>334532</v>
      </c>
      <c r="S211" s="123">
        <f t="shared" si="61"/>
        <v>322546</v>
      </c>
      <c r="T211" s="123">
        <f t="shared" si="61"/>
        <v>311505</v>
      </c>
      <c r="U211" s="123">
        <f t="shared" si="61"/>
        <v>334994</v>
      </c>
      <c r="V211" s="123">
        <f t="shared" si="61"/>
        <v>358676</v>
      </c>
      <c r="W211" s="123">
        <f t="shared" si="61"/>
        <v>380508</v>
      </c>
      <c r="X211" s="123">
        <f t="shared" si="61"/>
        <v>412731</v>
      </c>
      <c r="Y211" s="123">
        <f t="shared" si="61"/>
        <v>400511</v>
      </c>
      <c r="Z211" s="123">
        <f t="shared" si="61"/>
        <v>462048</v>
      </c>
    </row>
    <row r="212" spans="3:26" ht="15" x14ac:dyDescent="0.15">
      <c r="C212" s="4" t="s">
        <v>23</v>
      </c>
      <c r="D212" s="17">
        <v>243998</v>
      </c>
      <c r="E212" s="18">
        <v>273856</v>
      </c>
      <c r="F212" s="18">
        <v>285544</v>
      </c>
      <c r="G212" s="18">
        <v>307113</v>
      </c>
      <c r="H212" s="18">
        <v>330379</v>
      </c>
      <c r="I212" s="18">
        <v>362624</v>
      </c>
      <c r="J212" s="18">
        <v>387934</v>
      </c>
      <c r="K212" s="18">
        <v>463768</v>
      </c>
      <c r="L212" s="19">
        <v>476994</v>
      </c>
      <c r="M212" s="5">
        <v>491000</v>
      </c>
      <c r="N212" s="5">
        <v>533800</v>
      </c>
      <c r="O212" s="38">
        <v>559015</v>
      </c>
      <c r="P212" s="123">
        <f t="shared" ref="P212:Z212" si="62">P29+P139</f>
        <v>653212</v>
      </c>
      <c r="Q212" s="123">
        <f t="shared" si="62"/>
        <v>739595</v>
      </c>
      <c r="R212" s="123">
        <f t="shared" si="62"/>
        <v>821269</v>
      </c>
      <c r="S212" s="123">
        <f t="shared" si="62"/>
        <v>908327</v>
      </c>
      <c r="T212" s="123">
        <f t="shared" si="62"/>
        <v>870331</v>
      </c>
      <c r="U212" s="123">
        <f t="shared" si="62"/>
        <v>922654</v>
      </c>
      <c r="V212" s="123">
        <f t="shared" si="62"/>
        <v>1040347</v>
      </c>
      <c r="W212" s="123">
        <f t="shared" si="62"/>
        <v>1096601</v>
      </c>
      <c r="X212" s="123">
        <f t="shared" si="62"/>
        <v>1192111</v>
      </c>
      <c r="Y212" s="123">
        <f t="shared" si="62"/>
        <v>1299716</v>
      </c>
      <c r="Z212" s="123">
        <f t="shared" si="62"/>
        <v>1414102</v>
      </c>
    </row>
    <row r="213" spans="3:26" ht="15" x14ac:dyDescent="0.15">
      <c r="C213" s="4" t="s">
        <v>24</v>
      </c>
      <c r="D213" s="17">
        <v>687.8</v>
      </c>
      <c r="E213" s="18">
        <v>1388.4</v>
      </c>
      <c r="F213" s="18">
        <v>2457.1999999999998</v>
      </c>
      <c r="G213" s="18">
        <v>3948</v>
      </c>
      <c r="H213" s="18">
        <v>6395</v>
      </c>
      <c r="I213" s="18">
        <v>10523</v>
      </c>
      <c r="J213" s="18">
        <v>16842</v>
      </c>
      <c r="K213" s="18">
        <v>24404</v>
      </c>
      <c r="L213" s="19">
        <v>32674</v>
      </c>
      <c r="M213" s="5">
        <v>24822</v>
      </c>
      <c r="N213" s="5">
        <v>31330</v>
      </c>
      <c r="O213" s="38">
        <v>37038</v>
      </c>
      <c r="P213" s="123">
        <f t="shared" ref="P213:Z213" si="63">P30+P140</f>
        <v>71121</v>
      </c>
      <c r="Q213" s="123">
        <f t="shared" si="63"/>
        <v>82293</v>
      </c>
      <c r="R213" s="123">
        <f t="shared" si="63"/>
        <v>100122</v>
      </c>
      <c r="S213" s="123">
        <f t="shared" si="63"/>
        <v>117013</v>
      </c>
      <c r="T213" s="123">
        <f t="shared" si="63"/>
        <v>125963</v>
      </c>
      <c r="U213" s="123">
        <f t="shared" si="63"/>
        <v>126864</v>
      </c>
      <c r="V213" s="123">
        <f t="shared" si="63"/>
        <v>131188</v>
      </c>
      <c r="W213" s="123">
        <f t="shared" si="63"/>
        <v>130207</v>
      </c>
      <c r="X213" s="123">
        <f t="shared" si="63"/>
        <v>146461</v>
      </c>
      <c r="Y213" s="123">
        <f t="shared" si="63"/>
        <v>148628</v>
      </c>
      <c r="Z213" s="123">
        <f t="shared" si="63"/>
        <v>158244</v>
      </c>
    </row>
    <row r="214" spans="3:26" ht="15" x14ac:dyDescent="0.15">
      <c r="C214" s="4" t="s">
        <v>25</v>
      </c>
      <c r="D214" s="28">
        <v>758450</v>
      </c>
      <c r="E214" s="29">
        <v>978261</v>
      </c>
      <c r="F214" s="29">
        <v>1256252</v>
      </c>
      <c r="G214" s="29">
        <v>1774989</v>
      </c>
      <c r="H214" s="29">
        <v>2266971</v>
      </c>
      <c r="I214" s="29">
        <v>2811931</v>
      </c>
      <c r="J214" s="29">
        <v>3354573</v>
      </c>
      <c r="K214" s="29">
        <v>4052014</v>
      </c>
      <c r="L214" s="30">
        <v>4495425</v>
      </c>
      <c r="M214" s="10">
        <v>18749.246999999999</v>
      </c>
      <c r="N214" s="10">
        <v>20777.411</v>
      </c>
      <c r="O214" s="10">
        <v>23370.651999999998</v>
      </c>
      <c r="P214" s="123">
        <f t="shared" ref="P214:Z214" si="64">P31+P141</f>
        <v>32853.350037999102</v>
      </c>
      <c r="Q214" s="123">
        <f t="shared" si="64"/>
        <v>40228.11295858115</v>
      </c>
      <c r="R214" s="123">
        <f t="shared" si="64"/>
        <v>45451.618012817118</v>
      </c>
      <c r="S214" s="123">
        <f t="shared" si="64"/>
        <v>49446.266004444093</v>
      </c>
      <c r="T214" s="123">
        <f t="shared" si="64"/>
        <v>51037</v>
      </c>
      <c r="U214" s="123">
        <f t="shared" si="64"/>
        <v>57434</v>
      </c>
      <c r="V214" s="123">
        <f t="shared" si="64"/>
        <v>58496</v>
      </c>
      <c r="W214" s="123">
        <f t="shared" si="64"/>
        <v>51473</v>
      </c>
      <c r="X214" s="123">
        <f t="shared" si="64"/>
        <v>52751</v>
      </c>
      <c r="Y214" s="123">
        <f t="shared" si="64"/>
        <v>53020.155472649225</v>
      </c>
      <c r="Z214" s="123">
        <f t="shared" si="64"/>
        <v>55499.469548712877</v>
      </c>
    </row>
    <row r="215" spans="3:26" ht="15" x14ac:dyDescent="0.15">
      <c r="C215" s="4" t="s">
        <v>26</v>
      </c>
      <c r="D215" s="17">
        <v>0</v>
      </c>
      <c r="E215" s="18">
        <v>0</v>
      </c>
      <c r="F215" s="18">
        <v>0</v>
      </c>
      <c r="G215" s="18">
        <v>0</v>
      </c>
      <c r="H215" s="18">
        <v>0</v>
      </c>
      <c r="I215" s="18">
        <v>0</v>
      </c>
      <c r="J215" s="18">
        <v>0</v>
      </c>
      <c r="K215" s="18">
        <v>0</v>
      </c>
      <c r="L215" s="19">
        <v>0</v>
      </c>
      <c r="M215" s="5">
        <v>0</v>
      </c>
      <c r="N215" s="10">
        <v>504.4599978</v>
      </c>
      <c r="O215" s="38">
        <v>837.80973560000007</v>
      </c>
      <c r="P215" s="123">
        <f t="shared" ref="P215:Z215" si="65">P32+P142</f>
        <v>0</v>
      </c>
      <c r="Q215" s="123">
        <f t="shared" si="65"/>
        <v>0</v>
      </c>
      <c r="R215" s="123">
        <f t="shared" si="65"/>
        <v>0</v>
      </c>
      <c r="S215" s="123">
        <f t="shared" si="65"/>
        <v>0</v>
      </c>
      <c r="T215" s="123">
        <f t="shared" si="65"/>
        <v>0</v>
      </c>
      <c r="U215" s="123">
        <f t="shared" si="65"/>
        <v>0</v>
      </c>
      <c r="V215" s="123">
        <f t="shared" si="65"/>
        <v>0</v>
      </c>
      <c r="W215" s="123">
        <f t="shared" si="65"/>
        <v>0</v>
      </c>
      <c r="X215" s="123">
        <f t="shared" si="65"/>
        <v>0</v>
      </c>
      <c r="Y215" s="123">
        <f t="shared" si="65"/>
        <v>0</v>
      </c>
      <c r="Z215" s="123">
        <f t="shared" si="65"/>
        <v>0</v>
      </c>
    </row>
    <row r="216" spans="3:26" ht="15" x14ac:dyDescent="0.15">
      <c r="C216" s="4" t="s">
        <v>27</v>
      </c>
      <c r="D216" s="17">
        <v>621622</v>
      </c>
      <c r="E216" s="18">
        <v>750194</v>
      </c>
      <c r="F216" s="18">
        <v>741960</v>
      </c>
      <c r="G216" s="18">
        <v>855264</v>
      </c>
      <c r="H216" s="18">
        <v>1110376</v>
      </c>
      <c r="I216" s="18">
        <v>1341088</v>
      </c>
      <c r="J216" s="18">
        <v>1559744</v>
      </c>
      <c r="K216" s="18">
        <v>1815488</v>
      </c>
      <c r="L216" s="19">
        <v>1963738</v>
      </c>
      <c r="M216" s="5">
        <v>1893357</v>
      </c>
      <c r="N216" s="5">
        <v>1867671</v>
      </c>
      <c r="O216" s="5">
        <v>2084573</v>
      </c>
      <c r="P216" s="123">
        <f t="shared" ref="P216:Z216" si="66">P33+P143</f>
        <v>2278000</v>
      </c>
      <c r="Q216" s="123">
        <f t="shared" si="66"/>
        <v>2678728</v>
      </c>
      <c r="R216" s="123">
        <f t="shared" si="66"/>
        <v>2586511</v>
      </c>
      <c r="S216" s="123">
        <f t="shared" si="66"/>
        <v>2695797</v>
      </c>
      <c r="T216" s="123">
        <f t="shared" si="66"/>
        <v>2458146</v>
      </c>
      <c r="U216" s="123">
        <f t="shared" si="66"/>
        <v>2782427</v>
      </c>
      <c r="V216" s="123">
        <f t="shared" si="66"/>
        <v>2994671</v>
      </c>
      <c r="W216" s="123">
        <f t="shared" si="66"/>
        <v>2958516</v>
      </c>
      <c r="X216" s="123">
        <f t="shared" si="66"/>
        <v>3222552</v>
      </c>
      <c r="Y216" s="123">
        <f t="shared" si="66"/>
        <v>3493804</v>
      </c>
      <c r="Z216" s="123">
        <f t="shared" si="66"/>
        <v>3878856</v>
      </c>
    </row>
    <row r="217" spans="3:26" ht="15" x14ac:dyDescent="0.15">
      <c r="C217" s="4" t="s">
        <v>28</v>
      </c>
      <c r="D217" s="76"/>
      <c r="E217" s="75"/>
      <c r="F217" s="75"/>
      <c r="G217" s="29">
        <v>68683</v>
      </c>
      <c r="H217" s="29">
        <v>98630</v>
      </c>
      <c r="I217" s="29">
        <v>132090</v>
      </c>
      <c r="J217" s="29">
        <v>177775</v>
      </c>
      <c r="K217" s="29">
        <v>227103</v>
      </c>
      <c r="L217" s="30">
        <v>282242</v>
      </c>
      <c r="M217" s="29">
        <v>281621</v>
      </c>
      <c r="N217" s="29">
        <v>398157</v>
      </c>
      <c r="O217" s="38">
        <v>456833</v>
      </c>
      <c r="P217" s="123">
        <f t="shared" ref="P217:Z217" si="67">P34+P144</f>
        <v>968464</v>
      </c>
      <c r="Q217" s="123">
        <f t="shared" si="67"/>
        <v>903530</v>
      </c>
      <c r="R217" s="123">
        <f t="shared" si="67"/>
        <v>1068184</v>
      </c>
      <c r="S217" s="123">
        <f t="shared" si="67"/>
        <v>5847</v>
      </c>
      <c r="T217" s="123">
        <f t="shared" si="67"/>
        <v>4447</v>
      </c>
      <c r="U217" s="123">
        <f t="shared" si="67"/>
        <v>5038</v>
      </c>
      <c r="V217" s="123">
        <f t="shared" si="67"/>
        <v>5031</v>
      </c>
      <c r="W217" s="123">
        <f t="shared" si="67"/>
        <v>4212</v>
      </c>
      <c r="X217" s="123">
        <f t="shared" si="67"/>
        <v>4431</v>
      </c>
      <c r="Y217" s="123">
        <f t="shared" si="67"/>
        <v>5472.5239340000007</v>
      </c>
      <c r="Z217" s="123">
        <f t="shared" si="67"/>
        <v>6000.2182360000006</v>
      </c>
    </row>
    <row r="218" spans="3:26" ht="15" x14ac:dyDescent="0.15">
      <c r="C218" s="4" t="s">
        <v>63</v>
      </c>
      <c r="D218" s="28">
        <v>21000</v>
      </c>
      <c r="E218" s="29">
        <v>22502</v>
      </c>
      <c r="F218" s="29">
        <v>24426</v>
      </c>
      <c r="G218" s="29">
        <v>25325</v>
      </c>
      <c r="H218" s="29">
        <v>28695</v>
      </c>
      <c r="I218" s="29">
        <v>30840</v>
      </c>
      <c r="J218" s="29">
        <v>34750</v>
      </c>
      <c r="K218" s="29">
        <v>38224</v>
      </c>
      <c r="L218" s="30">
        <v>42947</v>
      </c>
      <c r="M218" s="29">
        <v>34651</v>
      </c>
      <c r="N218" s="29">
        <v>39277</v>
      </c>
      <c r="O218" s="38">
        <v>45381</v>
      </c>
      <c r="P218" s="123">
        <f t="shared" ref="P218:Z218" si="68">P35+P145</f>
        <v>69991</v>
      </c>
      <c r="Q218" s="123">
        <f t="shared" si="68"/>
        <v>83739</v>
      </c>
      <c r="R218" s="123">
        <f t="shared" si="68"/>
        <v>104930</v>
      </c>
      <c r="S218" s="123">
        <f t="shared" si="68"/>
        <v>110945</v>
      </c>
      <c r="T218" s="123">
        <f t="shared" si="68"/>
        <v>115700</v>
      </c>
      <c r="U218" s="123">
        <f t="shared" si="68"/>
        <v>0</v>
      </c>
      <c r="V218" s="123">
        <f t="shared" si="68"/>
        <v>0</v>
      </c>
      <c r="W218" s="123">
        <f t="shared" si="68"/>
        <v>0</v>
      </c>
      <c r="X218" s="123">
        <f t="shared" si="68"/>
        <v>0</v>
      </c>
      <c r="Y218" s="123">
        <f t="shared" si="68"/>
        <v>0</v>
      </c>
      <c r="Z218" s="123">
        <f t="shared" si="68"/>
        <v>0</v>
      </c>
    </row>
    <row r="219" spans="3:26" ht="15" x14ac:dyDescent="0.15">
      <c r="C219" s="4" t="s">
        <v>30</v>
      </c>
      <c r="D219" s="17">
        <v>4.4984409999999997</v>
      </c>
      <c r="E219" s="18">
        <v>10.132655</v>
      </c>
      <c r="F219" s="18">
        <v>22.557037999999999</v>
      </c>
      <c r="G219" s="18">
        <v>48.673572</v>
      </c>
      <c r="H219" s="18">
        <v>123.16950799999999</v>
      </c>
      <c r="I219" s="18">
        <v>259.33864699999998</v>
      </c>
      <c r="J219" s="18">
        <v>563.84799499999997</v>
      </c>
      <c r="K219" s="18">
        <v>1291.675579</v>
      </c>
      <c r="L219" s="19">
        <v>1972.1948769999999</v>
      </c>
      <c r="M219" s="10">
        <v>1588.854341</v>
      </c>
      <c r="N219" s="10">
        <v>2413.375</v>
      </c>
      <c r="O219" s="10">
        <v>3214.8009999999999</v>
      </c>
      <c r="P219" s="123">
        <f t="shared" ref="P219:Z219" si="69">P36+P146</f>
        <v>7332.9169999999995</v>
      </c>
      <c r="Q219" s="123">
        <f t="shared" si="69"/>
        <v>10453</v>
      </c>
      <c r="R219" s="123">
        <f t="shared" si="69"/>
        <v>11347</v>
      </c>
      <c r="S219" s="123">
        <f t="shared" si="69"/>
        <v>13558</v>
      </c>
      <c r="T219" s="123">
        <f t="shared" si="69"/>
        <v>16129</v>
      </c>
      <c r="U219" s="123">
        <f t="shared" si="69"/>
        <v>16623</v>
      </c>
      <c r="V219" s="123">
        <f t="shared" si="69"/>
        <v>17385</v>
      </c>
      <c r="W219" s="123">
        <f t="shared" si="69"/>
        <v>17916</v>
      </c>
      <c r="X219" s="123">
        <f t="shared" si="69"/>
        <v>20335</v>
      </c>
      <c r="Y219" s="123">
        <f t="shared" si="69"/>
        <v>23592</v>
      </c>
      <c r="Z219" s="123">
        <f t="shared" si="69"/>
        <v>27498</v>
      </c>
    </row>
    <row r="220" spans="3:26" ht="15" x14ac:dyDescent="0.15">
      <c r="C220" s="7" t="s">
        <v>31</v>
      </c>
      <c r="D220" s="20">
        <v>431370</v>
      </c>
      <c r="E220" s="21">
        <v>475656</v>
      </c>
      <c r="F220" s="21">
        <v>476709</v>
      </c>
      <c r="G220" s="21">
        <v>565959</v>
      </c>
      <c r="H220" s="21">
        <v>610845</v>
      </c>
      <c r="I220" s="21">
        <v>723148</v>
      </c>
      <c r="J220" s="21">
        <v>832855</v>
      </c>
      <c r="K220" s="21">
        <v>975294</v>
      </c>
      <c r="L220" s="22">
        <v>998875</v>
      </c>
      <c r="M220" s="13">
        <v>924338.674</v>
      </c>
      <c r="N220" s="8">
        <v>871682.51399999997</v>
      </c>
      <c r="O220" s="8">
        <v>961188.2069999997</v>
      </c>
      <c r="P220" s="123">
        <f t="shared" ref="P220:Z220" si="70">P37+P147</f>
        <v>1013479.9530000002</v>
      </c>
      <c r="Q220" s="123">
        <f t="shared" si="70"/>
        <v>1175364.2439999997</v>
      </c>
      <c r="R220" s="123">
        <f t="shared" si="70"/>
        <v>1266900.0660000001</v>
      </c>
      <c r="S220" s="123">
        <f t="shared" si="70"/>
        <v>1373555.2980000004</v>
      </c>
      <c r="T220" s="123">
        <f t="shared" si="70"/>
        <v>1187951.9420000003</v>
      </c>
      <c r="U220" s="123">
        <f t="shared" si="70"/>
        <v>1301621.1770788222</v>
      </c>
      <c r="V220" s="123">
        <f t="shared" si="70"/>
        <v>1358682.1539999999</v>
      </c>
      <c r="W220" s="123">
        <f t="shared" si="70"/>
        <v>1353619.2118833009</v>
      </c>
      <c r="X220" s="123">
        <f t="shared" si="70"/>
        <v>1383497.2390000001</v>
      </c>
      <c r="Y220" s="123">
        <f t="shared" si="70"/>
        <v>1491067.6430000002</v>
      </c>
      <c r="Z220" s="123">
        <f t="shared" si="70"/>
        <v>1578647.7983096465</v>
      </c>
    </row>
    <row r="223" spans="3:26" ht="15" x14ac:dyDescent="0.15">
      <c r="C223" s="2">
        <v>39</v>
      </c>
      <c r="D223" s="3">
        <v>1992</v>
      </c>
      <c r="E223" s="3">
        <f>D223+1</f>
        <v>1993</v>
      </c>
      <c r="F223" s="3">
        <f t="shared" ref="F223" si="71">E223+1</f>
        <v>1994</v>
      </c>
      <c r="G223" s="3">
        <f t="shared" ref="G223" si="72">F223+1</f>
        <v>1995</v>
      </c>
      <c r="H223" s="3">
        <f t="shared" ref="H223" si="73">G223+1</f>
        <v>1996</v>
      </c>
      <c r="I223" s="3">
        <f t="shared" ref="I223" si="74">H223+1</f>
        <v>1997</v>
      </c>
      <c r="J223" s="3">
        <f t="shared" ref="J223" si="75">I223+1</f>
        <v>1998</v>
      </c>
      <c r="K223" s="3">
        <f t="shared" ref="K223" si="76">J223+1</f>
        <v>1999</v>
      </c>
      <c r="L223" s="3">
        <f t="shared" ref="L223" si="77">K223+1</f>
        <v>2000</v>
      </c>
      <c r="M223" s="3">
        <f t="shared" ref="M223" si="78">L223+1</f>
        <v>2001</v>
      </c>
      <c r="N223" s="3">
        <f t="shared" ref="N223" si="79">M223+1</f>
        <v>2002</v>
      </c>
      <c r="O223" s="3">
        <f t="shared" ref="O223" si="80">N223+1</f>
        <v>2003</v>
      </c>
      <c r="P223" s="3">
        <f t="shared" ref="P223" si="81">O223+1</f>
        <v>2004</v>
      </c>
      <c r="Q223" s="3">
        <f t="shared" ref="Q223" si="82">P223+1</f>
        <v>2005</v>
      </c>
      <c r="R223" s="3">
        <f t="shared" ref="R223" si="83">Q223+1</f>
        <v>2006</v>
      </c>
      <c r="S223" s="3">
        <f t="shared" ref="S223" si="84">R223+1</f>
        <v>2007</v>
      </c>
      <c r="T223" s="3">
        <f t="shared" ref="T223" si="85">S223+1</f>
        <v>2008</v>
      </c>
      <c r="U223" s="3">
        <f t="shared" ref="U223" si="86">T223+1</f>
        <v>2009</v>
      </c>
      <c r="V223" s="3">
        <f t="shared" ref="V223" si="87">U223+1</f>
        <v>2010</v>
      </c>
      <c r="W223" s="3">
        <f t="shared" ref="W223" si="88">V223+1</f>
        <v>2011</v>
      </c>
      <c r="X223" s="3">
        <f t="shared" ref="X223" si="89">W223+1</f>
        <v>2012</v>
      </c>
      <c r="Y223" s="3">
        <f t="shared" ref="Y223" si="90">X223+1</f>
        <v>2013</v>
      </c>
      <c r="Z223" s="114">
        <f t="shared" ref="Z223" si="91">Y223+1</f>
        <v>2014</v>
      </c>
    </row>
    <row r="224" spans="3:26" ht="15" x14ac:dyDescent="0.15">
      <c r="C224" s="4" t="s">
        <v>0</v>
      </c>
      <c r="D224" s="26">
        <v>333584</v>
      </c>
      <c r="E224" s="27">
        <v>380260</v>
      </c>
      <c r="F224" s="27">
        <v>435997</v>
      </c>
      <c r="G224" s="27">
        <v>476815</v>
      </c>
      <c r="H224" s="27">
        <v>530657</v>
      </c>
      <c r="I224" s="27">
        <v>573759</v>
      </c>
      <c r="J224" s="27">
        <v>598657</v>
      </c>
      <c r="K224" s="27">
        <v>636961</v>
      </c>
      <c r="L224" s="16">
        <v>48792</v>
      </c>
      <c r="M224" s="5">
        <v>51055.016000000003</v>
      </c>
      <c r="N224" s="5">
        <v>53768.277999999998</v>
      </c>
      <c r="O224" s="38">
        <v>55953.411</v>
      </c>
      <c r="P224" s="123">
        <f>IF(P154=P189,0,1)</f>
        <v>0</v>
      </c>
      <c r="Q224" s="123">
        <f t="shared" ref="Q224:Z224" si="92">IF(Q154=Q189,0,1)</f>
        <v>0</v>
      </c>
      <c r="R224" s="123">
        <f t="shared" si="92"/>
        <v>0</v>
      </c>
      <c r="S224" s="123">
        <f t="shared" si="92"/>
        <v>0</v>
      </c>
      <c r="T224" s="123">
        <f t="shared" si="92"/>
        <v>0</v>
      </c>
      <c r="U224" s="123">
        <f t="shared" si="92"/>
        <v>0</v>
      </c>
      <c r="V224" s="123">
        <f t="shared" si="92"/>
        <v>0</v>
      </c>
      <c r="W224" s="123">
        <f t="shared" si="92"/>
        <v>0</v>
      </c>
      <c r="X224" s="123">
        <f t="shared" si="92"/>
        <v>0</v>
      </c>
      <c r="Y224" s="123">
        <f t="shared" si="92"/>
        <v>0</v>
      </c>
      <c r="Z224" s="123">
        <f t="shared" si="92"/>
        <v>0</v>
      </c>
    </row>
    <row r="225" spans="3:26" ht="15" x14ac:dyDescent="0.15">
      <c r="C225" s="4" t="s">
        <v>1</v>
      </c>
      <c r="D225" s="28">
        <v>1712567</v>
      </c>
      <c r="E225" s="29">
        <v>1842269</v>
      </c>
      <c r="F225" s="29">
        <v>2081763</v>
      </c>
      <c r="G225" s="29">
        <v>2114461</v>
      </c>
      <c r="H225" s="29">
        <v>2676421</v>
      </c>
      <c r="I225" s="29">
        <v>3019453</v>
      </c>
      <c r="J225" s="29">
        <v>3632013</v>
      </c>
      <c r="K225" s="29">
        <v>3883663</v>
      </c>
      <c r="L225" s="19">
        <v>101162</v>
      </c>
      <c r="M225" s="5">
        <v>108974</v>
      </c>
      <c r="N225" s="5">
        <v>112906</v>
      </c>
      <c r="O225" s="5">
        <v>128595</v>
      </c>
      <c r="P225" s="123">
        <f t="shared" ref="P225:Z225" si="93">IF(P155=P190,0,1)</f>
        <v>0</v>
      </c>
      <c r="Q225" s="123">
        <f t="shared" si="93"/>
        <v>0</v>
      </c>
      <c r="R225" s="123">
        <f t="shared" si="93"/>
        <v>0</v>
      </c>
      <c r="S225" s="123">
        <f t="shared" si="93"/>
        <v>0</v>
      </c>
      <c r="T225" s="123">
        <f t="shared" si="93"/>
        <v>0</v>
      </c>
      <c r="U225" s="123">
        <f t="shared" si="93"/>
        <v>0</v>
      </c>
      <c r="V225" s="123">
        <f t="shared" si="93"/>
        <v>0</v>
      </c>
      <c r="W225" s="123">
        <f t="shared" si="93"/>
        <v>0</v>
      </c>
      <c r="X225" s="123">
        <f t="shared" si="93"/>
        <v>0</v>
      </c>
      <c r="Y225" s="123">
        <f t="shared" si="93"/>
        <v>0</v>
      </c>
      <c r="Z225" s="123">
        <f t="shared" si="93"/>
        <v>0</v>
      </c>
    </row>
    <row r="226" spans="3:26" ht="15" x14ac:dyDescent="0.15">
      <c r="C226" s="4" t="s">
        <v>2</v>
      </c>
      <c r="D226" s="17">
        <v>0</v>
      </c>
      <c r="E226" s="18">
        <v>0</v>
      </c>
      <c r="F226" s="18">
        <v>0</v>
      </c>
      <c r="G226" s="18">
        <v>0</v>
      </c>
      <c r="H226" s="18">
        <v>0</v>
      </c>
      <c r="I226" s="18">
        <v>0</v>
      </c>
      <c r="J226" s="18">
        <v>0</v>
      </c>
      <c r="K226" s="18">
        <v>0</v>
      </c>
      <c r="L226" s="19">
        <v>0</v>
      </c>
      <c r="M226" s="5">
        <v>0</v>
      </c>
      <c r="N226" s="5">
        <v>0</v>
      </c>
      <c r="O226" s="38">
        <v>0</v>
      </c>
      <c r="P226" s="123">
        <f t="shared" ref="P226:Z226" si="94">IF(P156=P191,0,1)</f>
        <v>0</v>
      </c>
      <c r="Q226" s="123">
        <f t="shared" si="94"/>
        <v>0</v>
      </c>
      <c r="R226" s="123">
        <f t="shared" si="94"/>
        <v>0</v>
      </c>
      <c r="S226" s="123">
        <f t="shared" si="94"/>
        <v>0</v>
      </c>
      <c r="T226" s="123">
        <f t="shared" si="94"/>
        <v>0</v>
      </c>
      <c r="U226" s="123"/>
      <c r="V226" s="123">
        <f t="shared" si="94"/>
        <v>0</v>
      </c>
      <c r="W226" s="123">
        <f t="shared" si="94"/>
        <v>0</v>
      </c>
      <c r="X226" s="123">
        <f t="shared" si="94"/>
        <v>0</v>
      </c>
      <c r="Y226" s="123">
        <f t="shared" si="94"/>
        <v>0</v>
      </c>
      <c r="Z226" s="123">
        <f t="shared" si="94"/>
        <v>0</v>
      </c>
    </row>
    <row r="227" spans="3:26" ht="15" x14ac:dyDescent="0.15">
      <c r="C227" s="4" t="s">
        <v>3</v>
      </c>
      <c r="D227" s="17">
        <v>198750</v>
      </c>
      <c r="E227" s="18">
        <v>214764</v>
      </c>
      <c r="F227" s="18">
        <v>231780</v>
      </c>
      <c r="G227" s="18">
        <v>245382</v>
      </c>
      <c r="H227" s="18">
        <v>275414</v>
      </c>
      <c r="I227" s="18">
        <v>300136</v>
      </c>
      <c r="J227" s="18">
        <v>328080</v>
      </c>
      <c r="K227" s="18">
        <v>356373</v>
      </c>
      <c r="L227" s="19">
        <v>373155</v>
      </c>
      <c r="M227" s="5">
        <v>398286</v>
      </c>
      <c r="N227" s="5">
        <v>399609</v>
      </c>
      <c r="O227" s="5">
        <v>409810</v>
      </c>
      <c r="P227" s="123">
        <f t="shared" ref="P227:Z227" si="95">IF(P157=P192,0,1)</f>
        <v>0</v>
      </c>
      <c r="Q227" s="123">
        <f t="shared" si="95"/>
        <v>0</v>
      </c>
      <c r="R227" s="123">
        <f t="shared" si="95"/>
        <v>0</v>
      </c>
      <c r="S227" s="123">
        <f t="shared" si="95"/>
        <v>0</v>
      </c>
      <c r="T227" s="123">
        <f t="shared" si="95"/>
        <v>0</v>
      </c>
      <c r="U227" s="123">
        <f t="shared" si="95"/>
        <v>0</v>
      </c>
      <c r="V227" s="123">
        <f t="shared" si="95"/>
        <v>0</v>
      </c>
      <c r="W227" s="123">
        <f t="shared" si="95"/>
        <v>0</v>
      </c>
      <c r="X227" s="123">
        <f t="shared" si="95"/>
        <v>0</v>
      </c>
      <c r="Y227" s="123">
        <f t="shared" si="95"/>
        <v>0</v>
      </c>
      <c r="Z227" s="123">
        <f t="shared" si="95"/>
        <v>0</v>
      </c>
    </row>
    <row r="228" spans="3:26" ht="15" x14ac:dyDescent="0.15">
      <c r="C228" s="4" t="s">
        <v>4</v>
      </c>
      <c r="D228" s="17">
        <v>204.6</v>
      </c>
      <c r="E228" s="18">
        <v>241</v>
      </c>
      <c r="F228" s="18">
        <v>287.10000000000002</v>
      </c>
      <c r="G228" s="18">
        <v>344.3</v>
      </c>
      <c r="H228" s="18">
        <v>405.7</v>
      </c>
      <c r="I228" s="18">
        <v>477</v>
      </c>
      <c r="J228" s="18">
        <v>434</v>
      </c>
      <c r="K228" s="18">
        <v>519.15</v>
      </c>
      <c r="L228" s="19">
        <v>1792</v>
      </c>
      <c r="M228" s="19">
        <v>1518</v>
      </c>
      <c r="N228" s="19">
        <v>1306</v>
      </c>
      <c r="O228" s="38">
        <v>1429</v>
      </c>
      <c r="P228" s="138">
        <f t="shared" ref="P228:Z228" si="96">IF(P158=P193,0,1)</f>
        <v>1</v>
      </c>
      <c r="Q228" s="138">
        <f t="shared" si="96"/>
        <v>1</v>
      </c>
      <c r="R228" s="138">
        <f t="shared" si="96"/>
        <v>1</v>
      </c>
      <c r="S228" s="138">
        <f t="shared" si="96"/>
        <v>1</v>
      </c>
      <c r="T228" s="138">
        <f t="shared" si="96"/>
        <v>0</v>
      </c>
      <c r="U228" s="138">
        <f t="shared" si="96"/>
        <v>1</v>
      </c>
      <c r="V228" s="123">
        <f t="shared" si="96"/>
        <v>0</v>
      </c>
      <c r="W228" s="123">
        <f t="shared" si="96"/>
        <v>0</v>
      </c>
      <c r="X228" s="123">
        <f t="shared" si="96"/>
        <v>0</v>
      </c>
      <c r="Y228" s="123">
        <f t="shared" si="96"/>
        <v>0</v>
      </c>
      <c r="Z228" s="123">
        <f t="shared" si="96"/>
        <v>0</v>
      </c>
    </row>
    <row r="229" spans="3:26" ht="15" x14ac:dyDescent="0.15">
      <c r="C229" s="4" t="s">
        <v>64</v>
      </c>
      <c r="D229" s="75">
        <v>46618</v>
      </c>
      <c r="E229" s="75">
        <f>(D229+($D$159*($G$159/$D$159-1)/3))</f>
        <v>55099.666666666672</v>
      </c>
      <c r="F229" s="75">
        <f>(E229+($D$159*($G$159/$D$159-1)/3))</f>
        <v>63581.333333333343</v>
      </c>
      <c r="G229" s="75">
        <v>72063</v>
      </c>
      <c r="H229" s="75">
        <v>81941</v>
      </c>
      <c r="I229" s="18">
        <v>93410</v>
      </c>
      <c r="J229" s="18">
        <v>108908</v>
      </c>
      <c r="K229" s="18">
        <v>124886</v>
      </c>
      <c r="L229" s="19">
        <v>141624</v>
      </c>
      <c r="M229" s="5">
        <v>165504</v>
      </c>
      <c r="N229" s="5">
        <v>198803</v>
      </c>
      <c r="O229" s="73">
        <v>215764</v>
      </c>
      <c r="P229" s="123">
        <f t="shared" ref="P229:Z229" si="97">IF(P159=P194,0,1)</f>
        <v>0</v>
      </c>
      <c r="Q229" s="123">
        <f t="shared" si="97"/>
        <v>0</v>
      </c>
      <c r="R229" s="123">
        <f t="shared" si="97"/>
        <v>0</v>
      </c>
      <c r="S229" s="123">
        <f t="shared" si="97"/>
        <v>0</v>
      </c>
      <c r="T229" s="123">
        <f t="shared" si="97"/>
        <v>0</v>
      </c>
      <c r="U229" s="123">
        <f t="shared" si="97"/>
        <v>0</v>
      </c>
      <c r="V229" s="123">
        <f t="shared" si="97"/>
        <v>0</v>
      </c>
      <c r="W229" s="123">
        <f t="shared" si="97"/>
        <v>0</v>
      </c>
      <c r="X229" s="123">
        <f t="shared" si="97"/>
        <v>0</v>
      </c>
      <c r="Y229" s="123">
        <f t="shared" si="97"/>
        <v>0</v>
      </c>
      <c r="Z229" s="123">
        <f t="shared" si="97"/>
        <v>0</v>
      </c>
    </row>
    <row r="230" spans="3:26" ht="15" x14ac:dyDescent="0.15">
      <c r="C230" s="4" t="s">
        <v>6</v>
      </c>
      <c r="D230" s="17">
        <v>836900</v>
      </c>
      <c r="E230" s="18">
        <v>921500</v>
      </c>
      <c r="F230" s="18">
        <v>1011395</v>
      </c>
      <c r="G230" s="18">
        <v>1116719</v>
      </c>
      <c r="H230" s="18">
        <v>1221188</v>
      </c>
      <c r="I230" s="18">
        <v>1347048</v>
      </c>
      <c r="J230" s="18">
        <v>751301</v>
      </c>
      <c r="K230" s="18">
        <v>816033</v>
      </c>
      <c r="L230" s="19">
        <v>871167</v>
      </c>
      <c r="M230" s="5">
        <v>943844</v>
      </c>
      <c r="N230" s="5">
        <v>1001581</v>
      </c>
      <c r="O230" s="5">
        <v>1058275</v>
      </c>
      <c r="P230" s="123">
        <f t="shared" ref="P230:Z230" si="98">IF(P160=P195,0,1)</f>
        <v>0</v>
      </c>
      <c r="Q230" s="123">
        <f t="shared" si="98"/>
        <v>0</v>
      </c>
      <c r="R230" s="123">
        <f t="shared" si="98"/>
        <v>0</v>
      </c>
      <c r="S230" s="123">
        <f t="shared" si="98"/>
        <v>0</v>
      </c>
      <c r="T230" s="123">
        <f t="shared" si="98"/>
        <v>0</v>
      </c>
      <c r="U230" s="123">
        <f t="shared" si="98"/>
        <v>0</v>
      </c>
      <c r="V230" s="123">
        <f t="shared" si="98"/>
        <v>0</v>
      </c>
      <c r="W230" s="123">
        <f t="shared" si="98"/>
        <v>0</v>
      </c>
      <c r="X230" s="123">
        <f t="shared" si="98"/>
        <v>0</v>
      </c>
      <c r="Y230" s="123">
        <f t="shared" si="98"/>
        <v>0</v>
      </c>
      <c r="Z230" s="123">
        <f t="shared" si="98"/>
        <v>0</v>
      </c>
    </row>
    <row r="231" spans="3:26" ht="15" x14ac:dyDescent="0.15">
      <c r="C231" s="4" t="s">
        <v>7</v>
      </c>
      <c r="D231" s="17">
        <v>462658</v>
      </c>
      <c r="E231" s="18">
        <v>520835</v>
      </c>
      <c r="F231" s="18">
        <v>551007</v>
      </c>
      <c r="G231" s="18">
        <v>597937</v>
      </c>
      <c r="H231" s="18">
        <v>663597</v>
      </c>
      <c r="I231" s="18">
        <v>745052</v>
      </c>
      <c r="J231" s="18">
        <v>833664</v>
      </c>
      <c r="K231" s="18">
        <v>920767</v>
      </c>
      <c r="L231" s="19">
        <v>972758</v>
      </c>
      <c r="M231" s="5">
        <v>875817</v>
      </c>
      <c r="N231" s="5">
        <v>895218</v>
      </c>
      <c r="O231" s="38">
        <v>975129</v>
      </c>
      <c r="P231" s="123">
        <f t="shared" ref="P231:Z231" si="99">IF(P161=P196,0,1)</f>
        <v>0</v>
      </c>
      <c r="Q231" s="123">
        <f t="shared" si="99"/>
        <v>0</v>
      </c>
      <c r="R231" s="123">
        <f t="shared" si="99"/>
        <v>0</v>
      </c>
      <c r="S231" s="123">
        <f t="shared" si="99"/>
        <v>0</v>
      </c>
      <c r="T231" s="123">
        <f t="shared" si="99"/>
        <v>0</v>
      </c>
      <c r="U231" s="123">
        <f t="shared" si="99"/>
        <v>0</v>
      </c>
      <c r="V231" s="123">
        <f t="shared" si="99"/>
        <v>0</v>
      </c>
      <c r="W231" s="123">
        <f t="shared" si="99"/>
        <v>0</v>
      </c>
      <c r="X231" s="123">
        <f t="shared" si="99"/>
        <v>0</v>
      </c>
      <c r="Y231" s="123">
        <f t="shared" si="99"/>
        <v>0</v>
      </c>
      <c r="Z231" s="123">
        <f t="shared" si="99"/>
        <v>0</v>
      </c>
    </row>
    <row r="232" spans="3:26" ht="15" x14ac:dyDescent="0.15">
      <c r="C232" s="4" t="s">
        <v>8</v>
      </c>
      <c r="D232" s="76"/>
      <c r="E232" s="75"/>
      <c r="F232" s="75"/>
      <c r="G232" s="29">
        <v>390.7</v>
      </c>
      <c r="H232" s="29">
        <v>746.7</v>
      </c>
      <c r="I232" s="29">
        <v>1114.4000000000001</v>
      </c>
      <c r="J232" s="29">
        <v>1189.7</v>
      </c>
      <c r="K232" s="29">
        <v>1186.5999999999999</v>
      </c>
      <c r="L232" s="30">
        <v>1572.3</v>
      </c>
      <c r="M232" s="29">
        <v>1937.7</v>
      </c>
      <c r="N232" s="29">
        <v>2415.6999999999998</v>
      </c>
      <c r="O232" s="38">
        <v>3200.8</v>
      </c>
      <c r="P232" s="123">
        <f t="shared" ref="P232:Z232" si="100">IF(P162=P197,0,1)</f>
        <v>0</v>
      </c>
      <c r="Q232" s="123">
        <f t="shared" si="100"/>
        <v>0</v>
      </c>
      <c r="R232" s="123">
        <f t="shared" si="100"/>
        <v>0</v>
      </c>
      <c r="S232" s="123">
        <f t="shared" si="100"/>
        <v>0</v>
      </c>
      <c r="T232" s="123">
        <f t="shared" si="100"/>
        <v>0</v>
      </c>
      <c r="U232" s="123">
        <f t="shared" si="100"/>
        <v>0</v>
      </c>
      <c r="V232" s="123">
        <f t="shared" si="100"/>
        <v>0</v>
      </c>
      <c r="W232" s="123">
        <f t="shared" si="100"/>
        <v>0</v>
      </c>
      <c r="X232" s="123">
        <f t="shared" si="100"/>
        <v>0</v>
      </c>
      <c r="Y232" s="123">
        <f t="shared" si="100"/>
        <v>1</v>
      </c>
      <c r="Z232" s="123">
        <f t="shared" si="100"/>
        <v>0</v>
      </c>
    </row>
    <row r="233" spans="3:26" ht="15" x14ac:dyDescent="0.15">
      <c r="C233" s="4" t="s">
        <v>9</v>
      </c>
      <c r="D233" s="28">
        <v>3474106</v>
      </c>
      <c r="E233" s="29">
        <v>4468333</v>
      </c>
      <c r="F233" s="29">
        <v>5632435</v>
      </c>
      <c r="G233" s="29">
        <v>6970747.3700000001</v>
      </c>
      <c r="H233" s="29">
        <v>8427917</v>
      </c>
      <c r="I233" s="29">
        <v>9498204</v>
      </c>
      <c r="J233" s="29">
        <v>10945057</v>
      </c>
      <c r="K233" s="29">
        <v>12310888</v>
      </c>
      <c r="L233" s="77">
        <f>89471.0035185653*ECO!L89</f>
        <v>0</v>
      </c>
      <c r="M233" s="5">
        <v>104952.08</v>
      </c>
      <c r="N233" s="5">
        <v>117523.41</v>
      </c>
      <c r="O233" s="38">
        <v>129376.87</v>
      </c>
      <c r="P233" s="138">
        <f t="shared" ref="P233:Z233" si="101">IF(P163=P198,0,1)</f>
        <v>1</v>
      </c>
      <c r="Q233" s="138">
        <f t="shared" si="101"/>
        <v>1</v>
      </c>
      <c r="R233" s="138">
        <f t="shared" si="101"/>
        <v>1</v>
      </c>
      <c r="S233" s="138">
        <f t="shared" si="101"/>
        <v>1</v>
      </c>
      <c r="T233" s="138">
        <f t="shared" si="101"/>
        <v>1</v>
      </c>
      <c r="U233" s="138">
        <f t="shared" si="101"/>
        <v>1</v>
      </c>
      <c r="V233" s="138">
        <f t="shared" si="101"/>
        <v>1</v>
      </c>
      <c r="W233" s="138">
        <f t="shared" si="101"/>
        <v>1</v>
      </c>
      <c r="X233" s="138">
        <f t="shared" si="101"/>
        <v>1</v>
      </c>
      <c r="Y233" s="138">
        <f t="shared" si="101"/>
        <v>1</v>
      </c>
      <c r="Z233" s="138">
        <f t="shared" si="101"/>
        <v>1</v>
      </c>
    </row>
    <row r="234" spans="3:26" ht="15" x14ac:dyDescent="0.15">
      <c r="C234" s="4" t="s">
        <v>10</v>
      </c>
      <c r="D234" s="28">
        <v>138699</v>
      </c>
      <c r="E234" s="29">
        <v>149189</v>
      </c>
      <c r="F234" s="29">
        <v>159616</v>
      </c>
      <c r="G234" s="29">
        <v>199973</v>
      </c>
      <c r="H234" s="29">
        <v>236890</v>
      </c>
      <c r="I234" s="29">
        <v>276187</v>
      </c>
      <c r="J234" s="29">
        <v>337441</v>
      </c>
      <c r="K234" s="29">
        <v>434472</v>
      </c>
      <c r="L234" s="30">
        <v>448692</v>
      </c>
      <c r="M234" s="5">
        <v>70526</v>
      </c>
      <c r="N234" s="5">
        <v>74945</v>
      </c>
      <c r="O234" s="5">
        <v>81933</v>
      </c>
      <c r="P234" s="123">
        <f t="shared" ref="P234:Z234" si="102">IF(P164=P199,0,1)</f>
        <v>0</v>
      </c>
      <c r="Q234" s="123">
        <f t="shared" si="102"/>
        <v>0</v>
      </c>
      <c r="R234" s="123">
        <f t="shared" si="102"/>
        <v>0</v>
      </c>
      <c r="S234" s="123">
        <f t="shared" si="102"/>
        <v>0</v>
      </c>
      <c r="T234" s="123">
        <f t="shared" si="102"/>
        <v>0</v>
      </c>
      <c r="U234" s="123">
        <f t="shared" si="102"/>
        <v>0</v>
      </c>
      <c r="V234" s="123">
        <f t="shared" si="102"/>
        <v>0</v>
      </c>
      <c r="W234" s="123">
        <f t="shared" si="102"/>
        <v>0</v>
      </c>
      <c r="X234" s="123">
        <f t="shared" si="102"/>
        <v>0</v>
      </c>
      <c r="Y234" s="123">
        <f t="shared" si="102"/>
        <v>0</v>
      </c>
      <c r="Z234" s="123">
        <f t="shared" si="102"/>
        <v>0</v>
      </c>
    </row>
    <row r="235" spans="3:26" ht="15" x14ac:dyDescent="0.15">
      <c r="C235" s="4" t="s">
        <v>11</v>
      </c>
      <c r="D235" s="28">
        <v>1727400</v>
      </c>
      <c r="E235" s="29">
        <v>2033800</v>
      </c>
      <c r="F235" s="29">
        <v>2331000</v>
      </c>
      <c r="G235" s="29">
        <v>2836298</v>
      </c>
      <c r="H235" s="29">
        <v>3484531</v>
      </c>
      <c r="I235" s="29">
        <v>4089812</v>
      </c>
      <c r="J235" s="29">
        <v>4690276</v>
      </c>
      <c r="K235" s="29">
        <v>5161684</v>
      </c>
      <c r="L235" s="30">
        <v>5618100</v>
      </c>
      <c r="M235" s="5">
        <v>893705</v>
      </c>
      <c r="N235" s="5">
        <v>921217</v>
      </c>
      <c r="O235" s="5">
        <v>1012337</v>
      </c>
      <c r="P235" s="123">
        <f t="shared" ref="P235:Z235" si="103">IF(P165=P200,0,1)</f>
        <v>0</v>
      </c>
      <c r="Q235" s="123">
        <f t="shared" si="103"/>
        <v>0</v>
      </c>
      <c r="R235" s="123">
        <f t="shared" si="103"/>
        <v>0</v>
      </c>
      <c r="S235" s="123">
        <f t="shared" si="103"/>
        <v>0</v>
      </c>
      <c r="T235" s="123">
        <f t="shared" si="103"/>
        <v>0</v>
      </c>
      <c r="U235" s="123">
        <f t="shared" si="103"/>
        <v>0</v>
      </c>
      <c r="V235" s="123">
        <f t="shared" si="103"/>
        <v>0</v>
      </c>
      <c r="W235" s="123">
        <f t="shared" si="103"/>
        <v>0</v>
      </c>
      <c r="X235" s="123">
        <f t="shared" si="103"/>
        <v>0</v>
      </c>
      <c r="Y235" s="123">
        <f t="shared" si="103"/>
        <v>0</v>
      </c>
      <c r="Z235" s="123">
        <f t="shared" si="103"/>
        <v>0</v>
      </c>
    </row>
    <row r="236" spans="3:26" ht="15" x14ac:dyDescent="0.15">
      <c r="C236" s="4" t="s">
        <v>12</v>
      </c>
      <c r="D236" s="17">
        <v>338037</v>
      </c>
      <c r="E236" s="18">
        <v>445118</v>
      </c>
      <c r="F236" s="18">
        <v>555154</v>
      </c>
      <c r="G236" s="18">
        <v>676366</v>
      </c>
      <c r="H236" s="18">
        <v>828504</v>
      </c>
      <c r="I236" s="18">
        <v>1003594</v>
      </c>
      <c r="J236" s="18">
        <v>1171581</v>
      </c>
      <c r="K236" s="18">
        <v>1558592</v>
      </c>
      <c r="L236" s="19">
        <v>1917415</v>
      </c>
      <c r="M236" s="5">
        <v>1940748</v>
      </c>
      <c r="N236" s="5">
        <v>5820</v>
      </c>
      <c r="O236" s="5">
        <v>6928</v>
      </c>
      <c r="P236" s="123">
        <f t="shared" ref="P236:Z236" si="104">IF(P166=P201,0,1)</f>
        <v>0</v>
      </c>
      <c r="Q236" s="123">
        <f t="shared" si="104"/>
        <v>0</v>
      </c>
      <c r="R236" s="123">
        <f t="shared" si="104"/>
        <v>0</v>
      </c>
      <c r="S236" s="123">
        <f t="shared" si="104"/>
        <v>0</v>
      </c>
      <c r="T236" s="123">
        <f t="shared" si="104"/>
        <v>0</v>
      </c>
      <c r="U236" s="123">
        <f t="shared" si="104"/>
        <v>0</v>
      </c>
      <c r="V236" s="123">
        <f t="shared" si="104"/>
        <v>0</v>
      </c>
      <c r="W236" s="123">
        <f t="shared" si="104"/>
        <v>0</v>
      </c>
      <c r="X236" s="123">
        <f t="shared" si="104"/>
        <v>0</v>
      </c>
      <c r="Y236" s="123">
        <f t="shared" si="104"/>
        <v>0</v>
      </c>
      <c r="Z236" s="123">
        <f t="shared" si="104"/>
        <v>0</v>
      </c>
    </row>
    <row r="237" spans="3:26" ht="15" x14ac:dyDescent="0.15">
      <c r="C237" s="4" t="s">
        <v>13</v>
      </c>
      <c r="D237" s="75"/>
      <c r="E237" s="75"/>
      <c r="F237" s="75"/>
      <c r="G237" s="75"/>
      <c r="H237" s="75"/>
      <c r="I237" s="75"/>
      <c r="J237" s="18">
        <v>4338</v>
      </c>
      <c r="K237" s="18">
        <v>5447</v>
      </c>
      <c r="L237" s="19">
        <v>6255</v>
      </c>
      <c r="M237" s="5">
        <v>7430</v>
      </c>
      <c r="N237" s="5">
        <v>8719</v>
      </c>
      <c r="O237" s="38">
        <v>10105</v>
      </c>
      <c r="P237" s="138">
        <f t="shared" ref="P237:Z237" si="105">IF(P167=P202,0,1)</f>
        <v>1</v>
      </c>
      <c r="Q237" s="138">
        <f t="shared" si="105"/>
        <v>1</v>
      </c>
      <c r="R237" s="138">
        <f t="shared" si="105"/>
        <v>1</v>
      </c>
      <c r="S237" s="123">
        <f t="shared" si="105"/>
        <v>0</v>
      </c>
      <c r="T237" s="123">
        <f t="shared" si="105"/>
        <v>0</v>
      </c>
      <c r="U237" s="123">
        <f t="shared" si="105"/>
        <v>0</v>
      </c>
      <c r="V237" s="123">
        <f t="shared" si="105"/>
        <v>0</v>
      </c>
      <c r="W237" s="123">
        <f t="shared" si="105"/>
        <v>0</v>
      </c>
      <c r="X237" s="123">
        <f t="shared" si="105"/>
        <v>0</v>
      </c>
      <c r="Y237" s="138">
        <f>IF(Y167=Y202,0,1)</f>
        <v>1</v>
      </c>
      <c r="Z237" s="123">
        <f t="shared" si="105"/>
        <v>0</v>
      </c>
    </row>
    <row r="238" spans="3:26" ht="15" x14ac:dyDescent="0.15">
      <c r="C238" s="4" t="s">
        <v>14</v>
      </c>
      <c r="D238" s="75">
        <v>61798</v>
      </c>
      <c r="E238" s="75">
        <v>84048</v>
      </c>
      <c r="F238" s="75">
        <v>125378</v>
      </c>
      <c r="G238" s="18">
        <v>169737</v>
      </c>
      <c r="H238" s="18">
        <v>222301</v>
      </c>
      <c r="I238" s="18">
        <v>300019</v>
      </c>
      <c r="J238" s="18">
        <v>381045</v>
      </c>
      <c r="K238" s="18">
        <v>490087</v>
      </c>
      <c r="L238" s="19">
        <v>626399</v>
      </c>
      <c r="M238" s="5">
        <v>760422</v>
      </c>
      <c r="N238" s="5">
        <v>906243</v>
      </c>
      <c r="O238" s="5">
        <v>1042042</v>
      </c>
      <c r="P238" s="138">
        <f t="shared" ref="P238:Z238" si="106">IF(P168=P203,0,1)</f>
        <v>1</v>
      </c>
      <c r="Q238" s="138">
        <f t="shared" si="106"/>
        <v>1</v>
      </c>
      <c r="R238" s="138">
        <f t="shared" si="106"/>
        <v>1</v>
      </c>
      <c r="S238" s="138">
        <f t="shared" si="106"/>
        <v>1</v>
      </c>
      <c r="T238" s="138">
        <f t="shared" si="106"/>
        <v>1</v>
      </c>
      <c r="U238" s="138">
        <f t="shared" si="106"/>
        <v>1</v>
      </c>
      <c r="V238" s="138">
        <f t="shared" si="106"/>
        <v>1</v>
      </c>
      <c r="W238" s="138">
        <f t="shared" si="106"/>
        <v>1</v>
      </c>
      <c r="X238" s="138">
        <f t="shared" si="106"/>
        <v>1</v>
      </c>
      <c r="Y238" s="123">
        <f t="shared" si="106"/>
        <v>0</v>
      </c>
      <c r="Z238" s="123">
        <f t="shared" si="106"/>
        <v>0</v>
      </c>
    </row>
    <row r="239" spans="3:26" ht="15" x14ac:dyDescent="0.15">
      <c r="C239" s="4" t="s">
        <v>15</v>
      </c>
      <c r="D239" s="17">
        <v>12050</v>
      </c>
      <c r="E239" s="18">
        <v>15710</v>
      </c>
      <c r="F239" s="18">
        <v>15390</v>
      </c>
      <c r="G239" s="18">
        <v>17240</v>
      </c>
      <c r="H239" s="18">
        <v>20045</v>
      </c>
      <c r="I239" s="18">
        <v>26422</v>
      </c>
      <c r="J239" s="18">
        <v>27837</v>
      </c>
      <c r="K239" s="18">
        <v>33243</v>
      </c>
      <c r="L239" s="19">
        <v>36342</v>
      </c>
      <c r="M239" s="5">
        <v>47412</v>
      </c>
      <c r="N239" s="5">
        <v>46644</v>
      </c>
      <c r="O239" s="38">
        <v>54201</v>
      </c>
      <c r="P239" s="123">
        <f t="shared" ref="P239:Z239" si="107">IF(P169=P204,0,1)</f>
        <v>0</v>
      </c>
      <c r="Q239" s="123">
        <f t="shared" si="107"/>
        <v>0</v>
      </c>
      <c r="R239" s="123">
        <f t="shared" si="107"/>
        <v>0</v>
      </c>
      <c r="S239" s="123">
        <f t="shared" si="107"/>
        <v>0</v>
      </c>
      <c r="T239" s="123">
        <f t="shared" si="107"/>
        <v>0</v>
      </c>
      <c r="U239" s="123">
        <f t="shared" si="107"/>
        <v>0</v>
      </c>
      <c r="V239" s="123">
        <f t="shared" si="107"/>
        <v>0</v>
      </c>
      <c r="W239" s="123">
        <f t="shared" si="107"/>
        <v>0</v>
      </c>
      <c r="X239" s="123">
        <f t="shared" si="107"/>
        <v>0</v>
      </c>
      <c r="Y239" s="123">
        <f t="shared" si="107"/>
        <v>0</v>
      </c>
      <c r="Z239" s="123">
        <f t="shared" si="107"/>
        <v>0</v>
      </c>
    </row>
    <row r="240" spans="3:26" ht="15" x14ac:dyDescent="0.15">
      <c r="C240" s="4" t="s">
        <v>16</v>
      </c>
      <c r="D240" s="75"/>
      <c r="E240" s="75"/>
      <c r="F240" s="75"/>
      <c r="G240" s="75"/>
      <c r="H240" s="75"/>
      <c r="I240" s="75"/>
      <c r="J240" s="75"/>
      <c r="K240" s="75"/>
      <c r="L240" s="19">
        <v>47379</v>
      </c>
      <c r="M240" s="5">
        <v>53736</v>
      </c>
      <c r="N240" s="5">
        <v>59167</v>
      </c>
      <c r="O240" s="78">
        <f>(N240+($N$170*($Q$170/$N$170-1)/3))</f>
        <v>83167.652453266666</v>
      </c>
      <c r="P240" s="123">
        <f t="shared" ref="P240:Z240" si="108">IF(P170=P205,0,1)</f>
        <v>0</v>
      </c>
      <c r="Q240" s="123">
        <f t="shared" si="108"/>
        <v>0</v>
      </c>
      <c r="R240" s="123">
        <f t="shared" si="108"/>
        <v>0</v>
      </c>
      <c r="S240" s="123">
        <f t="shared" si="108"/>
        <v>0</v>
      </c>
      <c r="T240" s="123">
        <f t="shared" si="108"/>
        <v>0</v>
      </c>
      <c r="U240" s="123">
        <f t="shared" si="108"/>
        <v>0</v>
      </c>
      <c r="V240" s="123">
        <f t="shared" si="108"/>
        <v>0</v>
      </c>
      <c r="W240" s="123">
        <f t="shared" si="108"/>
        <v>0</v>
      </c>
      <c r="X240" s="123">
        <f t="shared" si="108"/>
        <v>0</v>
      </c>
      <c r="Y240" s="123">
        <f t="shared" si="108"/>
        <v>0</v>
      </c>
      <c r="Z240" s="123">
        <f t="shared" si="108"/>
        <v>0</v>
      </c>
    </row>
    <row r="241" spans="3:26" ht="15" x14ac:dyDescent="0.15">
      <c r="C241" s="4" t="s">
        <v>17</v>
      </c>
      <c r="D241" s="28">
        <v>129216799</v>
      </c>
      <c r="E241" s="29">
        <v>154208234</v>
      </c>
      <c r="F241" s="29">
        <v>176200997</v>
      </c>
      <c r="G241" s="29">
        <v>203311598</v>
      </c>
      <c r="H241" s="29">
        <v>232416876</v>
      </c>
      <c r="I241" s="29">
        <v>271194172</v>
      </c>
      <c r="J241" s="18">
        <v>168587</v>
      </c>
      <c r="K241" s="18">
        <v>204877</v>
      </c>
      <c r="L241" s="19">
        <v>243316</v>
      </c>
      <c r="M241" s="5">
        <v>277912</v>
      </c>
      <c r="N241" s="5">
        <v>314586</v>
      </c>
      <c r="O241" s="5">
        <v>365385</v>
      </c>
      <c r="P241" s="123">
        <f t="shared" ref="P241:Z241" si="109">IF(P171=P206,0,1)</f>
        <v>0</v>
      </c>
      <c r="Q241" s="123">
        <f t="shared" si="109"/>
        <v>0</v>
      </c>
      <c r="R241" s="123">
        <f t="shared" si="109"/>
        <v>0</v>
      </c>
      <c r="S241" s="123">
        <f t="shared" si="109"/>
        <v>0</v>
      </c>
      <c r="T241" s="123">
        <f t="shared" si="109"/>
        <v>0</v>
      </c>
      <c r="U241" s="123">
        <f t="shared" si="109"/>
        <v>0</v>
      </c>
      <c r="V241" s="123">
        <f t="shared" si="109"/>
        <v>0</v>
      </c>
      <c r="W241" s="123">
        <f t="shared" si="109"/>
        <v>0</v>
      </c>
      <c r="X241" s="123">
        <f t="shared" si="109"/>
        <v>0</v>
      </c>
      <c r="Y241" s="123">
        <f t="shared" si="109"/>
        <v>0</v>
      </c>
      <c r="Z241" s="123">
        <f t="shared" si="109"/>
        <v>0</v>
      </c>
    </row>
    <row r="242" spans="3:26" ht="15" x14ac:dyDescent="0.15">
      <c r="C242" s="4" t="s">
        <v>18</v>
      </c>
      <c r="D242" s="17">
        <v>0</v>
      </c>
      <c r="E242" s="18">
        <v>0</v>
      </c>
      <c r="F242" s="18">
        <v>0</v>
      </c>
      <c r="G242" s="18">
        <v>0</v>
      </c>
      <c r="H242" s="18">
        <v>0</v>
      </c>
      <c r="I242" s="18">
        <v>0</v>
      </c>
      <c r="J242" s="18">
        <v>1000</v>
      </c>
      <c r="K242" s="18">
        <v>1170</v>
      </c>
      <c r="L242" s="19">
        <v>1565</v>
      </c>
      <c r="M242" s="5">
        <f>(L242+($L$172*($P$172/$L$172-1)/4))</f>
        <v>2498.75</v>
      </c>
      <c r="N242" s="5">
        <f t="shared" ref="N242" si="110">(M242+($L$172*($P$172/$L$172-1)/4))</f>
        <v>3432.5</v>
      </c>
      <c r="O242" s="5">
        <f t="shared" ref="O242" si="111">(N242+($L$172*($P$172/$L$172-1)/4))</f>
        <v>4366.25</v>
      </c>
      <c r="P242" s="123">
        <f t="shared" ref="P242:Z242" si="112">IF(P172=P207,0,1)</f>
        <v>0</v>
      </c>
      <c r="Q242" s="123">
        <f t="shared" si="112"/>
        <v>0</v>
      </c>
      <c r="R242" s="123">
        <f t="shared" si="112"/>
        <v>0</v>
      </c>
      <c r="S242" s="123">
        <f t="shared" si="112"/>
        <v>0</v>
      </c>
      <c r="T242" s="123">
        <f t="shared" si="112"/>
        <v>0</v>
      </c>
      <c r="U242" s="123">
        <f t="shared" si="112"/>
        <v>0</v>
      </c>
      <c r="V242" s="123">
        <f t="shared" si="112"/>
        <v>0</v>
      </c>
      <c r="W242" s="123">
        <f t="shared" si="112"/>
        <v>0</v>
      </c>
      <c r="X242" s="123">
        <f t="shared" si="112"/>
        <v>0</v>
      </c>
      <c r="Y242" s="123">
        <f t="shared" si="112"/>
        <v>0</v>
      </c>
      <c r="Z242" s="123">
        <f t="shared" si="112"/>
        <v>0</v>
      </c>
    </row>
    <row r="243" spans="3:26" ht="15" x14ac:dyDescent="0.15">
      <c r="C243" s="4" t="s">
        <v>19</v>
      </c>
      <c r="D243" s="76"/>
      <c r="E243" s="75"/>
      <c r="F243" s="75"/>
      <c r="G243" s="18">
        <v>228421</v>
      </c>
      <c r="H243" s="18">
        <v>8715.59</v>
      </c>
      <c r="I243" s="18">
        <v>12828.84</v>
      </c>
      <c r="J243" s="18">
        <v>16398.38</v>
      </c>
      <c r="K243" s="18">
        <v>20802.099999999999</v>
      </c>
      <c r="L243" s="42">
        <v>23968.7</v>
      </c>
      <c r="M243" s="80">
        <v>23841</v>
      </c>
      <c r="N243" s="80">
        <v>23770</v>
      </c>
      <c r="O243" s="73">
        <v>28107</v>
      </c>
      <c r="P243" s="123">
        <f t="shared" ref="P243:Z243" si="113">IF(P173=P208,0,1)</f>
        <v>0</v>
      </c>
      <c r="Q243" s="123">
        <f t="shared" si="113"/>
        <v>0</v>
      </c>
      <c r="R243" s="123">
        <f t="shared" si="113"/>
        <v>0</v>
      </c>
      <c r="S243" s="123">
        <f t="shared" si="113"/>
        <v>0</v>
      </c>
      <c r="T243" s="123">
        <f t="shared" si="113"/>
        <v>0</v>
      </c>
      <c r="U243" s="123">
        <f t="shared" si="113"/>
        <v>0</v>
      </c>
      <c r="V243" s="123">
        <f t="shared" si="113"/>
        <v>0</v>
      </c>
      <c r="W243" s="123">
        <f t="shared" si="113"/>
        <v>0</v>
      </c>
      <c r="X243" s="123">
        <f t="shared" si="113"/>
        <v>0</v>
      </c>
      <c r="Y243" s="123">
        <f t="shared" si="113"/>
        <v>0</v>
      </c>
      <c r="Z243" s="123">
        <f t="shared" si="113"/>
        <v>0</v>
      </c>
    </row>
    <row r="244" spans="3:26" ht="15" x14ac:dyDescent="0.15">
      <c r="C244" s="4" t="s">
        <v>20</v>
      </c>
      <c r="D244" s="76">
        <v>0</v>
      </c>
      <c r="E244" s="75">
        <v>0</v>
      </c>
      <c r="F244" s="75">
        <v>0</v>
      </c>
      <c r="G244" s="18">
        <v>19.489999999999998</v>
      </c>
      <c r="H244" s="18">
        <v>32.71</v>
      </c>
      <c r="I244" s="18">
        <v>53.26</v>
      </c>
      <c r="J244" s="18">
        <v>63.47</v>
      </c>
      <c r="K244" s="18">
        <v>70.47</v>
      </c>
      <c r="L244" s="19">
        <v>79.33</v>
      </c>
      <c r="M244" s="5">
        <v>85.99</v>
      </c>
      <c r="N244" s="5">
        <v>89.66</v>
      </c>
      <c r="O244" s="5">
        <v>96.25</v>
      </c>
      <c r="P244" s="123">
        <f t="shared" ref="P244:Z244" si="114">IF(P174=P209,0,1)</f>
        <v>0</v>
      </c>
      <c r="Q244" s="123">
        <f t="shared" si="114"/>
        <v>0</v>
      </c>
      <c r="R244" s="123">
        <f t="shared" si="114"/>
        <v>0</v>
      </c>
      <c r="S244" s="123">
        <f t="shared" si="114"/>
        <v>0</v>
      </c>
      <c r="T244" s="123">
        <f t="shared" si="114"/>
        <v>0</v>
      </c>
      <c r="U244" s="123">
        <f t="shared" si="114"/>
        <v>0</v>
      </c>
      <c r="V244" s="123">
        <f t="shared" si="114"/>
        <v>0</v>
      </c>
      <c r="W244" s="123">
        <f t="shared" si="114"/>
        <v>0</v>
      </c>
      <c r="X244" s="123">
        <f t="shared" si="114"/>
        <v>0</v>
      </c>
      <c r="Y244" s="123">
        <f t="shared" si="114"/>
        <v>0</v>
      </c>
      <c r="Z244" s="123">
        <f t="shared" si="114"/>
        <v>0</v>
      </c>
    </row>
    <row r="245" spans="3:26" ht="15" x14ac:dyDescent="0.15">
      <c r="C245" s="4" t="s">
        <v>21</v>
      </c>
      <c r="D245" s="17">
        <v>0</v>
      </c>
      <c r="E245" s="18">
        <v>0</v>
      </c>
      <c r="F245" s="18">
        <v>0</v>
      </c>
      <c r="G245" s="18">
        <v>0</v>
      </c>
      <c r="H245" s="18">
        <v>0</v>
      </c>
      <c r="I245" s="18">
        <v>131</v>
      </c>
      <c r="J245" s="18">
        <v>153</v>
      </c>
      <c r="K245" s="18">
        <v>431</v>
      </c>
      <c r="L245" s="19">
        <v>503</v>
      </c>
      <c r="M245" s="5">
        <v>394</v>
      </c>
      <c r="N245" s="5">
        <v>475.19</v>
      </c>
      <c r="O245" s="38">
        <v>470.53</v>
      </c>
      <c r="P245" s="123">
        <f t="shared" ref="P245:Z245" si="115">IF(P175=P210,0,1)</f>
        <v>0</v>
      </c>
      <c r="Q245" s="123">
        <f t="shared" si="115"/>
        <v>0</v>
      </c>
      <c r="R245" s="123">
        <f t="shared" si="115"/>
        <v>0</v>
      </c>
      <c r="S245" s="123">
        <f t="shared" si="115"/>
        <v>0</v>
      </c>
      <c r="T245" s="123">
        <f t="shared" si="115"/>
        <v>0</v>
      </c>
      <c r="U245" s="123">
        <f t="shared" si="115"/>
        <v>0</v>
      </c>
      <c r="V245" s="123">
        <f t="shared" si="115"/>
        <v>0</v>
      </c>
      <c r="W245" s="123">
        <f t="shared" si="115"/>
        <v>0</v>
      </c>
      <c r="X245" s="123">
        <f t="shared" si="115"/>
        <v>0</v>
      </c>
      <c r="Y245" s="123">
        <f t="shared" si="115"/>
        <v>0</v>
      </c>
      <c r="Z245" s="123">
        <f t="shared" si="115"/>
        <v>0</v>
      </c>
    </row>
    <row r="246" spans="3:26" ht="15" x14ac:dyDescent="0.15">
      <c r="C246" s="4" t="s">
        <v>22</v>
      </c>
      <c r="D246" s="17">
        <v>244756</v>
      </c>
      <c r="E246" s="18">
        <v>276175</v>
      </c>
      <c r="F246" s="18">
        <v>296798</v>
      </c>
      <c r="G246" s="18">
        <v>339802</v>
      </c>
      <c r="H246" s="18">
        <v>379875</v>
      </c>
      <c r="I246" s="18">
        <v>435738</v>
      </c>
      <c r="J246" s="18">
        <v>494599</v>
      </c>
      <c r="K246" s="18">
        <v>556309</v>
      </c>
      <c r="L246" s="19">
        <v>257810</v>
      </c>
      <c r="M246" s="5">
        <v>236721</v>
      </c>
      <c r="N246" s="5">
        <v>223768</v>
      </c>
      <c r="O246" s="38">
        <v>238222</v>
      </c>
      <c r="P246" s="123">
        <f t="shared" ref="P246:Z246" si="116">IF(P176=P211,0,1)</f>
        <v>0</v>
      </c>
      <c r="Q246" s="123">
        <f t="shared" si="116"/>
        <v>0</v>
      </c>
      <c r="R246" s="123">
        <f t="shared" si="116"/>
        <v>0</v>
      </c>
      <c r="S246" s="123">
        <f t="shared" si="116"/>
        <v>0</v>
      </c>
      <c r="T246" s="123">
        <f t="shared" si="116"/>
        <v>0</v>
      </c>
      <c r="U246" s="123">
        <f t="shared" si="116"/>
        <v>0</v>
      </c>
      <c r="V246" s="123">
        <f t="shared" si="116"/>
        <v>0</v>
      </c>
      <c r="W246" s="123">
        <f t="shared" si="116"/>
        <v>0</v>
      </c>
      <c r="X246" s="123">
        <f t="shared" si="116"/>
        <v>0</v>
      </c>
      <c r="Y246" s="123">
        <f t="shared" si="116"/>
        <v>0</v>
      </c>
      <c r="Z246" s="123">
        <f t="shared" si="116"/>
        <v>0</v>
      </c>
    </row>
    <row r="247" spans="3:26" ht="15" x14ac:dyDescent="0.15">
      <c r="C247" s="4" t="s">
        <v>23</v>
      </c>
      <c r="D247" s="17">
        <v>243998</v>
      </c>
      <c r="E247" s="18">
        <v>273856</v>
      </c>
      <c r="F247" s="18">
        <v>285544</v>
      </c>
      <c r="G247" s="18">
        <v>307113</v>
      </c>
      <c r="H247" s="18">
        <v>330379</v>
      </c>
      <c r="I247" s="18">
        <v>362624</v>
      </c>
      <c r="J247" s="18">
        <v>387934</v>
      </c>
      <c r="K247" s="18">
        <v>463768</v>
      </c>
      <c r="L247" s="19">
        <v>476994</v>
      </c>
      <c r="M247" s="5">
        <v>491000</v>
      </c>
      <c r="N247" s="5">
        <v>533800</v>
      </c>
      <c r="O247" s="38">
        <v>559015</v>
      </c>
      <c r="P247" s="123">
        <f t="shared" ref="P247:Z247" si="117">IF(P177=P212,0,1)</f>
        <v>0</v>
      </c>
      <c r="Q247" s="123">
        <f t="shared" si="117"/>
        <v>0</v>
      </c>
      <c r="R247" s="123">
        <f t="shared" si="117"/>
        <v>0</v>
      </c>
      <c r="S247" s="123">
        <f t="shared" si="117"/>
        <v>0</v>
      </c>
      <c r="T247" s="123">
        <f t="shared" si="117"/>
        <v>0</v>
      </c>
      <c r="U247" s="123">
        <f t="shared" si="117"/>
        <v>0</v>
      </c>
      <c r="V247" s="123">
        <f t="shared" si="117"/>
        <v>0</v>
      </c>
      <c r="W247" s="123">
        <f t="shared" si="117"/>
        <v>0</v>
      </c>
      <c r="X247" s="123">
        <f t="shared" si="117"/>
        <v>0</v>
      </c>
      <c r="Y247" s="123">
        <f t="shared" si="117"/>
        <v>0</v>
      </c>
      <c r="Z247" s="123">
        <f t="shared" si="117"/>
        <v>0</v>
      </c>
    </row>
    <row r="248" spans="3:26" ht="15" x14ac:dyDescent="0.15">
      <c r="C248" s="4" t="s">
        <v>24</v>
      </c>
      <c r="D248" s="17">
        <v>687.8</v>
      </c>
      <c r="E248" s="18">
        <v>1388.4</v>
      </c>
      <c r="F248" s="18">
        <v>2457.1999999999998</v>
      </c>
      <c r="G248" s="18">
        <v>3948</v>
      </c>
      <c r="H248" s="18">
        <v>6395</v>
      </c>
      <c r="I248" s="18">
        <v>10523</v>
      </c>
      <c r="J248" s="18">
        <v>16842</v>
      </c>
      <c r="K248" s="18">
        <v>24404</v>
      </c>
      <c r="L248" s="19">
        <v>32674</v>
      </c>
      <c r="M248" s="5">
        <v>24822</v>
      </c>
      <c r="N248" s="5">
        <v>31330</v>
      </c>
      <c r="O248" s="38">
        <v>37038</v>
      </c>
      <c r="P248" s="123">
        <f t="shared" ref="P248:Z248" si="118">IF(P178=P213,0,1)</f>
        <v>0</v>
      </c>
      <c r="Q248" s="123">
        <f t="shared" si="118"/>
        <v>0</v>
      </c>
      <c r="R248" s="123">
        <f t="shared" si="118"/>
        <v>0</v>
      </c>
      <c r="S248" s="123">
        <f t="shared" si="118"/>
        <v>0</v>
      </c>
      <c r="T248" s="123">
        <f t="shared" si="118"/>
        <v>0</v>
      </c>
      <c r="U248" s="123">
        <f t="shared" si="118"/>
        <v>0</v>
      </c>
      <c r="V248" s="123">
        <f t="shared" si="118"/>
        <v>0</v>
      </c>
      <c r="W248" s="123">
        <f t="shared" si="118"/>
        <v>0</v>
      </c>
      <c r="X248" s="123">
        <f t="shared" si="118"/>
        <v>0</v>
      </c>
      <c r="Y248" s="123">
        <f t="shared" si="118"/>
        <v>0</v>
      </c>
      <c r="Z248" s="123">
        <f t="shared" si="118"/>
        <v>0</v>
      </c>
    </row>
    <row r="249" spans="3:26" ht="15" x14ac:dyDescent="0.15">
      <c r="C249" s="4" t="s">
        <v>25</v>
      </c>
      <c r="D249" s="28">
        <v>758450</v>
      </c>
      <c r="E249" s="29">
        <v>978261</v>
      </c>
      <c r="F249" s="29">
        <v>1256252</v>
      </c>
      <c r="G249" s="29">
        <v>1774989</v>
      </c>
      <c r="H249" s="29">
        <v>2266971</v>
      </c>
      <c r="I249" s="29">
        <v>2811931</v>
      </c>
      <c r="J249" s="29">
        <v>3354573</v>
      </c>
      <c r="K249" s="29">
        <v>4052014</v>
      </c>
      <c r="L249" s="30">
        <v>4495425</v>
      </c>
      <c r="M249" s="10">
        <v>18749.246999999999</v>
      </c>
      <c r="N249" s="10">
        <v>20777.411</v>
      </c>
      <c r="O249" s="10">
        <v>23370.651999999998</v>
      </c>
      <c r="P249" s="123">
        <f t="shared" ref="P249:Z249" si="119">IF(P179=P214,0,1)</f>
        <v>0</v>
      </c>
      <c r="Q249" s="123">
        <f t="shared" si="119"/>
        <v>0</v>
      </c>
      <c r="R249" s="123">
        <f t="shared" si="119"/>
        <v>0</v>
      </c>
      <c r="S249" s="123">
        <f t="shared" si="119"/>
        <v>0</v>
      </c>
      <c r="T249" s="123">
        <f t="shared" si="119"/>
        <v>0</v>
      </c>
      <c r="U249" s="123">
        <f t="shared" si="119"/>
        <v>0</v>
      </c>
      <c r="V249" s="123">
        <f t="shared" si="119"/>
        <v>0</v>
      </c>
      <c r="W249" s="123">
        <f t="shared" si="119"/>
        <v>0</v>
      </c>
      <c r="X249" s="123">
        <f t="shared" si="119"/>
        <v>0</v>
      </c>
      <c r="Y249" s="123">
        <f t="shared" si="119"/>
        <v>0</v>
      </c>
      <c r="Z249" s="123">
        <f t="shared" si="119"/>
        <v>0</v>
      </c>
    </row>
    <row r="250" spans="3:26" ht="15" x14ac:dyDescent="0.15">
      <c r="C250" s="4" t="s">
        <v>26</v>
      </c>
      <c r="D250" s="17">
        <v>0</v>
      </c>
      <c r="E250" s="18">
        <v>0</v>
      </c>
      <c r="F250" s="18">
        <v>0</v>
      </c>
      <c r="G250" s="18">
        <v>0</v>
      </c>
      <c r="H250" s="18">
        <v>0</v>
      </c>
      <c r="I250" s="18">
        <v>0</v>
      </c>
      <c r="J250" s="18">
        <v>0</v>
      </c>
      <c r="K250" s="18">
        <v>0</v>
      </c>
      <c r="L250" s="19">
        <v>0</v>
      </c>
      <c r="M250" s="5">
        <v>0</v>
      </c>
      <c r="N250" s="10">
        <v>504.4599978</v>
      </c>
      <c r="O250" s="38">
        <v>837.80973560000007</v>
      </c>
      <c r="P250" s="123"/>
      <c r="Q250" s="123"/>
      <c r="R250" s="123"/>
      <c r="S250" s="123"/>
      <c r="T250" s="123"/>
      <c r="U250" s="123"/>
      <c r="V250" s="123"/>
      <c r="W250" s="123">
        <f t="shared" ref="W250:Z250" si="120">IF(W180=W215,0,1)</f>
        <v>0</v>
      </c>
      <c r="X250" s="123">
        <f t="shared" si="120"/>
        <v>0</v>
      </c>
      <c r="Y250" s="123">
        <f t="shared" si="120"/>
        <v>0</v>
      </c>
      <c r="Z250" s="123">
        <f t="shared" si="120"/>
        <v>0</v>
      </c>
    </row>
    <row r="251" spans="3:26" ht="15" x14ac:dyDescent="0.15">
      <c r="C251" s="4" t="s">
        <v>27</v>
      </c>
      <c r="D251" s="17">
        <v>621622</v>
      </c>
      <c r="E251" s="18">
        <v>750194</v>
      </c>
      <c r="F251" s="18">
        <v>741960</v>
      </c>
      <c r="G251" s="18">
        <v>855264</v>
      </c>
      <c r="H251" s="18">
        <v>1110376</v>
      </c>
      <c r="I251" s="18">
        <v>1341088</v>
      </c>
      <c r="J251" s="18">
        <v>1559744</v>
      </c>
      <c r="K251" s="18">
        <v>1815488</v>
      </c>
      <c r="L251" s="19">
        <v>1963738</v>
      </c>
      <c r="M251" s="5">
        <v>1893357</v>
      </c>
      <c r="N251" s="5">
        <v>1867671</v>
      </c>
      <c r="O251" s="5">
        <v>2084573</v>
      </c>
      <c r="P251" s="123">
        <f t="shared" ref="P251:Z251" si="121">IF(P181=P216,0,1)</f>
        <v>0</v>
      </c>
      <c r="Q251" s="123">
        <f t="shared" si="121"/>
        <v>0</v>
      </c>
      <c r="R251" s="123">
        <f t="shared" si="121"/>
        <v>0</v>
      </c>
      <c r="S251" s="123">
        <f t="shared" si="121"/>
        <v>0</v>
      </c>
      <c r="T251" s="123">
        <f t="shared" si="121"/>
        <v>0</v>
      </c>
      <c r="U251" s="123">
        <f t="shared" si="121"/>
        <v>0</v>
      </c>
      <c r="V251" s="123">
        <f t="shared" si="121"/>
        <v>0</v>
      </c>
      <c r="W251" s="123">
        <f t="shared" si="121"/>
        <v>0</v>
      </c>
      <c r="X251" s="123">
        <f t="shared" si="121"/>
        <v>0</v>
      </c>
      <c r="Y251" s="123">
        <f t="shared" si="121"/>
        <v>0</v>
      </c>
      <c r="Z251" s="123">
        <f t="shared" si="121"/>
        <v>0</v>
      </c>
    </row>
    <row r="252" spans="3:26" ht="15" x14ac:dyDescent="0.15">
      <c r="C252" s="4" t="s">
        <v>28</v>
      </c>
      <c r="D252" s="76"/>
      <c r="E252" s="75"/>
      <c r="F252" s="75"/>
      <c r="G252" s="29">
        <v>68683</v>
      </c>
      <c r="H252" s="29">
        <v>98630</v>
      </c>
      <c r="I252" s="29">
        <v>132090</v>
      </c>
      <c r="J252" s="29">
        <v>177775</v>
      </c>
      <c r="K252" s="29">
        <v>227103</v>
      </c>
      <c r="L252" s="30">
        <v>282242</v>
      </c>
      <c r="M252" s="29">
        <v>281621</v>
      </c>
      <c r="N252" s="29">
        <v>398157</v>
      </c>
      <c r="O252" s="38">
        <v>456833</v>
      </c>
      <c r="P252" s="123">
        <f t="shared" ref="P252:X252" si="122">IF(P182=P217,0,1)</f>
        <v>0</v>
      </c>
      <c r="Q252" s="123">
        <f t="shared" si="122"/>
        <v>0</v>
      </c>
      <c r="R252" s="123">
        <f t="shared" si="122"/>
        <v>0</v>
      </c>
      <c r="S252" s="123">
        <f t="shared" si="122"/>
        <v>0</v>
      </c>
      <c r="T252" s="123">
        <f t="shared" si="122"/>
        <v>0</v>
      </c>
      <c r="U252" s="123">
        <f t="shared" si="122"/>
        <v>0</v>
      </c>
      <c r="V252" s="123">
        <f t="shared" si="122"/>
        <v>0</v>
      </c>
      <c r="W252" s="123">
        <f t="shared" si="122"/>
        <v>0</v>
      </c>
      <c r="X252" s="123">
        <f t="shared" si="122"/>
        <v>0</v>
      </c>
      <c r="Y252" s="123"/>
      <c r="Z252" s="123"/>
    </row>
    <row r="253" spans="3:26" ht="15" x14ac:dyDescent="0.15">
      <c r="C253" s="4" t="s">
        <v>63</v>
      </c>
      <c r="D253" s="28">
        <v>21000</v>
      </c>
      <c r="E253" s="29">
        <v>22502</v>
      </c>
      <c r="F253" s="29">
        <v>24426</v>
      </c>
      <c r="G253" s="29">
        <v>25325</v>
      </c>
      <c r="H253" s="29">
        <v>28695</v>
      </c>
      <c r="I253" s="29">
        <v>30840</v>
      </c>
      <c r="J253" s="29">
        <v>34750</v>
      </c>
      <c r="K253" s="29">
        <v>38224</v>
      </c>
      <c r="L253" s="30">
        <v>42947</v>
      </c>
      <c r="M253" s="29">
        <v>34651</v>
      </c>
      <c r="N253" s="29">
        <v>39277</v>
      </c>
      <c r="O253" s="38">
        <v>45381</v>
      </c>
      <c r="P253" s="123">
        <f t="shared" ref="P253:Z253" si="123">IF(P183=P218,0,1)</f>
        <v>0</v>
      </c>
      <c r="Q253" s="123">
        <f t="shared" si="123"/>
        <v>0</v>
      </c>
      <c r="R253" s="123">
        <f t="shared" si="123"/>
        <v>0</v>
      </c>
      <c r="S253" s="123">
        <f t="shared" si="123"/>
        <v>0</v>
      </c>
      <c r="T253" s="123">
        <f t="shared" si="123"/>
        <v>0</v>
      </c>
      <c r="U253" s="123">
        <f t="shared" si="123"/>
        <v>0</v>
      </c>
      <c r="V253" s="123">
        <f t="shared" si="123"/>
        <v>0</v>
      </c>
      <c r="W253" s="123">
        <f t="shared" si="123"/>
        <v>0</v>
      </c>
      <c r="X253" s="123">
        <f t="shared" si="123"/>
        <v>0</v>
      </c>
      <c r="Y253" s="123">
        <f t="shared" si="123"/>
        <v>0</v>
      </c>
      <c r="Z253" s="123">
        <f t="shared" si="123"/>
        <v>0</v>
      </c>
    </row>
    <row r="254" spans="3:26" ht="15" x14ac:dyDescent="0.15">
      <c r="C254" s="4" t="s">
        <v>30</v>
      </c>
      <c r="D254" s="17">
        <v>4.4984409999999997</v>
      </c>
      <c r="E254" s="18">
        <v>10.132655</v>
      </c>
      <c r="F254" s="18">
        <v>22.557037999999999</v>
      </c>
      <c r="G254" s="18">
        <v>48.673572</v>
      </c>
      <c r="H254" s="18">
        <v>123.16950799999999</v>
      </c>
      <c r="I254" s="18">
        <v>259.33864699999998</v>
      </c>
      <c r="J254" s="18">
        <v>563.84799499999997</v>
      </c>
      <c r="K254" s="18">
        <v>1291.675579</v>
      </c>
      <c r="L254" s="19">
        <v>1972.1948769999999</v>
      </c>
      <c r="M254" s="10">
        <v>1588.854341</v>
      </c>
      <c r="N254" s="10">
        <v>2413.375</v>
      </c>
      <c r="O254" s="10">
        <v>3214.8009999999999</v>
      </c>
      <c r="P254" s="123">
        <f t="shared" ref="P254:Z254" si="124">IF(P184=P219,0,1)</f>
        <v>0</v>
      </c>
      <c r="Q254" s="123">
        <f t="shared" si="124"/>
        <v>0</v>
      </c>
      <c r="R254" s="123">
        <f t="shared" si="124"/>
        <v>0</v>
      </c>
      <c r="S254" s="123">
        <f t="shared" si="124"/>
        <v>0</v>
      </c>
      <c r="T254" s="123">
        <f t="shared" si="124"/>
        <v>0</v>
      </c>
      <c r="U254" s="123">
        <f t="shared" si="124"/>
        <v>0</v>
      </c>
      <c r="V254" s="123">
        <f t="shared" si="124"/>
        <v>0</v>
      </c>
      <c r="W254" s="123">
        <f t="shared" si="124"/>
        <v>0</v>
      </c>
      <c r="X254" s="123">
        <f t="shared" si="124"/>
        <v>0</v>
      </c>
      <c r="Y254" s="123">
        <f t="shared" si="124"/>
        <v>0</v>
      </c>
      <c r="Z254" s="123">
        <f t="shared" si="124"/>
        <v>0</v>
      </c>
    </row>
    <row r="255" spans="3:26" ht="15" x14ac:dyDescent="0.15">
      <c r="C255" s="7" t="s">
        <v>31</v>
      </c>
      <c r="D255" s="20">
        <v>431370</v>
      </c>
      <c r="E255" s="21">
        <v>475656</v>
      </c>
      <c r="F255" s="21">
        <v>476709</v>
      </c>
      <c r="G255" s="21">
        <v>565959</v>
      </c>
      <c r="H255" s="21">
        <v>610845</v>
      </c>
      <c r="I255" s="21">
        <v>723148</v>
      </c>
      <c r="J255" s="21">
        <v>832855</v>
      </c>
      <c r="K255" s="21">
        <v>975294</v>
      </c>
      <c r="L255" s="22">
        <v>998875</v>
      </c>
      <c r="M255" s="13">
        <v>924338.674</v>
      </c>
      <c r="N255" s="8">
        <v>871682.51399999997</v>
      </c>
      <c r="O255" s="8">
        <v>961188.2069999997</v>
      </c>
      <c r="P255" s="123"/>
      <c r="Q255" s="123"/>
      <c r="R255" s="123"/>
      <c r="S255" s="123"/>
      <c r="T255" s="123"/>
      <c r="U255" s="123"/>
      <c r="V255" s="123"/>
      <c r="W255" s="123"/>
      <c r="X255" s="123"/>
      <c r="Y255" s="123"/>
      <c r="Z255" s="123"/>
    </row>
  </sheetData>
  <mergeCells count="1">
    <mergeCell ref="T1:X1"/>
  </mergeCells>
  <conditionalFormatting sqref="D121:M134 D136:M147 D135:X135 AA179">
    <cfRule type="cellIs" dxfId="524" priority="40" operator="equal">
      <formula>0</formula>
    </cfRule>
  </conditionalFormatting>
  <conditionalFormatting sqref="M18:O18 N19:O26 N11:O17 N9:X9 N6:X7 X8 P12:X26 I27:Z27 Y12:Z28 P11:Z11 Y6:Z10 N28:Z31 N33:Z37 N32:AA32">
    <cfRule type="cellIs" dxfId="523" priority="39" operator="equal">
      <formula>0</formula>
    </cfRule>
  </conditionalFormatting>
  <conditionalFormatting sqref="X118 Y133:Z133 Y125:Z126 Y141:Z142 N116:Y116 Y147:Z147 N136:X147 N119:Z119 Y122:Z122 Y143 Y137:Z138 Y145 N122:X134 N121:Z121 N117:Z117">
    <cfRule type="cellIs" dxfId="522" priority="38" operator="equal">
      <formula>0</formula>
    </cfRule>
  </conditionalFormatting>
  <conditionalFormatting sqref="D116:M119 N118:W118 D120:X120">
    <cfRule type="cellIs" dxfId="521" priority="36" operator="equal">
      <formula>0</formula>
    </cfRule>
  </conditionalFormatting>
  <conditionalFormatting sqref="D6:M9 D18:L18 D11:M17 D19:M26 D10:X10 D28:M37 D27:H27 N8:W8">
    <cfRule type="cellIs" dxfId="520" priority="37" operator="equal">
      <formula>0</formula>
    </cfRule>
  </conditionalFormatting>
  <conditionalFormatting sqref="M6:M9 M19:M26 M11:M17 M28:M37 N8:W8">
    <cfRule type="cellIs" dxfId="519" priority="35" operator="equal">
      <formula>0</formula>
    </cfRule>
  </conditionalFormatting>
  <conditionalFormatting sqref="M116:M119 M121:M134 N118:W118 M136:M147">
    <cfRule type="cellIs" dxfId="518" priority="34" operator="equal">
      <formula>0</formula>
    </cfRule>
  </conditionalFormatting>
  <conditionalFormatting sqref="M45:M76">
    <cfRule type="cellIs" dxfId="517" priority="31" operator="equal">
      <formula>0</formula>
    </cfRule>
  </conditionalFormatting>
  <conditionalFormatting sqref="M81:M112">
    <cfRule type="cellIs" dxfId="516" priority="28" operator="equal">
      <formula>0</formula>
    </cfRule>
  </conditionalFormatting>
  <conditionalFormatting sqref="N45:Z76">
    <cfRule type="cellIs" dxfId="515" priority="33" operator="equal">
      <formula>0</formula>
    </cfRule>
  </conditionalFormatting>
  <conditionalFormatting sqref="D45:M76">
    <cfRule type="cellIs" dxfId="514" priority="32" operator="equal">
      <formula>0</formula>
    </cfRule>
  </conditionalFormatting>
  <conditionalFormatting sqref="N81:Z112">
    <cfRule type="cellIs" dxfId="513" priority="30" operator="equal">
      <formula>0</formula>
    </cfRule>
  </conditionalFormatting>
  <conditionalFormatting sqref="D81:M112">
    <cfRule type="cellIs" dxfId="512" priority="29" operator="equal">
      <formula>0</formula>
    </cfRule>
  </conditionalFormatting>
  <conditionalFormatting sqref="Y118:Z118 Z116 Y139:Z140 Y123:Z124 Y134:Z136 Y127:Z132 Y120:Z120 Y144:Z144 Z143 Y146:Z146 Z145">
    <cfRule type="cellIs" dxfId="511" priority="24" operator="equal">
      <formula>0</formula>
    </cfRule>
  </conditionalFormatting>
  <conditionalFormatting sqref="M154:M157 M159:M172 M174:M185 N156:W156">
    <cfRule type="cellIs" dxfId="510" priority="11" operator="equal">
      <formula>0</formula>
    </cfRule>
  </conditionalFormatting>
  <conditionalFormatting sqref="Y156:Z156 Z154 Y177:Z178 Y161:Z162 Y172:Z175 Y158:Z158 Y170:Z170 Y180:Z180 Z181 Y182:Z184 Y165:Z168">
    <cfRule type="cellIs" dxfId="509" priority="10" operator="equal">
      <formula>0</formula>
    </cfRule>
  </conditionalFormatting>
  <conditionalFormatting sqref="D159:M172 D174:M185 D173:X173">
    <cfRule type="cellIs" dxfId="508" priority="14" operator="equal">
      <formula>0</formula>
    </cfRule>
  </conditionalFormatting>
  <conditionalFormatting sqref="X156 Y171:Z171 Y163:Z164 Y179:Z179 N154:Y154 Y185:Z185 N157:Z157 Y169:Z169 Y160:Z160 Y176:Z176 Y181 N174:X185 N160:X172 N159:Z159 N155:Z155">
    <cfRule type="cellIs" dxfId="507" priority="13" operator="equal">
      <formula>0</formula>
    </cfRule>
  </conditionalFormatting>
  <conditionalFormatting sqref="D154:M157 D158:X158 N156:W156">
    <cfRule type="cellIs" dxfId="506" priority="12" operator="equal">
      <formula>0</formula>
    </cfRule>
  </conditionalFormatting>
  <conditionalFormatting sqref="M189:M192 M194:M207 N191:O191 M209:M220">
    <cfRule type="cellIs" dxfId="505" priority="6" operator="equal">
      <formula>0</formula>
    </cfRule>
  </conditionalFormatting>
  <conditionalFormatting sqref="M224:M227 M229:M242 N226:O226 M244:M255">
    <cfRule type="cellIs" dxfId="504" priority="1" operator="equal">
      <formula>0</formula>
    </cfRule>
  </conditionalFormatting>
  <conditionalFormatting sqref="D194:M207 D209:M220 D208:O208">
    <cfRule type="cellIs" dxfId="503" priority="9" operator="equal">
      <formula>0</formula>
    </cfRule>
  </conditionalFormatting>
  <conditionalFormatting sqref="N190:O190 N209:O220 N192:O192 N194:O207 N189:Z189 P190:Z220">
    <cfRule type="cellIs" dxfId="502" priority="8" operator="equal">
      <formula>0</formula>
    </cfRule>
  </conditionalFormatting>
  <conditionalFormatting sqref="D189:M192 N191:O191 D193:O193">
    <cfRule type="cellIs" dxfId="501" priority="7" operator="equal">
      <formula>0</formula>
    </cfRule>
  </conditionalFormatting>
  <conditionalFormatting sqref="D229:M242 D244:M255 D243:O243">
    <cfRule type="cellIs" dxfId="500" priority="4" operator="equal">
      <formula>0</formula>
    </cfRule>
  </conditionalFormatting>
  <conditionalFormatting sqref="N225:O225 N244:O255 N227:O227 N229:O242 N224:Z224 P225:Z255">
    <cfRule type="cellIs" dxfId="499" priority="3" operator="equal">
      <formula>0</formula>
    </cfRule>
  </conditionalFormatting>
  <conditionalFormatting sqref="D224:M227 N226:O226 D228:O228">
    <cfRule type="cellIs" dxfId="498" priority="2" operator="equal">
      <formula>0</formula>
    </cfRule>
  </conditionalFormatting>
  <pageMargins left="0.70866141732283472" right="0.70866141732283472" top="0.55118110236220474" bottom="0.35433070866141736" header="0.31496062992125984" footer="0.31496062992125984"/>
  <pageSetup paperSize="9" scale="59" fitToHeight="4" orientation="landscape" r:id="rId1"/>
  <headerFooter>
    <oddHeader>&amp;L&amp;F&amp;R&amp;A</oddHeader>
    <oddFooter>&amp;R&amp;P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C1:AH198"/>
  <sheetViews>
    <sheetView showGridLines="0" zoomScale="80" zoomScaleNormal="80" workbookViewId="0">
      <pane xSplit="5" ySplit="3" topLeftCell="F4" activePane="bottomRight" state="frozen"/>
      <selection activeCell="AE163" sqref="AE163"/>
      <selection pane="topRight" activeCell="AE163" sqref="AE163"/>
      <selection pane="bottomLeft" activeCell="AE163" sqref="AE163"/>
      <selection pane="bottomRight" activeCell="Q43" sqref="Q43"/>
    </sheetView>
  </sheetViews>
  <sheetFormatPr defaultRowHeight="10.5" x14ac:dyDescent="0.15"/>
  <cols>
    <col min="3" max="3" width="12.7109375" customWidth="1"/>
    <col min="4" max="4" width="13.5703125" customWidth="1"/>
    <col min="5" max="5" width="12.42578125" customWidth="1"/>
    <col min="6" max="13" width="18.42578125" customWidth="1"/>
    <col min="14" max="14" width="18.42578125" style="12" customWidth="1"/>
    <col min="15" max="17" width="18.42578125" customWidth="1"/>
    <col min="18" max="18" width="19.140625" customWidth="1"/>
    <col min="19" max="19" width="20.28515625" customWidth="1"/>
  </cols>
  <sheetData>
    <row r="1" spans="3:34" ht="18.75" x14ac:dyDescent="0.2">
      <c r="E1" s="1"/>
      <c r="F1" s="1"/>
      <c r="G1" s="1"/>
      <c r="H1" s="1"/>
      <c r="I1" s="1"/>
      <c r="J1" s="158"/>
      <c r="K1" s="158"/>
      <c r="L1" s="158"/>
      <c r="M1" s="158"/>
      <c r="N1" s="158"/>
    </row>
    <row r="2" spans="3:34" ht="18.75" x14ac:dyDescent="0.15">
      <c r="C2" s="170" t="s">
        <v>68</v>
      </c>
      <c r="D2" s="170"/>
      <c r="E2" s="170"/>
      <c r="F2" s="161" t="s">
        <v>101</v>
      </c>
      <c r="G2" s="161"/>
      <c r="H2" s="161"/>
      <c r="I2" s="161"/>
      <c r="J2" s="161"/>
      <c r="K2" s="161"/>
      <c r="L2" s="161"/>
      <c r="M2" s="161"/>
      <c r="N2" s="161"/>
      <c r="O2" s="161"/>
      <c r="P2" s="162"/>
    </row>
    <row r="3" spans="3:34" ht="12.75" customHeight="1" x14ac:dyDescent="0.15">
      <c r="E3" s="94"/>
      <c r="F3" s="94"/>
      <c r="G3" s="94"/>
      <c r="H3" s="94"/>
      <c r="I3" s="94"/>
      <c r="J3" s="94"/>
      <c r="K3" s="94"/>
      <c r="L3" s="94"/>
      <c r="M3" s="94"/>
      <c r="N3" s="94"/>
      <c r="O3" s="94"/>
      <c r="P3" s="94"/>
    </row>
    <row r="4" spans="3:34" ht="15" customHeight="1" x14ac:dyDescent="0.15">
      <c r="N4"/>
      <c r="O4" s="56"/>
    </row>
    <row r="5" spans="3:34" ht="18.75" x14ac:dyDescent="0.15">
      <c r="C5" s="159" t="s">
        <v>141</v>
      </c>
      <c r="D5" s="160"/>
      <c r="E5" s="167" t="s">
        <v>117</v>
      </c>
      <c r="F5" s="168"/>
      <c r="G5" s="168"/>
      <c r="H5" s="168"/>
      <c r="I5" s="168"/>
      <c r="J5" s="168"/>
      <c r="K5" s="168"/>
      <c r="L5" s="168"/>
      <c r="M5" s="168"/>
      <c r="N5" s="168"/>
      <c r="O5" s="168"/>
      <c r="P5" s="169"/>
    </row>
    <row r="6" spans="3:34" ht="15" x14ac:dyDescent="0.15">
      <c r="C6" s="163" t="s">
        <v>116</v>
      </c>
      <c r="D6" s="164"/>
      <c r="E6" s="57">
        <v>1</v>
      </c>
      <c r="F6" s="58">
        <v>2004</v>
      </c>
      <c r="G6" s="58">
        <f t="shared" ref="G6:P6" si="0">F6+1</f>
        <v>2005</v>
      </c>
      <c r="H6" s="58">
        <f t="shared" si="0"/>
        <v>2006</v>
      </c>
      <c r="I6" s="58">
        <f t="shared" si="0"/>
        <v>2007</v>
      </c>
      <c r="J6" s="58">
        <f t="shared" si="0"/>
        <v>2008</v>
      </c>
      <c r="K6" s="58">
        <f t="shared" si="0"/>
        <v>2009</v>
      </c>
      <c r="L6" s="58">
        <f t="shared" si="0"/>
        <v>2010</v>
      </c>
      <c r="M6" s="58">
        <f t="shared" si="0"/>
        <v>2011</v>
      </c>
      <c r="N6" s="58">
        <f t="shared" si="0"/>
        <v>2012</v>
      </c>
      <c r="O6" s="107">
        <f t="shared" si="0"/>
        <v>2013</v>
      </c>
      <c r="P6" s="107">
        <f t="shared" si="0"/>
        <v>2014</v>
      </c>
      <c r="Q6" s="59" t="s">
        <v>102</v>
      </c>
      <c r="R6" s="60" t="s">
        <v>124</v>
      </c>
      <c r="S6" s="59" t="s">
        <v>125</v>
      </c>
    </row>
    <row r="7" spans="3:34" ht="15" x14ac:dyDescent="0.25">
      <c r="C7" s="165"/>
      <c r="D7" s="166"/>
      <c r="E7" s="61" t="s">
        <v>0</v>
      </c>
      <c r="F7" s="62">
        <f>IF($C$2="National Currency",IF(Investment_DATA!P6=0,0,Investment_DATA!P6),IF($C$2="Current Exchange rate",IF(Investment_DATA!P6=0,0,Investment_DATA!P6/ECO!P10),IF($C$2="Constant Exchange rate",IF(Investment_DATA!P6=0,0,Investment_DATA!P6/ECO!P45))))</f>
        <v>43315.131999999998</v>
      </c>
      <c r="G7" s="62">
        <f>IF($C$2="National Currency",IF(Investment_DATA!Q6=0,0,Investment_DATA!Q6),IF($C$2="Current Exchange rate",IF(Investment_DATA!Q6=0,0,Investment_DATA!Q6/ECO!Q10),IF($C$2="Constant Exchange rate",IF(Investment_DATA!Q6=0,0,Investment_DATA!Q6/ECO!Q45))))</f>
        <v>47442.292999999998</v>
      </c>
      <c r="H7" s="62">
        <f>IF($C$2="National Currency",IF(Investment_DATA!R6=0,0,Investment_DATA!R6),IF($C$2="Current Exchange rate",IF(Investment_DATA!R6=0,0,Investment_DATA!R6/ECO!R10),IF($C$2="Constant Exchange rate",IF(Investment_DATA!R6=0,0,Investment_DATA!R6/ECO!R45))))</f>
        <v>50098.819000000003</v>
      </c>
      <c r="I7" s="62">
        <f>IF($C$2="National Currency",IF(Investment_DATA!S6=0,0,Investment_DATA!S6),IF($C$2="Current Exchange rate",IF(Investment_DATA!S6=0,0,Investment_DATA!S6/ECO!S10),IF($C$2="Constant Exchange rate",IF(Investment_DATA!S6=0,0,Investment_DATA!S6/ECO!S45))))</f>
        <v>52298.834000000003</v>
      </c>
      <c r="J7" s="62">
        <f>IF($C$2="National Currency",IF(Investment_DATA!T6=0,0,Investment_DATA!T6),IF($C$2="Current Exchange rate",IF(Investment_DATA!T6=0,0,Investment_DATA!T6/ECO!T10),IF($C$2="Constant Exchange rate",IF(Investment_DATA!T6=0,0,Investment_DATA!T6/ECO!T45))))</f>
        <v>53684</v>
      </c>
      <c r="K7" s="62">
        <f>IF($C$2="National Currency",IF(Investment_DATA!U6=0,0,Investment_DATA!U6),IF($C$2="Current Exchange rate",IF(Investment_DATA!U6=0,0,Investment_DATA!U6/ECO!U10),IF($C$2="Constant Exchange rate",IF(Investment_DATA!U6=0,0,Investment_DATA!U6/ECO!U45))))</f>
        <v>53415</v>
      </c>
      <c r="L7" s="62">
        <f>IF($C$2="National Currency",IF(Investment_DATA!V6=0,0,Investment_DATA!V6),IF($C$2="Current Exchange rate",IF(Investment_DATA!V6=0,0,Investment_DATA!V6/ECO!V10),IF($C$2="Constant Exchange rate",IF(Investment_DATA!V6=0,0,Investment_DATA!V6/ECO!V45))))</f>
        <v>53586</v>
      </c>
      <c r="M7" s="62">
        <f>IF($C$2="National Currency",IF(Investment_DATA!W6=0,0,Investment_DATA!W6),IF($C$2="Current Exchange rate",IF(Investment_DATA!W6=0,0,Investment_DATA!W6/ECO!W10),IF($C$2="Constant Exchange rate",IF(Investment_DATA!W6=0,0,Investment_DATA!W6/ECO!W45))))</f>
        <v>53956</v>
      </c>
      <c r="N7" s="62">
        <f>IF($C$2="National Currency",IF(Investment_DATA!X6=0,0,Investment_DATA!X6),IF($C$2="Current Exchange rate",IF(Investment_DATA!X6=0,0,Investment_DATA!X6/ECO!X10),IF($C$2="Constant Exchange rate",IF(Investment_DATA!X6=0,0,Investment_DATA!X6/ECO!X45))))</f>
        <v>53623</v>
      </c>
      <c r="O7" s="62">
        <f>IF($C$2="National Currency",IF(Investment_DATA!Y6=0,0,Investment_DATA!Y6),IF($C$2="Current Exchange rate",IF(Investment_DATA!Y6=0,0,Investment_DATA!Y6/ECO!Y10),IF($C$2="Constant Exchange rate",IF(Investment_DATA!Y6=0,0,Investment_DATA!Y6/ECO!Y45))))</f>
        <v>54150</v>
      </c>
      <c r="P7" s="62">
        <f>IF($C$2="National Currency",IF(Investment_DATA!Z6=0,0,Investment_DATA!Z6),IF($C$2="Current Exchange rate",IF(Investment_DATA!Z6=0,0,Investment_DATA!Z6/ECO!Z10),IF($C$2="Constant Exchange rate",IF(Investment_DATA!Z6=0,0,Investment_DATA!Z6/ECO!Z45))))</f>
        <v>55341.3</v>
      </c>
      <c r="Q7" s="63">
        <f>P7/$P$39</f>
        <v>7.0292414815453699E-3</v>
      </c>
      <c r="R7" s="63">
        <f>IF(OR(P7=0, O7=0),"-",P7/O7-1)</f>
        <v>2.200000000000002E-2</v>
      </c>
      <c r="S7" s="63">
        <f>IF(OR(P7=0, G7=0),"-",P7/G7-1)</f>
        <v>0.16649715898006878</v>
      </c>
      <c r="AH7" t="s">
        <v>65</v>
      </c>
    </row>
    <row r="8" spans="3:34" ht="15" x14ac:dyDescent="0.25">
      <c r="C8" s="165"/>
      <c r="D8" s="166"/>
      <c r="E8" s="61" t="s">
        <v>1</v>
      </c>
      <c r="F8" s="64">
        <f>IF($C$2="National Currency",IF(Investment_DATA!P7=0,0,Investment_DATA!P7),IF($C$2="Current Exchange rate",IF(Investment_DATA!P7=0,0,Investment_DATA!P7/ECO!P11),IF($C$2="Constant Exchange rate",IF(Investment_DATA!P7=0,0,Investment_DATA!P7/ECO!P46))))</f>
        <v>119043.38509403339</v>
      </c>
      <c r="G8" s="64">
        <f>IF($C$2="National Currency",IF(Investment_DATA!Q7=0,0,Investment_DATA!Q7),IF($C$2="Current Exchange rate",IF(Investment_DATA!Q7=0,0,Investment_DATA!Q7/ECO!Q11),IF($C$2="Constant Exchange rate",IF(Investment_DATA!Q7=0,0,Investment_DATA!Q7/ECO!Q46))))</f>
        <v>147414.6846691464</v>
      </c>
      <c r="H8" s="64">
        <f>IF($C$2="National Currency",IF(Investment_DATA!R7=0,0,Investment_DATA!R7),IF($C$2="Current Exchange rate",IF(Investment_DATA!R7=0,0,Investment_DATA!R7/ECO!R11),IF($C$2="Constant Exchange rate",IF(Investment_DATA!R7=0,0,Investment_DATA!R7/ECO!R46))))</f>
        <v>162130.0142949452</v>
      </c>
      <c r="I8" s="64">
        <f>IF($C$2="National Currency",IF(Investment_DATA!S7=0,0,Investment_DATA!S7),IF($C$2="Current Exchange rate",IF(Investment_DATA!S7=0,0,Investment_DATA!S7/ECO!S11),IF($C$2="Constant Exchange rate",IF(Investment_DATA!S7=0,0,Investment_DATA!S7/ECO!S46))))</f>
        <v>172515.40405397551</v>
      </c>
      <c r="J8" s="64">
        <f>IF($C$2="National Currency",IF(Investment_DATA!T7=0,0,Investment_DATA!T7),IF($C$2="Current Exchange rate",IF(Investment_DATA!T7=0,0,Investment_DATA!T7/ECO!T11),IF($C$2="Constant Exchange rate",IF(Investment_DATA!T7=0,0,Investment_DATA!T7/ECO!T46))))</f>
        <v>169734.84941430399</v>
      </c>
      <c r="K8" s="64">
        <f>IF($C$2="National Currency",IF(Investment_DATA!U7=0,0,Investment_DATA!U7),IF($C$2="Current Exchange rate",IF(Investment_DATA!U7=0,0,Investment_DATA!U7/ECO!U11),IF($C$2="Constant Exchange rate",IF(Investment_DATA!U7=0,0,Investment_DATA!U7/ECO!U46))))</f>
        <v>188173.00732304252</v>
      </c>
      <c r="L8" s="64">
        <f>IF($C$2="National Currency",IF(Investment_DATA!V7=0,0,Investment_DATA!V7),IF($C$2="Current Exchange rate",IF(Investment_DATA!V7=0,0,Investment_DATA!V7/ECO!V11),IF($C$2="Constant Exchange rate",IF(Investment_DATA!V7=0,0,Investment_DATA!V7/ECO!V46))))</f>
        <v>199694.82936707599</v>
      </c>
      <c r="M8" s="64">
        <f>IF($C$2="National Currency",IF(Investment_DATA!W7=0,0,Investment_DATA!W7),IF($C$2="Current Exchange rate",IF(Investment_DATA!W7=0,0,Investment_DATA!W7/ECO!W11),IF($C$2="Constant Exchange rate",IF(Investment_DATA!W7=0,0,Investment_DATA!W7/ECO!W46))))</f>
        <v>203274.1823075352</v>
      </c>
      <c r="N8" s="64">
        <f>IF($C$2="National Currency",IF(Investment_DATA!X7=0,0,Investment_DATA!X7),IF($C$2="Current Exchange rate",IF(Investment_DATA!X7=0,0,Investment_DATA!X7/ECO!X11),IF($C$2="Constant Exchange rate",IF(Investment_DATA!X7=0,0,Investment_DATA!X7/ECO!X46))))</f>
        <v>230284.81048931522</v>
      </c>
      <c r="O8" s="64">
        <f>IF($C$2="National Currency",IF(Investment_DATA!Y7=0,0,Investment_DATA!Y7),IF($C$2="Current Exchange rate",IF(Investment_DATA!Y7=0,0,Investment_DATA!Y7/ECO!Y11),IF($C$2="Constant Exchange rate",IF(Investment_DATA!Y7=0,0,Investment_DATA!Y7/ECO!Y46))))</f>
        <v>232641.97403250856</v>
      </c>
      <c r="P8" s="64">
        <f>IF($C$2="National Currency",IF(Investment_DATA!Z7=0,0,Investment_DATA!Z7),IF($C$2="Current Exchange rate",IF(Investment_DATA!Z7=0,0,Investment_DATA!Z7/ECO!Z11),IF($C$2="Constant Exchange rate",IF(Investment_DATA!Z7=0,0,Investment_DATA!Z7/ECO!Z46))))</f>
        <v>257389.14856775402</v>
      </c>
      <c r="Q8" s="63">
        <f t="shared" ref="Q8:Q40" si="1">P8/$P$39</f>
        <v>3.2692590886229639E-2</v>
      </c>
      <c r="R8" s="63">
        <f t="shared" ref="R8:R40" si="2">IF(OR(P8=0, O8=0),"-",P8/O8-1)</f>
        <v>0.10637450373330903</v>
      </c>
      <c r="S8" s="63">
        <f t="shared" ref="S8:S40" si="3">IF(OR(P8=0, G8=0),"-",P8/G8-1)</f>
        <v>0.74602109108350634</v>
      </c>
      <c r="AH8" t="s">
        <v>66</v>
      </c>
    </row>
    <row r="9" spans="3:34" ht="15" x14ac:dyDescent="0.25">
      <c r="C9" s="165"/>
      <c r="D9" s="166"/>
      <c r="E9" s="61" t="s">
        <v>2</v>
      </c>
      <c r="F9" s="64">
        <f>IF($C$2="National Currency",IF(Investment_DATA!P8=0,0,Investment_DATA!P8),IF($C$2="Current Exchange rate",IF(Investment_DATA!P8=0,0,Investment_DATA!P8/ECO!P12),IF($C$2="Constant Exchange rate",IF(Investment_DATA!P8=0,0,Investment_DATA!P8/ECO!P47))))</f>
        <v>155.50373248798445</v>
      </c>
      <c r="G9" s="64">
        <f>IF($C$2="National Currency",IF(Investment_DATA!Q8=0,0,Investment_DATA!Q8),IF($C$2="Current Exchange rate",IF(Investment_DATA!Q8=0,0,Investment_DATA!Q8/ECO!Q12),IF($C$2="Constant Exchange rate",IF(Investment_DATA!Q8=0,0,Investment_DATA!Q8/ECO!Q47))))</f>
        <v>188.19260660599244</v>
      </c>
      <c r="H9" s="64">
        <f>IF($C$2="National Currency",IF(Investment_DATA!R8=0,0,Investment_DATA!R8),IF($C$2="Current Exchange rate",IF(Investment_DATA!R8=0,0,Investment_DATA!R8/ECO!R12),IF($C$2="Constant Exchange rate",IF(Investment_DATA!R8=0,0,Investment_DATA!R8/ECO!R47))))</f>
        <v>220.8814807240004</v>
      </c>
      <c r="I9" s="64">
        <f>IF($C$2="National Currency",IF(Investment_DATA!S8=0,0,Investment_DATA!S8),IF($C$2="Current Exchange rate",IF(Investment_DATA!S8=0,0,Investment_DATA!S8/ECO!S12),IF($C$2="Constant Exchange rate",IF(Investment_DATA!S8=0,0,Investment_DATA!S8/ECO!S47))))</f>
        <v>343.59341445955619</v>
      </c>
      <c r="J9" s="64">
        <f>IF($C$2="National Currency",IF(Investment_DATA!T8=0,0,Investment_DATA!T8),IF($C$2="Current Exchange rate",IF(Investment_DATA!T8=0,0,Investment_DATA!T8/ECO!T12),IF($C$2="Constant Exchange rate",IF(Investment_DATA!T8=0,0,Investment_DATA!T8/ECO!T47))))</f>
        <v>390.6329890581859</v>
      </c>
      <c r="K9" s="64">
        <f>IF($C$2="National Currency",IF(Investment_DATA!U8=0,0,Investment_DATA!U8),IF($C$2="Current Exchange rate",IF(Investment_DATA!U8=0,0,Investment_DATA!U8/ECO!U12),IF($C$2="Constant Exchange rate",IF(Investment_DATA!U8=0,0,Investment_DATA!U8/ECO!U47))))</f>
        <v>431.53696697003784</v>
      </c>
      <c r="L9" s="64">
        <f>IF($C$2="National Currency",IF(Investment_DATA!V8=0,0,Investment_DATA!V8),IF($C$2="Current Exchange rate",IF(Investment_DATA!V8=0,0,Investment_DATA!V8/ECO!V12),IF($C$2="Constant Exchange rate",IF(Investment_DATA!V8=0,0,Investment_DATA!V8/ECO!V47))))</f>
        <v>467.83924736680643</v>
      </c>
      <c r="M9" s="64">
        <f>IF($C$2="National Currency",IF(Investment_DATA!W8=0,0,Investment_DATA!W8),IF($C$2="Current Exchange rate",IF(Investment_DATA!W8=0,0,Investment_DATA!W8/ECO!W12),IF($C$2="Constant Exchange rate",IF(Investment_DATA!W8=0,0,Investment_DATA!W8/ECO!W47))))</f>
        <v>456.07935371714899</v>
      </c>
      <c r="N9" s="64">
        <f>IF($C$2="National Currency",IF(Investment_DATA!X8=0,0,Investment_DATA!X8),IF($C$2="Current Exchange rate",IF(Investment_DATA!X8=0,0,Investment_DATA!X8/ECO!X12),IF($C$2="Constant Exchange rate",IF(Investment_DATA!X8=0,0,Investment_DATA!X8/ECO!X47))))</f>
        <v>500.05112997238984</v>
      </c>
      <c r="O9" s="64">
        <f>IF($C$2="National Currency",IF(Investment_DATA!Y8=0,0,Investment_DATA!Y8),IF($C$2="Current Exchange rate",IF(Investment_DATA!Y8=0,0,Investment_DATA!Y8/ECO!Y12),IF($C$2="Constant Exchange rate",IF(Investment_DATA!Y8=0,0,Investment_DATA!Y8/ECO!Y47))))</f>
        <v>533.28561202576952</v>
      </c>
      <c r="P9" s="64">
        <f>IF($C$2="National Currency",IF(Investment_DATA!Z8=0,0,Investment_DATA!Z8),IF($C$2="Current Exchange rate",IF(Investment_DATA!Z8=0,0,Investment_DATA!Z8/ECO!Z12),IF($C$2="Constant Exchange rate",IF(Investment_DATA!Z8=0,0,Investment_DATA!Z8/ECO!Z47))))</f>
        <v>621.22916453625112</v>
      </c>
      <c r="Q9" s="63">
        <f t="shared" si="1"/>
        <v>7.8906166152656148E-5</v>
      </c>
      <c r="R9" s="63">
        <f t="shared" si="2"/>
        <v>0.16490891658676876</v>
      </c>
      <c r="S9" s="63">
        <f t="shared" si="3"/>
        <v>2.3010285352860929</v>
      </c>
      <c r="AH9" t="s">
        <v>67</v>
      </c>
    </row>
    <row r="10" spans="3:34" ht="15" x14ac:dyDescent="0.25">
      <c r="C10" s="165"/>
      <c r="D10" s="166"/>
      <c r="E10" s="61" t="s">
        <v>3</v>
      </c>
      <c r="F10" s="64">
        <f>IF($C$2="National Currency",IF(Investment_DATA!P9=0,0,Investment_DATA!P9),IF($C$2="Current Exchange rate",IF(Investment_DATA!P9=0,0,Investment_DATA!P9/ECO!P13),IF($C$2="Constant Exchange rate",IF(Investment_DATA!P9=0,0,Investment_DATA!P9/ECO!P48))))</f>
        <v>242607.21390552231</v>
      </c>
      <c r="G10" s="64">
        <f>IF($C$2="National Currency",IF(Investment_DATA!Q9=0,0,Investment_DATA!Q9),IF($C$2="Current Exchange rate",IF(Investment_DATA!Q9=0,0,Investment_DATA!Q9/ECO!Q13),IF($C$2="Constant Exchange rate",IF(Investment_DATA!Q9=0,0,Investment_DATA!Q9/ECO!Q48))))</f>
        <v>244099.23735861614</v>
      </c>
      <c r="H10" s="64">
        <f>IF($C$2="National Currency",IF(Investment_DATA!R9=0,0,Investment_DATA!R9),IF($C$2="Current Exchange rate",IF(Investment_DATA!R9=0,0,Investment_DATA!R9/ECO!R13),IF($C$2="Constant Exchange rate",IF(Investment_DATA!R9=0,0,Investment_DATA!R9/ECO!R48))))</f>
        <v>249026.04956753165</v>
      </c>
      <c r="I10" s="64">
        <f>IF($C$2="National Currency",IF(Investment_DATA!S9=0,0,Investment_DATA!S9),IF($C$2="Current Exchange rate",IF(Investment_DATA!S9=0,0,Investment_DATA!S9/ECO!S13),IF($C$2="Constant Exchange rate",IF(Investment_DATA!S9=0,0,Investment_DATA!S9/ECO!S48))))</f>
        <v>257578.48802395212</v>
      </c>
      <c r="J10" s="64">
        <f>IF($C$2="National Currency",IF(Investment_DATA!T9=0,0,Investment_DATA!T9),IF($C$2="Current Exchange rate",IF(Investment_DATA!T9=0,0,Investment_DATA!T9/ECO!T13),IF($C$2="Constant Exchange rate",IF(Investment_DATA!T9=0,0,Investment_DATA!T9/ECO!T48))))</f>
        <v>223865.06272455092</v>
      </c>
      <c r="K10" s="64">
        <f>IF($C$2="National Currency",IF(Investment_DATA!U9=0,0,Investment_DATA!U9),IF($C$2="Current Exchange rate",IF(Investment_DATA!U9=0,0,Investment_DATA!U9/ECO!U13),IF($C$2="Constant Exchange rate",IF(Investment_DATA!U9=0,0,Investment_DATA!U9/ECO!U48))))</f>
        <v>225622.08149534266</v>
      </c>
      <c r="L10" s="64">
        <f>IF($C$2="National Currency",IF(Investment_DATA!V9=0,0,Investment_DATA!V9),IF($C$2="Current Exchange rate",IF(Investment_DATA!V9=0,0,Investment_DATA!V9/ECO!V13),IF($C$2="Constant Exchange rate",IF(Investment_DATA!V9=0,0,Investment_DATA!V9/ECO!V48))))</f>
        <v>233417.98806387227</v>
      </c>
      <c r="M10" s="64">
        <f>IF($C$2="National Currency",IF(Investment_DATA!W9=0,0,Investment_DATA!W9),IF($C$2="Current Exchange rate",IF(Investment_DATA!W9=0,0,Investment_DATA!W9/ECO!W13),IF($C$2="Constant Exchange rate",IF(Investment_DATA!W9=0,0,Investment_DATA!W9/ECO!W48))))</f>
        <v>239867.8758965403</v>
      </c>
      <c r="N10" s="64">
        <f>IF($C$2="National Currency",IF(Investment_DATA!X9=0,0,Investment_DATA!X9),IF($C$2="Current Exchange rate",IF(Investment_DATA!X9=0,0,Investment_DATA!X9/ECO!X13),IF($C$2="Constant Exchange rate",IF(Investment_DATA!X9=0,0,Investment_DATA!X9/ECO!X48))))</f>
        <v>250429.09921573522</v>
      </c>
      <c r="O10" s="64">
        <f>IF($C$2="National Currency",IF(Investment_DATA!Y9=0,0,Investment_DATA!Y9),IF($C$2="Current Exchange rate",IF(Investment_DATA!Y9=0,0,Investment_DATA!Y9/ECO!Y13),IF($C$2="Constant Exchange rate",IF(Investment_DATA!Y9=0,0,Investment_DATA!Y9/ECO!Y48))))</f>
        <v>258654.09572272125</v>
      </c>
      <c r="P10" s="64">
        <f>IF($C$2="National Currency",IF(Investment_DATA!Z9=0,0,Investment_DATA!Z9),IF($C$2="Current Exchange rate",IF(Investment_DATA!Z9=0,0,Investment_DATA!Z9/ECO!Z13),IF($C$2="Constant Exchange rate",IF(Investment_DATA!Z9=0,0,Investment_DATA!Z9/ECO!Z48))))</f>
        <v>271164.43566367269</v>
      </c>
      <c r="Q10" s="63">
        <f t="shared" si="1"/>
        <v>3.444227547034364E-2</v>
      </c>
      <c r="R10" s="63">
        <f t="shared" si="2"/>
        <v>4.8367066858135521E-2</v>
      </c>
      <c r="S10" s="63">
        <f t="shared" si="3"/>
        <v>0.11087784868944084</v>
      </c>
      <c r="AH10" t="s">
        <v>68</v>
      </c>
    </row>
    <row r="11" spans="3:34" ht="15" x14ac:dyDescent="0.25">
      <c r="C11" s="165"/>
      <c r="D11" s="166"/>
      <c r="E11" s="61" t="s">
        <v>4</v>
      </c>
      <c r="F11" s="64">
        <f>IF($C$2="National Currency",IF(Investment_DATA!P10=0,0,Investment_DATA!P10),IF($C$2="Current Exchange rate",IF(Investment_DATA!P10=0,0,Investment_DATA!P10/ECO!P14),IF($C$2="Constant Exchange rate",IF(Investment_DATA!P10=0,0,Investment_DATA!P10/ECO!P49))))</f>
        <v>0</v>
      </c>
      <c r="G11" s="64">
        <f>IF($C$2="National Currency",IF(Investment_DATA!Q10=0,0,Investment_DATA!Q10),IF($C$2="Current Exchange rate",IF(Investment_DATA!Q10=0,0,Investment_DATA!Q10/ECO!Q14),IF($C$2="Constant Exchange rate",IF(Investment_DATA!Q10=0,0,Investment_DATA!Q10/ECO!Q49))))</f>
        <v>0</v>
      </c>
      <c r="H11" s="64">
        <f>IF($C$2="National Currency",IF(Investment_DATA!R10=0,0,Investment_DATA!R10),IF($C$2="Current Exchange rate",IF(Investment_DATA!R10=0,0,Investment_DATA!R10/ECO!R14),IF($C$2="Constant Exchange rate",IF(Investment_DATA!R10=0,0,Investment_DATA!R10/ECO!R49))))</f>
        <v>0</v>
      </c>
      <c r="I11" s="64">
        <f>IF($C$2="National Currency",IF(Investment_DATA!S10=0,0,Investment_DATA!S10),IF($C$2="Current Exchange rate",IF(Investment_DATA!S10=0,0,Investment_DATA!S10/ECO!S14),IF($C$2="Constant Exchange rate",IF(Investment_DATA!S10=0,0,Investment_DATA!S10/ECO!S49))))</f>
        <v>0</v>
      </c>
      <c r="J11" s="64">
        <f>IF($C$2="National Currency",IF(Investment_DATA!T10=0,0,Investment_DATA!T10),IF($C$2="Current Exchange rate",IF(Investment_DATA!T10=0,0,Investment_DATA!T10/ECO!T14),IF($C$2="Constant Exchange rate",IF(Investment_DATA!T10=0,0,Investment_DATA!T10/ECO!T49))))</f>
        <v>1675.7</v>
      </c>
      <c r="K11" s="64">
        <f>IF($C$2="National Currency",IF(Investment_DATA!U10=0,0,Investment_DATA!U10),IF($C$2="Current Exchange rate",IF(Investment_DATA!U10=0,0,Investment_DATA!U10/ECO!U14),IF($C$2="Constant Exchange rate",IF(Investment_DATA!U10=0,0,Investment_DATA!U10/ECO!U49))))</f>
        <v>1828.6</v>
      </c>
      <c r="L11" s="64">
        <f>IF($C$2="National Currency",IF(Investment_DATA!V10=0,0,Investment_DATA!V10),IF($C$2="Current Exchange rate",IF(Investment_DATA!V10=0,0,Investment_DATA!V10/ECO!V14),IF($C$2="Constant Exchange rate",IF(Investment_DATA!V10=0,0,Investment_DATA!V10/ECO!V49))))</f>
        <v>1797</v>
      </c>
      <c r="M11" s="64">
        <f>IF($C$2="National Currency",IF(Investment_DATA!W10=0,0,Investment_DATA!W10),IF($C$2="Current Exchange rate",IF(Investment_DATA!W10=0,0,Investment_DATA!W10/ECO!W14),IF($C$2="Constant Exchange rate",IF(Investment_DATA!W10=0,0,Investment_DATA!W10/ECO!W49))))</f>
        <v>1629</v>
      </c>
      <c r="N11" s="64">
        <f>IF($C$2="National Currency",IF(Investment_DATA!X10=0,0,Investment_DATA!X10),IF($C$2="Current Exchange rate",IF(Investment_DATA!X10=0,0,Investment_DATA!X10/ECO!X14),IF($C$2="Constant Exchange rate",IF(Investment_DATA!X10=0,0,Investment_DATA!X10/ECO!X49))))</f>
        <v>1585</v>
      </c>
      <c r="O11" s="64">
        <f>IF($C$2="National Currency",IF(Investment_DATA!Y10=0,0,Investment_DATA!Y10),IF($C$2="Current Exchange rate",IF(Investment_DATA!Y10=0,0,Investment_DATA!Y10/ECO!Y14),IF($C$2="Constant Exchange rate",IF(Investment_DATA!Y10=0,0,Investment_DATA!Y10/ECO!Y49))))</f>
        <v>1647</v>
      </c>
      <c r="P11" s="64">
        <f>IF($C$2="National Currency",IF(Investment_DATA!Z10=0,0,Investment_DATA!Z10),IF($C$2="Current Exchange rate",IF(Investment_DATA!Z10=0,0,Investment_DATA!Z10/ECO!Z14),IF($C$2="Constant Exchange rate",IF(Investment_DATA!Z10=0,0,Investment_DATA!Z10/ECO!Z49))))</f>
        <v>1533</v>
      </c>
      <c r="Q11" s="63">
        <f t="shared" si="1"/>
        <v>1.9471583051372215E-4</v>
      </c>
      <c r="R11" s="63">
        <f t="shared" si="2"/>
        <v>-6.9216757741347945E-2</v>
      </c>
      <c r="S11" s="63" t="str">
        <f t="shared" si="3"/>
        <v>-</v>
      </c>
    </row>
    <row r="12" spans="3:34" ht="15" x14ac:dyDescent="0.25">
      <c r="C12" s="165"/>
      <c r="D12" s="166"/>
      <c r="E12" s="61" t="s">
        <v>64</v>
      </c>
      <c r="F12" s="64">
        <f>IF($C$2="National Currency",IF(Investment_DATA!P11=0,0,Investment_DATA!P11),IF($C$2="Current Exchange rate",IF(Investment_DATA!P11=0,0,Investment_DATA!P11/ECO!P15),IF($C$2="Constant Exchange rate",IF(Investment_DATA!P11=0,0,Investment_DATA!P11/ECO!P50))))</f>
        <v>5930.3046691905538</v>
      </c>
      <c r="G12" s="64">
        <f>IF($C$2="National Currency",IF(Investment_DATA!Q11=0,0,Investment_DATA!Q11),IF($C$2="Current Exchange rate",IF(Investment_DATA!Q11=0,0,Investment_DATA!Q11/ECO!Q15),IF($C$2="Constant Exchange rate",IF(Investment_DATA!Q11=0,0,Investment_DATA!Q11/ECO!Q50))))</f>
        <v>6458.5902289525875</v>
      </c>
      <c r="H12" s="64">
        <f>IF($C$2="National Currency",IF(Investment_DATA!R11=0,0,Investment_DATA!R11),IF($C$2="Current Exchange rate",IF(Investment_DATA!R11=0,0,Investment_DATA!R11/ECO!R15),IF($C$2="Constant Exchange rate",IF(Investment_DATA!R11=0,0,Investment_DATA!R11/ECO!R50))))</f>
        <v>6735.1721651343069</v>
      </c>
      <c r="I12" s="64">
        <f>IF($C$2="National Currency",IF(Investment_DATA!S11=0,0,Investment_DATA!S11),IF($C$2="Current Exchange rate",IF(Investment_DATA!S11=0,0,Investment_DATA!S11/ECO!S15),IF($C$2="Constant Exchange rate",IF(Investment_DATA!S11=0,0,Investment_DATA!S11/ECO!S50))))</f>
        <v>7183.9192356228596</v>
      </c>
      <c r="J12" s="64">
        <f>IF($C$2="National Currency",IF(Investment_DATA!T11=0,0,Investment_DATA!T11),IF($C$2="Current Exchange rate",IF(Investment_DATA!T11=0,0,Investment_DATA!T11/ECO!T15),IF($C$2="Constant Exchange rate",IF(Investment_DATA!T11=0,0,Investment_DATA!T11/ECO!T50))))</f>
        <v>7617.4508743464939</v>
      </c>
      <c r="K12" s="64">
        <f>IF($C$2="National Currency",IF(Investment_DATA!U11=0,0,Investment_DATA!U11),IF($C$2="Current Exchange rate",IF(Investment_DATA!U11=0,0,Investment_DATA!U11/ECO!U15),IF($C$2="Constant Exchange rate",IF(Investment_DATA!U11=0,0,Investment_DATA!U11/ECO!U50))))</f>
        <v>8295.9437533802065</v>
      </c>
      <c r="L12" s="64">
        <f>IF($C$2="National Currency",IF(Investment_DATA!V11=0,0,Investment_DATA!V11),IF($C$2="Current Exchange rate",IF(Investment_DATA!V11=0,0,Investment_DATA!V11/ECO!V15),IF($C$2="Constant Exchange rate",IF(Investment_DATA!V11=0,0,Investment_DATA!V11/ECO!V50))))</f>
        <v>8775.0856318730839</v>
      </c>
      <c r="M12" s="64">
        <f>IF($C$2="National Currency",IF(Investment_DATA!W11=0,0,Investment_DATA!W11),IF($C$2="Current Exchange rate",IF(Investment_DATA!W11=0,0,Investment_DATA!W11/ECO!W15),IF($C$2="Constant Exchange rate",IF(Investment_DATA!W11=0,0,Investment_DATA!W11/ECO!W50))))</f>
        <v>9150.9284297818649</v>
      </c>
      <c r="N12" s="64">
        <f>IF($C$2="National Currency",IF(Investment_DATA!X11=0,0,Investment_DATA!X11),IF($C$2="Current Exchange rate",IF(Investment_DATA!X11=0,0,Investment_DATA!X11/ECO!X15),IF($C$2="Constant Exchange rate",IF(Investment_DATA!X11=0,0,Investment_DATA!X11/ECO!X50))))</f>
        <v>9961.7450874346487</v>
      </c>
      <c r="O12" s="64">
        <f>IF($C$2="National Currency",IF(Investment_DATA!Y11=0,0,Investment_DATA!Y11),IF($C$2="Current Exchange rate",IF(Investment_DATA!Y11=0,0,Investment_DATA!Y11/ECO!Y15),IF($C$2="Constant Exchange rate",IF(Investment_DATA!Y11=0,0,Investment_DATA!Y11/ECO!Y50))))</f>
        <v>10320.064899945917</v>
      </c>
      <c r="P12" s="64">
        <f>IF($C$2="National Currency",IF(Investment_DATA!Z11=0,0,Investment_DATA!Z11),IF($C$2="Current Exchange rate",IF(Investment_DATA!Z11=0,0,Investment_DATA!Z11/ECO!Z15),IF($C$2="Constant Exchange rate",IF(Investment_DATA!Z11=0,0,Investment_DATA!Z11/ECO!Z50))))</f>
        <v>10452.064178835406</v>
      </c>
      <c r="Q12" s="63">
        <f t="shared" si="1"/>
        <v>1.3275814462913641E-3</v>
      </c>
      <c r="R12" s="63">
        <f t="shared" si="2"/>
        <v>1.2790547362757421E-2</v>
      </c>
      <c r="S12" s="63">
        <f t="shared" si="3"/>
        <v>0.61831975838641395</v>
      </c>
    </row>
    <row r="13" spans="3:34" ht="15" x14ac:dyDescent="0.25">
      <c r="C13" s="165"/>
      <c r="D13" s="166"/>
      <c r="E13" s="61" t="s">
        <v>6</v>
      </c>
      <c r="F13" s="64">
        <f>IF($C$2="National Currency",IF(Investment_DATA!P12=0,0,Investment_DATA!P12),IF($C$2="Current Exchange rate",IF(Investment_DATA!P12=0,0,Investment_DATA!P12/ECO!P16),IF($C$2="Constant Exchange rate",IF(Investment_DATA!P12=0,0,Investment_DATA!P12/ECO!P51))))</f>
        <v>645888</v>
      </c>
      <c r="G13" s="64">
        <f>IF($C$2="National Currency",IF(Investment_DATA!Q12=0,0,Investment_DATA!Q12),IF($C$2="Current Exchange rate",IF(Investment_DATA!Q12=0,0,Investment_DATA!Q12/ECO!Q16),IF($C$2="Constant Exchange rate",IF(Investment_DATA!Q12=0,0,Investment_DATA!Q12/ECO!Q51))))</f>
        <v>676569</v>
      </c>
      <c r="H13" s="64">
        <f>IF($C$2="National Currency",IF(Investment_DATA!R12=0,0,Investment_DATA!R12),IF($C$2="Current Exchange rate",IF(Investment_DATA!R12=0,0,Investment_DATA!R12/ECO!R16),IF($C$2="Constant Exchange rate",IF(Investment_DATA!R12=0,0,Investment_DATA!R12/ECO!R51))))</f>
        <v>701347</v>
      </c>
      <c r="I13" s="64">
        <f>IF($C$2="National Currency",IF(Investment_DATA!S12=0,0,Investment_DATA!S12),IF($C$2="Current Exchange rate",IF(Investment_DATA!S12=0,0,Investment_DATA!S12/ECO!S16),IF($C$2="Constant Exchange rate",IF(Investment_DATA!S12=0,0,Investment_DATA!S12/ECO!S51))))</f>
        <v>724285</v>
      </c>
      <c r="J13" s="64">
        <f>IF($C$2="National Currency",IF(Investment_DATA!T12=0,0,Investment_DATA!T12),IF($C$2="Current Exchange rate",IF(Investment_DATA!T12=0,0,Investment_DATA!T12/ECO!T16),IF($C$2="Constant Exchange rate",IF(Investment_DATA!T12=0,0,Investment_DATA!T12/ECO!T51))))</f>
        <v>717605</v>
      </c>
      <c r="K13" s="64">
        <f>IF($C$2="National Currency",IF(Investment_DATA!U12=0,0,Investment_DATA!U12),IF($C$2="Current Exchange rate",IF(Investment_DATA!U12=0,0,Investment_DATA!U12/ECO!U16),IF($C$2="Constant Exchange rate",IF(Investment_DATA!U12=0,0,Investment_DATA!U12/ECO!U51))))</f>
        <v>777772</v>
      </c>
      <c r="L13" s="64">
        <f>IF($C$2="National Currency",IF(Investment_DATA!V12=0,0,Investment_DATA!V12),IF($C$2="Current Exchange rate",IF(Investment_DATA!V12=0,0,Investment_DATA!V12/ECO!V16),IF($C$2="Constant Exchange rate",IF(Investment_DATA!V12=0,0,Investment_DATA!V12/ECO!V51))))</f>
        <v>820862</v>
      </c>
      <c r="M13" s="64">
        <f>IF($C$2="National Currency",IF(Investment_DATA!W12=0,0,Investment_DATA!W12),IF($C$2="Current Exchange rate",IF(Investment_DATA!W12=0,0,Investment_DATA!W12/ECO!W16),IF($C$2="Constant Exchange rate",IF(Investment_DATA!W12=0,0,Investment_DATA!W12/ECO!W51))))</f>
        <v>839991</v>
      </c>
      <c r="N13" s="64">
        <f>IF($C$2="National Currency",IF(Investment_DATA!X12=0,0,Investment_DATA!X12),IF($C$2="Current Exchange rate",IF(Investment_DATA!X12=0,0,Investment_DATA!X12/ECO!X16),IF($C$2="Constant Exchange rate",IF(Investment_DATA!X12=0,0,Investment_DATA!X12/ECO!X51))))</f>
        <v>936953</v>
      </c>
      <c r="O13" s="64">
        <f>IF($C$2="National Currency",IF(Investment_DATA!Y12=0,0,Investment_DATA!Y12),IF($C$2="Current Exchange rate",IF(Investment_DATA!Y12=0,0,Investment_DATA!Y12/ECO!Y16),IF($C$2="Constant Exchange rate",IF(Investment_DATA!Y12=0,0,Investment_DATA!Y12/ECO!Y51))))</f>
        <v>945287</v>
      </c>
      <c r="P13" s="64">
        <f>IF($C$2="National Currency",IF(Investment_DATA!Z12=0,0,Investment_DATA!Z12),IF($C$2="Current Exchange rate",IF(Investment_DATA!Z12=0,0,Investment_DATA!Z12/ECO!Z16),IF($C$2="Constant Exchange rate",IF(Investment_DATA!Z12=0,0,Investment_DATA!Z12/ECO!Z51))))</f>
        <v>1073990</v>
      </c>
      <c r="Q13" s="63">
        <f t="shared" si="1"/>
        <v>0.13641412577523318</v>
      </c>
      <c r="R13" s="63">
        <f t="shared" si="2"/>
        <v>0.13615230083561913</v>
      </c>
      <c r="S13" s="63">
        <f t="shared" si="3"/>
        <v>0.58740645817351966</v>
      </c>
    </row>
    <row r="14" spans="3:34" ht="15" x14ac:dyDescent="0.25">
      <c r="C14" s="165"/>
      <c r="D14" s="166"/>
      <c r="E14" s="61" t="s">
        <v>7</v>
      </c>
      <c r="F14" s="64">
        <f>IF($C$2="National Currency",IF(Investment_DATA!P13=0,0,Investment_DATA!P13),IF($C$2="Current Exchange rate",IF(Investment_DATA!P13=0,0,Investment_DATA!P13/ECO!P17),IF($C$2="Constant Exchange rate",IF(Investment_DATA!P13=0,0,Investment_DATA!P13/ECO!P52))))</f>
        <v>144503.10934415</v>
      </c>
      <c r="G14" s="64">
        <f>IF($C$2="National Currency",IF(Investment_DATA!Q13=0,0,Investment_DATA!Q13),IF($C$2="Current Exchange rate",IF(Investment_DATA!Q13=0,0,Investment_DATA!Q13/ECO!Q17),IF($C$2="Constant Exchange rate",IF(Investment_DATA!Q13=0,0,Investment_DATA!Q13/ECO!Q52))))</f>
        <v>167630.18279988717</v>
      </c>
      <c r="H14" s="64">
        <f>IF($C$2="National Currency",IF(Investment_DATA!R13=0,0,Investment_DATA!R13),IF($C$2="Current Exchange rate",IF(Investment_DATA!R13=0,0,Investment_DATA!R13/ECO!R17),IF($C$2="Constant Exchange rate",IF(Investment_DATA!R13=0,0,Investment_DATA!R13/ECO!R52))))</f>
        <v>175101.60772567929</v>
      </c>
      <c r="I14" s="64">
        <f>IF($C$2="National Currency",IF(Investment_DATA!S13=0,0,Investment_DATA!S13),IF($C$2="Current Exchange rate",IF(Investment_DATA!S13=0,0,Investment_DATA!S13/ECO!S17),IF($C$2="Constant Exchange rate",IF(Investment_DATA!S13=0,0,Investment_DATA!S13/ECO!S52))))</f>
        <v>178069.38605563244</v>
      </c>
      <c r="J14" s="64">
        <f>IF($C$2="National Currency",IF(Investment_DATA!T13=0,0,Investment_DATA!T13),IF($C$2="Current Exchange rate",IF(Investment_DATA!T13=0,0,Investment_DATA!T13/ECO!T17),IF($C$2="Constant Exchange rate",IF(Investment_DATA!T13=0,0,Investment_DATA!T13/ECO!T52))))</f>
        <v>188393.08019824588</v>
      </c>
      <c r="K14" s="64">
        <f>IF($C$2="National Currency",IF(Investment_DATA!U13=0,0,Investment_DATA!U13),IF($C$2="Current Exchange rate",IF(Investment_DATA!U13=0,0,Investment_DATA!U13/ECO!U17),IF($C$2="Constant Exchange rate",IF(Investment_DATA!U13=0,0,Investment_DATA!U13/ECO!U52))))</f>
        <v>209072.97221065639</v>
      </c>
      <c r="L14" s="64">
        <f>IF($C$2="National Currency",IF(Investment_DATA!V13=0,0,Investment_DATA!V13),IF($C$2="Current Exchange rate",IF(Investment_DATA!V13=0,0,Investment_DATA!V13/ECO!V17),IF($C$2="Constant Exchange rate",IF(Investment_DATA!V13=0,0,Investment_DATA!V13/ECO!V52))))</f>
        <v>237069.07565846911</v>
      </c>
      <c r="M14" s="64">
        <f>IF($C$2="National Currency",IF(Investment_DATA!W13=0,0,Investment_DATA!W13),IF($C$2="Current Exchange rate",IF(Investment_DATA!W13=0,0,Investment_DATA!W13/ECO!W17),IF($C$2="Constant Exchange rate",IF(Investment_DATA!W13=0,0,Investment_DATA!W13/ECO!W52))))</f>
        <v>220441.33077243363</v>
      </c>
      <c r="N14" s="64">
        <f>IF($C$2="National Currency",IF(Investment_DATA!X13=0,0,Investment_DATA!X13),IF($C$2="Current Exchange rate",IF(Investment_DATA!X13=0,0,Investment_DATA!X13/ECO!X17),IF($C$2="Constant Exchange rate",IF(Investment_DATA!X13=0,0,Investment_DATA!X13/ECO!X52))))</f>
        <v>232688.69743328006</v>
      </c>
      <c r="O14" s="64">
        <f>IF($C$2="National Currency",IF(Investment_DATA!Y13=0,0,Investment_DATA!Y13),IF($C$2="Current Exchange rate",IF(Investment_DATA!Y13=0,0,Investment_DATA!Y13/ECO!Y17),IF($C$2="Constant Exchange rate",IF(Investment_DATA!Y13=0,0,Investment_DATA!Y13/ECO!Y52))))</f>
        <v>220979.14120317518</v>
      </c>
      <c r="P14" s="64">
        <f>IF($C$2="National Currency",IF(Investment_DATA!Z13=0,0,Investment_DATA!Z13),IF($C$2="Current Exchange rate",IF(Investment_DATA!Z13=0,0,Investment_DATA!Z13/ECO!Z17),IF($C$2="Constant Exchange rate",IF(Investment_DATA!Z13=0,0,Investment_DATA!Z13/ECO!Z52))))</f>
        <v>249697.39298617921</v>
      </c>
      <c r="Q14" s="63">
        <f t="shared" si="1"/>
        <v>3.1715613341431928E-2</v>
      </c>
      <c r="R14" s="63">
        <f t="shared" si="2"/>
        <v>0.12995910666789845</v>
      </c>
      <c r="S14" s="63">
        <f t="shared" si="3"/>
        <v>0.48957299225916784</v>
      </c>
    </row>
    <row r="15" spans="3:34" ht="15" x14ac:dyDescent="0.25">
      <c r="C15" s="165"/>
      <c r="D15" s="166"/>
      <c r="E15" s="61" t="s">
        <v>8</v>
      </c>
      <c r="F15" s="64">
        <f>IF($C$2="National Currency",IF(Investment_DATA!P14=0,0,Investment_DATA!P14),IF($C$2="Current Exchange rate",IF(Investment_DATA!P14=0,0,Investment_DATA!P14/ECO!P18),IF($C$2="Constant Exchange rate",IF(Investment_DATA!P14=0,0,Investment_DATA!P14/ECO!P53))))</f>
        <v>144.60010481510361</v>
      </c>
      <c r="G15" s="64">
        <f>IF($C$2="National Currency",IF(Investment_DATA!Q14=0,0,Investment_DATA!Q14),IF($C$2="Current Exchange rate",IF(Investment_DATA!Q14=0,0,Investment_DATA!Q14/ECO!Q18),IF($C$2="Constant Exchange rate",IF(Investment_DATA!Q14=0,0,Investment_DATA!Q14/ECO!Q53))))</f>
        <v>226.81604949318063</v>
      </c>
      <c r="H15" s="64">
        <f>IF($C$2="National Currency",IF(Investment_DATA!R14=0,0,Investment_DATA!R14),IF($C$2="Current Exchange rate",IF(Investment_DATA!R14=0,0,Investment_DATA!R14/ECO!R18),IF($C$2="Constant Exchange rate",IF(Investment_DATA!R14=0,0,Investment_DATA!R14/ECO!R53))))</f>
        <v>318.03075428527609</v>
      </c>
      <c r="I15" s="64">
        <f>IF($C$2="National Currency",IF(Investment_DATA!S14=0,0,Investment_DATA!S14),IF($C$2="Current Exchange rate",IF(Investment_DATA!S14=0,0,Investment_DATA!S14/ECO!S18),IF($C$2="Constant Exchange rate",IF(Investment_DATA!S14=0,0,Investment_DATA!S14/ECO!S53))))</f>
        <v>512.23268952999376</v>
      </c>
      <c r="J15" s="64">
        <f>IF($C$2="National Currency",IF(Investment_DATA!T14=0,0,Investment_DATA!T14),IF($C$2="Current Exchange rate",IF(Investment_DATA!T14=0,0,Investment_DATA!T14/ECO!T18),IF($C$2="Constant Exchange rate",IF(Investment_DATA!T14=0,0,Investment_DATA!T14/ECO!T53))))</f>
        <v>377.8348011708614</v>
      </c>
      <c r="K15" s="64">
        <f>IF($C$2="National Currency",IF(Investment_DATA!U14=0,0,Investment_DATA!U14),IF($C$2="Current Exchange rate",IF(Investment_DATA!U14=0,0,Investment_DATA!U14/ECO!U18),IF($C$2="Constant Exchange rate",IF(Investment_DATA!U14=0,0,Investment_DATA!U14/ECO!U53))))</f>
        <v>691.95684685490789</v>
      </c>
      <c r="L15" s="64">
        <f>IF($C$2="National Currency",IF(Investment_DATA!V14=0,0,Investment_DATA!V14),IF($C$2="Current Exchange rate",IF(Investment_DATA!V14=0,0,Investment_DATA!V14/ECO!V18),IF($C$2="Constant Exchange rate",IF(Investment_DATA!V14=0,0,Investment_DATA!V14/ECO!V53))))</f>
        <v>833.13173468996467</v>
      </c>
      <c r="M15" s="64">
        <f>IF($C$2="National Currency",IF(Investment_DATA!W14=0,0,Investment_DATA!W14),IF($C$2="Current Exchange rate",IF(Investment_DATA!W14=0,0,Investment_DATA!W14/ECO!W18),IF($C$2="Constant Exchange rate",IF(Investment_DATA!W14=0,0,Investment_DATA!W14/ECO!W53))))</f>
        <v>781.2</v>
      </c>
      <c r="N15" s="64">
        <f>IF($C$2="National Currency",IF(Investment_DATA!X14=0,0,Investment_DATA!X14),IF($C$2="Current Exchange rate",IF(Investment_DATA!X14=0,0,Investment_DATA!X14/ECO!X18),IF($C$2="Constant Exchange rate",IF(Investment_DATA!X14=0,0,Investment_DATA!X14/ECO!X53))))</f>
        <v>855.69399999999996</v>
      </c>
      <c r="O15" s="64">
        <f>IF($C$2="National Currency",IF(Investment_DATA!Y14=0,0,Investment_DATA!Y14),IF($C$2="Current Exchange rate",IF(Investment_DATA!Y14=0,0,Investment_DATA!Y14/ECO!Y18),IF($C$2="Constant Exchange rate",IF(Investment_DATA!Y14=0,0,Investment_DATA!Y14/ECO!Y53))))</f>
        <v>849</v>
      </c>
      <c r="P15" s="64">
        <f>IF($C$2="National Currency",IF(Investment_DATA!Z14=0,0,Investment_DATA!Z14),IF($C$2="Current Exchange rate",IF(Investment_DATA!Z14=0,0,Investment_DATA!Z14/ECO!Z18),IF($C$2="Constant Exchange rate",IF(Investment_DATA!Z14=0,0,Investment_DATA!Z14/ECO!Z53))))</f>
        <v>932.02599999999995</v>
      </c>
      <c r="Q15" s="63">
        <f t="shared" si="1"/>
        <v>1.1838239833684435E-4</v>
      </c>
      <c r="R15" s="63">
        <f t="shared" si="2"/>
        <v>9.779269729093043E-2</v>
      </c>
      <c r="S15" s="63">
        <f t="shared" si="3"/>
        <v>3.109171295781791</v>
      </c>
      <c r="U15" s="41"/>
    </row>
    <row r="16" spans="3:34" ht="15" x14ac:dyDescent="0.25">
      <c r="C16" s="165"/>
      <c r="D16" s="166"/>
      <c r="E16" s="61" t="s">
        <v>9</v>
      </c>
      <c r="F16" s="64">
        <f>IF($C$2="National Currency",IF(Investment_DATA!P15=0,0,Investment_DATA!P15),IF($C$2="Current Exchange rate",IF(Investment_DATA!P15=0,0,Investment_DATA!P15/ECO!P19),IF($C$2="Constant Exchange rate",IF(Investment_DATA!P15=0,0,Investment_DATA!P15/ECO!P54))))</f>
        <v>107987.48</v>
      </c>
      <c r="G16" s="64">
        <f>IF($C$2="National Currency",IF(Investment_DATA!Q15=0,0,Investment_DATA!Q15),IF($C$2="Current Exchange rate",IF(Investment_DATA!Q15=0,0,Investment_DATA!Q15/ECO!Q19),IF($C$2="Constant Exchange rate",IF(Investment_DATA!Q15=0,0,Investment_DATA!Q15/ECO!Q54))))</f>
        <v>116507.07</v>
      </c>
      <c r="H16" s="64">
        <f>IF($C$2="National Currency",IF(Investment_DATA!R15=0,0,Investment_DATA!R15),IF($C$2="Current Exchange rate",IF(Investment_DATA!R15=0,0,Investment_DATA!R15/ECO!R19),IF($C$2="Constant Exchange rate",IF(Investment_DATA!R15=0,0,Investment_DATA!R15/ECO!R54))))</f>
        <v>124072.26</v>
      </c>
      <c r="I16" s="64">
        <f>IF($C$2="National Currency",IF(Investment_DATA!S15=0,0,Investment_DATA!S15),IF($C$2="Current Exchange rate",IF(Investment_DATA!S15=0,0,Investment_DATA!S15/ECO!S19),IF($C$2="Constant Exchange rate",IF(Investment_DATA!S15=0,0,Investment_DATA!S15/ECO!S54))))</f>
        <v>126265</v>
      </c>
      <c r="J16" s="141">
        <f>IF($C$2="National Currency",IF(Investment_DATA!T15=0,0,Investment_DATA!T15),IF($C$2="Current Exchange rate",IF(Investment_DATA!T15=0,0,Investment_DATA!T15/ECO!T19),IF($C$2="Constant Exchange rate",IF(Investment_DATA!T15=0,0,Investment_DATA!T15/ECO!T54))))</f>
        <v>136833.97361233091</v>
      </c>
      <c r="K16" s="64">
        <f>IF($C$2="National Currency",IF(Investment_DATA!U15=0,0,Investment_DATA!U15),IF($C$2="Current Exchange rate",IF(Investment_DATA!U15=0,0,Investment_DATA!U15/ECO!U19),IF($C$2="Constant Exchange rate",IF(Investment_DATA!U15=0,0,Investment_DATA!U15/ECO!U54))))</f>
        <v>147402.94722466182</v>
      </c>
      <c r="L16" s="64">
        <f>IF($C$2="National Currency",IF(Investment_DATA!V15=0,0,Investment_DATA!V15),IF($C$2="Current Exchange rate",IF(Investment_DATA!V15=0,0,Investment_DATA!V15/ECO!V19),IF($C$2="Constant Exchange rate",IF(Investment_DATA!V15=0,0,Investment_DATA!V15/ECO!V54))))</f>
        <v>151322.46898142854</v>
      </c>
      <c r="M16" s="64">
        <f>IF($C$2="National Currency",IF(Investment_DATA!W15=0,0,Investment_DATA!W15),IF($C$2="Current Exchange rate",IF(Investment_DATA!W15=0,0,Investment_DATA!W15/ECO!W19),IF($C$2="Constant Exchange rate",IF(Investment_DATA!W15=0,0,Investment_DATA!W15/ECO!W54))))</f>
        <v>166705.04626383985</v>
      </c>
      <c r="N16" s="64">
        <f>IF($C$2="National Currency",IF(Investment_DATA!X15=0,0,Investment_DATA!X15),IF($C$2="Current Exchange rate",IF(Investment_DATA!X15=0,0,Investment_DATA!X15/ECO!X19),IF($C$2="Constant Exchange rate",IF(Investment_DATA!X15=0,0,Investment_DATA!X15/ECO!X54))))</f>
        <v>173017.49595537496</v>
      </c>
      <c r="O16" s="64">
        <f>IF($C$2="National Currency",IF(Investment_DATA!Y15=0,0,Investment_DATA!Y15),IF($C$2="Current Exchange rate",IF(Investment_DATA!Y15=0,0,Investment_DATA!Y15/ECO!Y19),IF($C$2="Constant Exchange rate",IF(Investment_DATA!Y15=0,0,Investment_DATA!Y15/ECO!Y54))))</f>
        <v>180136.06404312266</v>
      </c>
      <c r="P16" s="64">
        <f>IF($C$2="National Currency",IF(Investment_DATA!Z15=0,0,Investment_DATA!Z15),IF($C$2="Current Exchange rate",IF(Investment_DATA!Z15=0,0,Investment_DATA!Z15/ECO!Z19),IF($C$2="Constant Exchange rate",IF(Investment_DATA!Z15=0,0,Investment_DATA!Z15/ECO!Z54))))</f>
        <v>182053.17794660921</v>
      </c>
      <c r="Q16" s="63">
        <f t="shared" si="1"/>
        <v>2.312370237543148E-2</v>
      </c>
      <c r="R16" s="63">
        <f t="shared" si="2"/>
        <v>1.0642587944119875E-2</v>
      </c>
      <c r="S16" s="63">
        <f t="shared" si="3"/>
        <v>0.56259339408852349</v>
      </c>
    </row>
    <row r="17" spans="3:20" ht="15" x14ac:dyDescent="0.25">
      <c r="C17" s="165"/>
      <c r="D17" s="166"/>
      <c r="E17" s="61" t="s">
        <v>10</v>
      </c>
      <c r="F17" s="64">
        <f>IF($C$2="National Currency",IF(Investment_DATA!P16=0,0,Investment_DATA!P16),IF($C$2="Current Exchange rate",IF(Investment_DATA!P16=0,0,Investment_DATA!P16/ECO!P20),IF($C$2="Constant Exchange rate",IF(Investment_DATA!P16=0,0,Investment_DATA!P16/ECO!P55))))</f>
        <v>84879</v>
      </c>
      <c r="G17" s="64">
        <f>IF($C$2="National Currency",IF(Investment_DATA!Q16=0,0,Investment_DATA!Q16),IF($C$2="Current Exchange rate",IF(Investment_DATA!Q16=0,0,Investment_DATA!Q16/ECO!Q20),IF($C$2="Constant Exchange rate",IF(Investment_DATA!Q16=0,0,Investment_DATA!Q16/ECO!Q55))))</f>
        <v>98087</v>
      </c>
      <c r="H17" s="64">
        <f>IF($C$2="National Currency",IF(Investment_DATA!R16=0,0,Investment_DATA!R16),IF($C$2="Current Exchange rate",IF(Investment_DATA!R16=0,0,Investment_DATA!R16/ECO!R20),IF($C$2="Constant Exchange rate",IF(Investment_DATA!R16=0,0,Investment_DATA!R16/ECO!R55))))</f>
        <v>105683</v>
      </c>
      <c r="I17" s="64">
        <f>IF($C$2="National Currency",IF(Investment_DATA!S16=0,0,Investment_DATA!S16),IF($C$2="Current Exchange rate",IF(Investment_DATA!S16=0,0,Investment_DATA!S16/ECO!S20),IF($C$2="Constant Exchange rate",IF(Investment_DATA!S16=0,0,Investment_DATA!S16/ECO!S55))))</f>
        <v>110048</v>
      </c>
      <c r="J17" s="64">
        <f>IF($C$2="National Currency",IF(Investment_DATA!T16=0,0,Investment_DATA!T16),IF($C$2="Current Exchange rate",IF(Investment_DATA!T16=0,0,Investment_DATA!T16/ECO!T20),IF($C$2="Constant Exchange rate",IF(Investment_DATA!T16=0,0,Investment_DATA!T16/ECO!T55))))</f>
        <v>94440</v>
      </c>
      <c r="K17" s="64">
        <f>IF($C$2="National Currency",IF(Investment_DATA!U16=0,0,Investment_DATA!U16),IF($C$2="Current Exchange rate",IF(Investment_DATA!U16=0,0,Investment_DATA!U16/ECO!U20),IF($C$2="Constant Exchange rate",IF(Investment_DATA!U16=0,0,Investment_DATA!U16/ECO!U55))))</f>
        <v>112213</v>
      </c>
      <c r="L17" s="64">
        <f>IF($C$2="National Currency",IF(Investment_DATA!V16=0,0,Investment_DATA!V16),IF($C$2="Current Exchange rate",IF(Investment_DATA!V16=0,0,Investment_DATA!V16/ECO!V20),IF($C$2="Constant Exchange rate",IF(Investment_DATA!V16=0,0,Investment_DATA!V16/ECO!V55))))</f>
        <v>125396</v>
      </c>
      <c r="M17" s="64">
        <f>IF($C$2="National Currency",IF(Investment_DATA!W16=0,0,Investment_DATA!W16),IF($C$2="Current Exchange rate",IF(Investment_DATA!W16=0,0,Investment_DATA!W16/ECO!W20),IF($C$2="Constant Exchange rate",IF(Investment_DATA!W16=0,0,Investment_DATA!W16/ECO!W55))))</f>
        <v>120049</v>
      </c>
      <c r="N17" s="64">
        <f>IF($C$2="National Currency",IF(Investment_DATA!X16=0,0,Investment_DATA!X16),IF($C$2="Current Exchange rate",IF(Investment_DATA!X16=0,0,Investment_DATA!X16/ECO!X20),IF($C$2="Constant Exchange rate",IF(Investment_DATA!X16=0,0,Investment_DATA!X16/ECO!X55))))</f>
        <v>130148</v>
      </c>
      <c r="O17" s="64">
        <f>IF($C$2="National Currency",IF(Investment_DATA!Y16=0,0,Investment_DATA!Y16),IF($C$2="Current Exchange rate",IF(Investment_DATA!Y16=0,0,Investment_DATA!Y16/ECO!Y20),IF($C$2="Constant Exchange rate",IF(Investment_DATA!Y16=0,0,Investment_DATA!Y16/ECO!Y55))))</f>
        <v>141592</v>
      </c>
      <c r="P17" s="64">
        <f>IF($C$2="National Currency",IF(Investment_DATA!Z16=0,0,Investment_DATA!Z16),IF($C$2="Current Exchange rate",IF(Investment_DATA!Z16=0,0,Investment_DATA!Z16/ECO!Z20),IF($C$2="Constant Exchange rate",IF(Investment_DATA!Z16=0,0,Investment_DATA!Z16/ECO!Z55))))</f>
        <v>149314</v>
      </c>
      <c r="Q17" s="63">
        <f t="shared" si="1"/>
        <v>1.8965296488797068E-2</v>
      </c>
      <c r="R17" s="63">
        <f t="shared" si="2"/>
        <v>5.4536979490366733E-2</v>
      </c>
      <c r="S17" s="63">
        <f t="shared" si="3"/>
        <v>0.52226085006167988</v>
      </c>
    </row>
    <row r="18" spans="3:20" ht="15" x14ac:dyDescent="0.25">
      <c r="C18" s="165"/>
      <c r="D18" s="166"/>
      <c r="E18" s="61" t="s">
        <v>11</v>
      </c>
      <c r="F18" s="64">
        <f>IF($C$2="National Currency",IF(Investment_DATA!P17=0,0,Investment_DATA!P17),IF($C$2="Current Exchange rate",IF(Investment_DATA!P17=0,0,Investment_DATA!P17/ECO!P21),IF($C$2="Constant Exchange rate",IF(Investment_DATA!P17=0,0,Investment_DATA!P17/ECO!P56))))</f>
        <v>989294</v>
      </c>
      <c r="G18" s="64">
        <f>IF($C$2="National Currency",IF(Investment_DATA!Q17=0,0,Investment_DATA!Q17),IF($C$2="Current Exchange rate",IF(Investment_DATA!Q17=0,0,Investment_DATA!Q17/ECO!Q21),IF($C$2="Constant Exchange rate",IF(Investment_DATA!Q17=0,0,Investment_DATA!Q17/ECO!Q56))))</f>
        <v>1120441</v>
      </c>
      <c r="H18" s="64">
        <f>IF($C$2="National Currency",IF(Investment_DATA!R17=0,0,Investment_DATA!R17),IF($C$2="Current Exchange rate",IF(Investment_DATA!R17=0,0,Investment_DATA!R17/ECO!R21),IF($C$2="Constant Exchange rate",IF(Investment_DATA!R17=0,0,Investment_DATA!R17/ECO!R56))))</f>
        <v>1230039</v>
      </c>
      <c r="I18" s="64">
        <f>IF($C$2="National Currency",IF(Investment_DATA!S17=0,0,Investment_DATA!S17),IF($C$2="Current Exchange rate",IF(Investment_DATA!S17=0,0,Investment_DATA!S17/ECO!S21),IF($C$2="Constant Exchange rate",IF(Investment_DATA!S17=0,0,Investment_DATA!S17/ECO!S56))))</f>
        <v>1311114</v>
      </c>
      <c r="J18" s="64">
        <f>IF($C$2="National Currency",IF(Investment_DATA!T17=0,0,Investment_DATA!T17),IF($C$2="Current Exchange rate",IF(Investment_DATA!T17=0,0,Investment_DATA!T17/ECO!T21),IF($C$2="Constant Exchange rate",IF(Investment_DATA!T17=0,0,Investment_DATA!T17/ECO!T56))))</f>
        <v>1242297</v>
      </c>
      <c r="K18" s="64">
        <f>IF($C$2="National Currency",IF(Investment_DATA!U17=0,0,Investment_DATA!U17),IF($C$2="Current Exchange rate",IF(Investment_DATA!U17=0,0,Investment_DATA!U17/ECO!U21),IF($C$2="Constant Exchange rate",IF(Investment_DATA!U17=0,0,Investment_DATA!U17/ECO!U56))))</f>
        <v>1406344</v>
      </c>
      <c r="L18" s="64">
        <f>IF($C$2="National Currency",IF(Investment_DATA!V17=0,0,Investment_DATA!V17),IF($C$2="Current Exchange rate",IF(Investment_DATA!V17=0,0,Investment_DATA!V17/ECO!V21),IF($C$2="Constant Exchange rate",IF(Investment_DATA!V17=0,0,Investment_DATA!V17/ECO!V56))))</f>
        <v>1503441</v>
      </c>
      <c r="M18" s="64">
        <f>IF($C$2="National Currency",IF(Investment_DATA!W17=0,0,Investment_DATA!W17),IF($C$2="Current Exchange rate",IF(Investment_DATA!W17=0,0,Investment_DATA!W17/ECO!W21),IF($C$2="Constant Exchange rate",IF(Investment_DATA!W17=0,0,Investment_DATA!W17/ECO!W56))))</f>
        <v>1486998</v>
      </c>
      <c r="N18" s="64">
        <f>IF($C$2="National Currency",IF(Investment_DATA!X17=0,0,Investment_DATA!X17),IF($C$2="Current Exchange rate",IF(Investment_DATA!X17=0,0,Investment_DATA!X17/ECO!X21),IF($C$2="Constant Exchange rate",IF(Investment_DATA!X17=0,0,Investment_DATA!X17/ECO!X56))))</f>
        <v>1667749</v>
      </c>
      <c r="O18" s="64">
        <f>IF($C$2="National Currency",IF(Investment_DATA!Y17=0,0,Investment_DATA!Y17),IF($C$2="Current Exchange rate",IF(Investment_DATA!Y17=0,0,Investment_DATA!Y17/ECO!Y21),IF($C$2="Constant Exchange rate",IF(Investment_DATA!Y17=0,0,Investment_DATA!Y17/ECO!Y56))))</f>
        <v>1743600</v>
      </c>
      <c r="P18" s="64">
        <f>IF($C$2="National Currency",IF(Investment_DATA!Z17=0,0,Investment_DATA!Z17),IF($C$2="Current Exchange rate",IF(Investment_DATA!Z17=0,0,Investment_DATA!Z17/ECO!Z21),IF($C$2="Constant Exchange rate",IF(Investment_DATA!Z17=0,0,Investment_DATA!Z17/ECO!Z56))))</f>
        <v>1935100</v>
      </c>
      <c r="Q18" s="63">
        <f t="shared" si="1"/>
        <v>0.24578904346190719</v>
      </c>
      <c r="R18" s="63">
        <f t="shared" si="2"/>
        <v>0.1098302362927277</v>
      </c>
      <c r="S18" s="63">
        <f t="shared" si="3"/>
        <v>0.72708781631518304</v>
      </c>
    </row>
    <row r="19" spans="3:20" ht="15" x14ac:dyDescent="0.25">
      <c r="C19" s="165"/>
      <c r="D19" s="166"/>
      <c r="E19" s="61" t="s">
        <v>12</v>
      </c>
      <c r="F19" s="64">
        <f>IF($C$2="National Currency",IF(Investment_DATA!P18=0,0,Investment_DATA!P18),IF($C$2="Current Exchange rate",IF(Investment_DATA!P18=0,0,Investment_DATA!P18/ECO!P22),IF($C$2="Constant Exchange rate",IF(Investment_DATA!P18=0,0,Investment_DATA!P18/ECO!P57))))</f>
        <v>5529</v>
      </c>
      <c r="G19" s="64">
        <f>IF($C$2="National Currency",IF(Investment_DATA!Q18=0,0,Investment_DATA!Q18),IF($C$2="Current Exchange rate",IF(Investment_DATA!Q18=0,0,Investment_DATA!Q18/ECO!Q22),IF($C$2="Constant Exchange rate",IF(Investment_DATA!Q18=0,0,Investment_DATA!Q18/ECO!Q57))))</f>
        <v>6580</v>
      </c>
      <c r="H19" s="64">
        <f>IF($C$2="National Currency",IF(Investment_DATA!R18=0,0,Investment_DATA!R18),IF($C$2="Current Exchange rate",IF(Investment_DATA!R18=0,0,Investment_DATA!R18/ECO!R22),IF($C$2="Constant Exchange rate",IF(Investment_DATA!R18=0,0,Investment_DATA!R18/ECO!R57))))</f>
        <v>7621</v>
      </c>
      <c r="I19" s="64">
        <f>IF($C$2="National Currency",IF(Investment_DATA!S18=0,0,Investment_DATA!S18),IF($C$2="Current Exchange rate",IF(Investment_DATA!S18=0,0,Investment_DATA!S18/ECO!S22),IF($C$2="Constant Exchange rate",IF(Investment_DATA!S18=0,0,Investment_DATA!S18/ECO!S57))))</f>
        <v>8678</v>
      </c>
      <c r="J19" s="64">
        <f>IF($C$2="National Currency",IF(Investment_DATA!T18=0,0,Investment_DATA!T18),IF($C$2="Current Exchange rate",IF(Investment_DATA!T18=0,0,Investment_DATA!T18/ECO!T22),IF($C$2="Constant Exchange rate",IF(Investment_DATA!T18=0,0,Investment_DATA!T18/ECO!T57))))</f>
        <v>8130</v>
      </c>
      <c r="K19" s="64">
        <f>IF($C$2="National Currency",IF(Investment_DATA!U18=0,0,Investment_DATA!U18),IF($C$2="Current Exchange rate",IF(Investment_DATA!U18=0,0,Investment_DATA!U18/ECO!U22),IF($C$2="Constant Exchange rate",IF(Investment_DATA!U18=0,0,Investment_DATA!U18/ECO!U57))))</f>
        <v>8923</v>
      </c>
      <c r="L19" s="64">
        <f>IF($C$2="National Currency",IF(Investment_DATA!V18=0,0,Investment_DATA!V18),IF($C$2="Current Exchange rate",IF(Investment_DATA!V18=0,0,Investment_DATA!V18/ECO!V22),IF($C$2="Constant Exchange rate",IF(Investment_DATA!V18=0,0,Investment_DATA!V18/ECO!V57))))</f>
        <v>8044</v>
      </c>
      <c r="M19" s="64">
        <f>IF($C$2="National Currency",IF(Investment_DATA!W18=0,0,Investment_DATA!W18),IF($C$2="Current Exchange rate",IF(Investment_DATA!W18=0,0,Investment_DATA!W18/ECO!W22),IF($C$2="Constant Exchange rate",IF(Investment_DATA!W18=0,0,Investment_DATA!W18/ECO!W57))))</f>
        <v>7283</v>
      </c>
      <c r="N19" s="64">
        <f>IF($C$2="National Currency",IF(Investment_DATA!X18=0,0,Investment_DATA!X18),IF($C$2="Current Exchange rate",IF(Investment_DATA!X18=0,0,Investment_DATA!X18/ECO!X22),IF($C$2="Constant Exchange rate",IF(Investment_DATA!X18=0,0,Investment_DATA!X18/ECO!X57))))</f>
        <v>7702</v>
      </c>
      <c r="O19" s="64">
        <f>IF($C$2="National Currency",IF(Investment_DATA!Y18=0,0,Investment_DATA!Y18),IF($C$2="Current Exchange rate",IF(Investment_DATA!Y18=0,0,Investment_DATA!Y18/ECO!Y22),IF($C$2="Constant Exchange rate",IF(Investment_DATA!Y18=0,0,Investment_DATA!Y18/ECO!Y57))))</f>
        <v>8034</v>
      </c>
      <c r="P19" s="64">
        <f>IF($C$2="National Currency",IF(Investment_DATA!Z18=0,0,Investment_DATA!Z18),IF($C$2="Current Exchange rate",IF(Investment_DATA!Z18=0,0,Investment_DATA!Z18/ECO!Z22),IF($C$2="Constant Exchange rate",IF(Investment_DATA!Z18=0,0,Investment_DATA!Z18/ECO!Z57))))</f>
        <v>9000</v>
      </c>
      <c r="Q19" s="63">
        <f t="shared" si="1"/>
        <v>1.1431457760101105E-3</v>
      </c>
      <c r="R19" s="63">
        <f t="shared" si="2"/>
        <v>0.12023898431665425</v>
      </c>
      <c r="S19" s="63">
        <f t="shared" si="3"/>
        <v>0.36778115501519748</v>
      </c>
    </row>
    <row r="20" spans="3:20" ht="15" x14ac:dyDescent="0.25">
      <c r="C20" s="165"/>
      <c r="D20" s="166"/>
      <c r="E20" s="61" t="s">
        <v>13</v>
      </c>
      <c r="F20" s="64">
        <f>IF($C$2="National Currency",IF(Investment_DATA!P19=0,0,Investment_DATA!P19),IF($C$2="Current Exchange rate",IF(Investment_DATA!P19=0,0,Investment_DATA!P19/ECO!P23),IF($C$2="Constant Exchange rate",IF(Investment_DATA!P19=0,0,Investment_DATA!P19/ECO!P58))))</f>
        <v>615.17367458866545</v>
      </c>
      <c r="G20" s="64">
        <f>IF($C$2="National Currency",IF(Investment_DATA!Q19=0,0,Investment_DATA!Q19),IF($C$2="Current Exchange rate",IF(Investment_DATA!Q19=0,0,Investment_DATA!Q19/ECO!Q23),IF($C$2="Constant Exchange rate",IF(Investment_DATA!Q19=0,0,Investment_DATA!Q19/ECO!Q58))))</f>
        <v>643.11830765212846</v>
      </c>
      <c r="H20" s="64">
        <f>IF($C$2="National Currency",IF(Investment_DATA!R19=0,0,Investment_DATA!R19),IF($C$2="Current Exchange rate",IF(Investment_DATA!R19=0,0,Investment_DATA!R19/ECO!R23),IF($C$2="Constant Exchange rate",IF(Investment_DATA!R19=0,0,Investment_DATA!R19/ECO!R58))))</f>
        <v>937.12457560720816</v>
      </c>
      <c r="I20" s="64">
        <f>IF($C$2="National Currency",IF(Investment_DATA!S19=0,0,Investment_DATA!S19),IF($C$2="Current Exchange rate",IF(Investment_DATA!S19=0,0,Investment_DATA!S19/ECO!S23),IF($C$2="Constant Exchange rate",IF(Investment_DATA!S19=0,0,Investment_DATA!S19/ECO!S58))))</f>
        <v>1231.1308435622877</v>
      </c>
      <c r="J20" s="64">
        <f>IF($C$2="National Currency",IF(Investment_DATA!T19=0,0,Investment_DATA!T19),IF($C$2="Current Exchange rate",IF(Investment_DATA!T19=0,0,Investment_DATA!T19/ECO!T23),IF($C$2="Constant Exchange rate",IF(Investment_DATA!T19=0,0,Investment_DATA!T19/ECO!T58))))</f>
        <v>1403.760773047793</v>
      </c>
      <c r="K20" s="64">
        <f>IF($C$2="National Currency",IF(Investment_DATA!U19=0,0,Investment_DATA!U19),IF($C$2="Current Exchange rate",IF(Investment_DATA!U19=0,0,Investment_DATA!U19/ECO!U23),IF($C$2="Constant Exchange rate",IF(Investment_DATA!U19=0,0,Investment_DATA!U19/ECO!U58))))</f>
        <v>1620.6581352833637</v>
      </c>
      <c r="L20" s="64">
        <f>IF($C$2="National Currency",IF(Investment_DATA!V19=0,0,Investment_DATA!V19),IF($C$2="Current Exchange rate",IF(Investment_DATA!V19=0,0,Investment_DATA!V19/ECO!V23),IF($C$2="Constant Exchange rate",IF(Investment_DATA!V19=0,0,Investment_DATA!V19/ECO!V58))))</f>
        <v>1804.6487333507441</v>
      </c>
      <c r="M20" s="64">
        <f>IF($C$2="National Currency",IF(Investment_DATA!W19=0,0,Investment_DATA!W19),IF($C$2="Current Exchange rate",IF(Investment_DATA!W19=0,0,Investment_DATA!W19/ECO!W23),IF($C$2="Constant Exchange rate",IF(Investment_DATA!W19=0,0,Investment_DATA!W19/ECO!W58))))</f>
        <v>1928.3102637764428</v>
      </c>
      <c r="N20" s="64">
        <f>IF($C$2="National Currency",IF(Investment_DATA!X19=0,0,Investment_DATA!X19),IF($C$2="Current Exchange rate",IF(Investment_DATA!X19=0,0,Investment_DATA!X19/ECO!X23),IF($C$2="Constant Exchange rate",IF(Investment_DATA!X19=0,0,Investment_DATA!X19/ECO!X58))))</f>
        <v>2132.54113345521</v>
      </c>
      <c r="O20" s="64">
        <f>IF($C$2="National Currency",IF(Investment_DATA!Y19=0,0,Investment_DATA!Y19),IF($C$2="Current Exchange rate",IF(Investment_DATA!Y19=0,0,Investment_DATA!Y19/ECO!Y23),IF($C$2="Constant Exchange rate",IF(Investment_DATA!Y19=0,0,Investment_DATA!Y19/ECO!Y58))))</f>
        <v>2238.3128754243926</v>
      </c>
      <c r="P20" s="64">
        <f>IF($C$2="National Currency",IF(Investment_DATA!Z19=0,0,Investment_DATA!Z19),IF($C$2="Current Exchange rate",IF(Investment_DATA!Z19=0,0,Investment_DATA!Z19/ECO!Z23),IF($C$2="Constant Exchange rate",IF(Investment_DATA!Z19=0,0,Investment_DATA!Z19/ECO!Z58))))</f>
        <v>2322.9302689997389</v>
      </c>
      <c r="Q20" s="63">
        <f t="shared" si="1"/>
        <v>2.9504976944145345E-4</v>
      </c>
      <c r="R20" s="63">
        <f t="shared" si="2"/>
        <v>3.7804095443673136E-2</v>
      </c>
      <c r="S20" s="63">
        <f t="shared" si="3"/>
        <v>2.6119796954314722</v>
      </c>
    </row>
    <row r="21" spans="3:20" ht="15" x14ac:dyDescent="0.25">
      <c r="C21" s="165"/>
      <c r="D21" s="166"/>
      <c r="E21" s="61" t="s">
        <v>14</v>
      </c>
      <c r="F21" s="64">
        <f>IF($C$2="National Currency",IF(Investment_DATA!P20=0,0,Investment_DATA!P20),IF($C$2="Current Exchange rate",IF(Investment_DATA!P20=0,0,Investment_DATA!P20/ECO!P24),IF($C$2="Constant Exchange rate",IF(Investment_DATA!P20=0,0,Investment_DATA!P20/ECO!P59))))</f>
        <v>2868.805856626735</v>
      </c>
      <c r="G21" s="64">
        <f>IF($C$2="National Currency",IF(Investment_DATA!Q20=0,0,Investment_DATA!Q20),IF($C$2="Current Exchange rate",IF(Investment_DATA!Q20=0,0,Investment_DATA!Q20/ECO!Q24),IF($C$2="Constant Exchange rate",IF(Investment_DATA!Q20=0,0,Investment_DATA!Q20/ECO!Q59))))</f>
        <v>3459.6691386195093</v>
      </c>
      <c r="H21" s="64">
        <f>IF($C$2="National Currency",IF(Investment_DATA!R20=0,0,Investment_DATA!R20),IF($C$2="Current Exchange rate",IF(Investment_DATA!R20=0,0,Investment_DATA!R20/ECO!R24),IF($C$2="Constant Exchange rate",IF(Investment_DATA!R20=0,0,Investment_DATA!R20/ECO!R59))))</f>
        <v>4200.8081384293591</v>
      </c>
      <c r="I21" s="64">
        <f>IF($C$2="National Currency",IF(Investment_DATA!S20=0,0,Investment_DATA!S20),IF($C$2="Current Exchange rate",IF(Investment_DATA!S20=0,0,Investment_DATA!S20/ECO!S24),IF($C$2="Constant Exchange rate",IF(Investment_DATA!S20=0,0,Investment_DATA!S20/ECO!S59))))</f>
        <v>4937.3835329910626</v>
      </c>
      <c r="J21" s="64">
        <f>IF($C$2="National Currency",IF(Investment_DATA!T20=0,0,Investment_DATA!T20),IF($C$2="Current Exchange rate",IF(Investment_DATA!T20=0,0,Investment_DATA!T20/ECO!T24),IF($C$2="Constant Exchange rate",IF(Investment_DATA!T20=0,0,Investment_DATA!T20/ECO!T59))))</f>
        <v>4641.9186157064078</v>
      </c>
      <c r="K21" s="64">
        <f>IF($C$2="National Currency",IF(Investment_DATA!U20=0,0,Investment_DATA!U20),IF($C$2="Current Exchange rate",IF(Investment_DATA!U20=0,0,Investment_DATA!U20/ECO!U24),IF($C$2="Constant Exchange rate",IF(Investment_DATA!U20=0,0,Investment_DATA!U20/ECO!U59))))</f>
        <v>5245.7723268048421</v>
      </c>
      <c r="L21" s="64">
        <f>IF($C$2="National Currency",IF(Investment_DATA!V20=0,0,Investment_DATA!V20),IF($C$2="Current Exchange rate",IF(Investment_DATA!V20=0,0,Investment_DATA!V20/ECO!V24),IF($C$2="Constant Exchange rate",IF(Investment_DATA!V20=0,0,Investment_DATA!V20/ECO!V59))))</f>
        <v>5464.8982696330095</v>
      </c>
      <c r="M21" s="64">
        <f>IF($C$2="National Currency",IF(Investment_DATA!W20=0,0,Investment_DATA!W20),IF($C$2="Current Exchange rate",IF(Investment_DATA!W20=0,0,Investment_DATA!W20/ECO!W24),IF($C$2="Constant Exchange rate",IF(Investment_DATA!W20=0,0,Investment_DATA!W20/ECO!W59))))</f>
        <v>5255.7013373898708</v>
      </c>
      <c r="N21" s="64">
        <f>IF($C$2="National Currency",IF(Investment_DATA!X20=0,0,Investment_DATA!X20),IF($C$2="Current Exchange rate",IF(Investment_DATA!X20=0,0,Investment_DATA!X20/ECO!X24),IF($C$2="Constant Exchange rate",IF(Investment_DATA!X20=0,0,Investment_DATA!X20/ECO!X59))))</f>
        <v>5241.7379729986687</v>
      </c>
      <c r="O21" s="64">
        <f>IF($C$2="National Currency",IF(Investment_DATA!Y20=0,0,Investment_DATA!Y20),IF($C$2="Current Exchange rate",IF(Investment_DATA!Y20=0,0,Investment_DATA!Y20/ECO!Y24),IF($C$2="Constant Exchange rate",IF(Investment_DATA!Y20=0,0,Investment_DATA!Y20/ECO!Y59))))</f>
        <v>5012.4675160043098</v>
      </c>
      <c r="P21" s="64">
        <f>IF($C$2="National Currency",IF(Investment_DATA!Z20=0,0,Investment_DATA!Z20),IF($C$2="Current Exchange rate",IF(Investment_DATA!Z20=0,0,Investment_DATA!Z20/ECO!Z24),IF($C$2="Constant Exchange rate",IF(Investment_DATA!Z20=0,0,Investment_DATA!Z20/ECO!Z59))))</f>
        <v>5392.8788743107052</v>
      </c>
      <c r="Q21" s="63">
        <f t="shared" si="1"/>
        <v>6.8498296730027134E-4</v>
      </c>
      <c r="R21" s="63">
        <f t="shared" si="2"/>
        <v>7.5893032142708039E-2</v>
      </c>
      <c r="S21" s="63">
        <f t="shared" si="3"/>
        <v>0.5587845710768149</v>
      </c>
    </row>
    <row r="22" spans="3:20" ht="15" x14ac:dyDescent="0.25">
      <c r="C22" s="165"/>
      <c r="D22" s="166"/>
      <c r="E22" s="61" t="s">
        <v>15</v>
      </c>
      <c r="F22" s="64">
        <f>IF($C$2="National Currency",IF(Investment_DATA!P21=0,0,Investment_DATA!P21),IF($C$2="Current Exchange rate",IF(Investment_DATA!P21=0,0,Investment_DATA!P21/ECO!P25),IF($C$2="Constant Exchange rate",IF(Investment_DATA!P21=0,0,Investment_DATA!P21/ECO!P60))))</f>
        <v>55308</v>
      </c>
      <c r="G22" s="64">
        <f>IF($C$2="National Currency",IF(Investment_DATA!Q21=0,0,Investment_DATA!Q21),IF($C$2="Current Exchange rate",IF(Investment_DATA!Q21=0,0,Investment_DATA!Q21/ECO!Q25),IF($C$2="Constant Exchange rate",IF(Investment_DATA!Q21=0,0,Investment_DATA!Q21/ECO!Q60))))</f>
        <v>68823</v>
      </c>
      <c r="H22" s="64">
        <f>IF($C$2="National Currency",IF(Investment_DATA!R21=0,0,Investment_DATA!R21),IF($C$2="Current Exchange rate",IF(Investment_DATA!R21=0,0,Investment_DATA!R21/ECO!R25),IF($C$2="Constant Exchange rate",IF(Investment_DATA!R21=0,0,Investment_DATA!R21/ECO!R60))))</f>
        <v>80521</v>
      </c>
      <c r="I22" s="64">
        <f>IF($C$2="National Currency",IF(Investment_DATA!S21=0,0,Investment_DATA!S21),IF($C$2="Current Exchange rate",IF(Investment_DATA!S21=0,0,Investment_DATA!S21/ECO!S25),IF($C$2="Constant Exchange rate",IF(Investment_DATA!S21=0,0,Investment_DATA!S21/ECO!S60))))</f>
        <v>82342</v>
      </c>
      <c r="J22" s="64">
        <f>IF($C$2="National Currency",IF(Investment_DATA!T21=0,0,Investment_DATA!T21),IF($C$2="Current Exchange rate",IF(Investment_DATA!T21=0,0,Investment_DATA!T21/ECO!T25),IF($C$2="Constant Exchange rate",IF(Investment_DATA!T21=0,0,Investment_DATA!T21/ECO!T60))))</f>
        <v>63818</v>
      </c>
      <c r="K22" s="64">
        <f>IF($C$2="National Currency",IF(Investment_DATA!U21=0,0,Investment_DATA!U21),IF($C$2="Current Exchange rate",IF(Investment_DATA!U21=0,0,Investment_DATA!U21/ECO!U25),IF($C$2="Constant Exchange rate",IF(Investment_DATA!U21=0,0,Investment_DATA!U21/ECO!U60))))</f>
        <v>70015</v>
      </c>
      <c r="L22" s="64">
        <f>IF($C$2="National Currency",IF(Investment_DATA!V21=0,0,Investment_DATA!V21),IF($C$2="Current Exchange rate",IF(Investment_DATA!V21=0,0,Investment_DATA!V21/ECO!V25),IF($C$2="Constant Exchange rate",IF(Investment_DATA!V21=0,0,Investment_DATA!V21/ECO!V60))))</f>
        <v>73430</v>
      </c>
      <c r="M22" s="64">
        <f>IF($C$2="National Currency",IF(Investment_DATA!W21=0,0,Investment_DATA!W21),IF($C$2="Current Exchange rate",IF(Investment_DATA!W21=0,0,Investment_DATA!W21/ECO!W25),IF($C$2="Constant Exchange rate",IF(Investment_DATA!W21=0,0,Investment_DATA!W21/ECO!W60))))</f>
        <v>71838</v>
      </c>
      <c r="N22" s="64">
        <f>IF($C$2="National Currency",IF(Investment_DATA!X21=0,0,Investment_DATA!X21),IF($C$2="Current Exchange rate",IF(Investment_DATA!X21=0,0,Investment_DATA!X21/ECO!X25),IF($C$2="Constant Exchange rate",IF(Investment_DATA!X21=0,0,Investment_DATA!X21/ECO!X60))))</f>
        <v>79208</v>
      </c>
      <c r="O22" s="64">
        <f>IF($C$2="National Currency",IF(Investment_DATA!Y21=0,0,Investment_DATA!Y21),IF($C$2="Current Exchange rate",IF(Investment_DATA!Y21=0,0,Investment_DATA!Y21/ECO!Y25),IF($C$2="Constant Exchange rate",IF(Investment_DATA!Y21=0,0,Investment_DATA!Y21/ECO!Y60))))</f>
        <v>82309</v>
      </c>
      <c r="P22" s="64">
        <f>IF($C$2="National Currency",IF(Investment_DATA!Z21=0,0,Investment_DATA!Z21),IF($C$2="Current Exchange rate",IF(Investment_DATA!Z21=0,0,Investment_DATA!Z21/ECO!Z25),IF($C$2="Constant Exchange rate",IF(Investment_DATA!Z21=0,0,Investment_DATA!Z21/ECO!Z60))))</f>
        <v>89217</v>
      </c>
      <c r="Q22" s="63">
        <f t="shared" si="1"/>
        <v>1.1332004077588225E-2</v>
      </c>
      <c r="R22" s="63">
        <f t="shared" si="2"/>
        <v>8.3927638532845794E-2</v>
      </c>
      <c r="S22" s="63">
        <f t="shared" si="3"/>
        <v>0.29632535634889501</v>
      </c>
    </row>
    <row r="23" spans="3:20" ht="15" x14ac:dyDescent="0.25">
      <c r="C23" s="165"/>
      <c r="D23" s="166"/>
      <c r="E23" s="61" t="s">
        <v>16</v>
      </c>
      <c r="F23" s="64">
        <f>IF($C$2="National Currency",IF(Investment_DATA!P22=0,0,Investment_DATA!P22),IF($C$2="Current Exchange rate",IF(Investment_DATA!P22=0,0,Investment_DATA!P22/ECO!P26),IF($C$2="Constant Exchange rate",IF(Investment_DATA!P22=0,0,Investment_DATA!P22/ECO!P61))))</f>
        <v>41.76075817692108</v>
      </c>
      <c r="G23" s="64">
        <f>IF($C$2="National Currency",IF(Investment_DATA!Q22=0,0,Investment_DATA!Q22),IF($C$2="Current Exchange rate",IF(Investment_DATA!Q22=0,0,Investment_DATA!Q22/ECO!Q26),IF($C$2="Constant Exchange rate",IF(Investment_DATA!Q22=0,0,Investment_DATA!Q22/ECO!Q61))))</f>
        <v>45.495846313603316</v>
      </c>
      <c r="H23" s="64">
        <f>IF($C$2="National Currency",IF(Investment_DATA!R22=0,0,Investment_DATA!R22),IF($C$2="Current Exchange rate",IF(Investment_DATA!R22=0,0,Investment_DATA!R22/ECO!R26),IF($C$2="Constant Exchange rate",IF(Investment_DATA!R22=0,0,Investment_DATA!R22/ECO!R61))))</f>
        <v>32.411734164070609</v>
      </c>
      <c r="I23" s="64">
        <f>IF($C$2="National Currency",IF(Investment_DATA!S22=0,0,Investment_DATA!S22),IF($C$2="Current Exchange rate",IF(Investment_DATA!S22=0,0,Investment_DATA!S22/ECO!S26),IF($C$2="Constant Exchange rate",IF(Investment_DATA!S22=0,0,Investment_DATA!S22/ECO!S61))))</f>
        <v>19.126427829698855</v>
      </c>
      <c r="J23" s="64">
        <f>IF($C$2="National Currency",IF(Investment_DATA!T22=0,0,Investment_DATA!T22),IF($C$2="Current Exchange rate",IF(Investment_DATA!T22=0,0,Investment_DATA!T22/ECO!T26),IF($C$2="Constant Exchange rate",IF(Investment_DATA!T22=0,0,Investment_DATA!T22/ECO!T61))))</f>
        <v>43.970664589823464</v>
      </c>
      <c r="K23" s="64">
        <f>IF($C$2="National Currency",IF(Investment_DATA!U22=0,0,Investment_DATA!U22),IF($C$2="Current Exchange rate",IF(Investment_DATA!U22=0,0,Investment_DATA!U22/ECO!U26),IF($C$2="Constant Exchange rate",IF(Investment_DATA!U22=0,0,Investment_DATA!U22/ECO!U61))))</f>
        <v>50.674974039460018</v>
      </c>
      <c r="L23" s="64">
        <f>IF($C$2="National Currency",IF(Investment_DATA!V22=0,0,Investment_DATA!V22),IF($C$2="Current Exchange rate",IF(Investment_DATA!V22=0,0,Investment_DATA!V22/ECO!V26),IF($C$2="Constant Exchange rate",IF(Investment_DATA!V22=0,0,Investment_DATA!V22/ECO!V61))))</f>
        <v>48.721443406022843</v>
      </c>
      <c r="M23" s="64">
        <f>IF($C$2="National Currency",IF(Investment_DATA!W22=0,0,Investment_DATA!W22),IF($C$2="Current Exchange rate",IF(Investment_DATA!W22=0,0,Investment_DATA!W22/ECO!W26),IF($C$2="Constant Exchange rate",IF(Investment_DATA!W22=0,0,Investment_DATA!W22/ECO!W61))))</f>
        <v>48.714953271028037</v>
      </c>
      <c r="N23" s="64">
        <f>IF($C$2="National Currency",IF(Investment_DATA!X22=0,0,Investment_DATA!X22),IF($C$2="Current Exchange rate",IF(Investment_DATA!X22=0,0,Investment_DATA!X22/ECO!X26),IF($C$2="Constant Exchange rate",IF(Investment_DATA!X22=0,0,Investment_DATA!X22/ECO!X61))))</f>
        <v>44.126427829698855</v>
      </c>
      <c r="O23" s="64">
        <f>IF($C$2="National Currency",IF(Investment_DATA!Y22=0,0,Investment_DATA!Y22),IF($C$2="Current Exchange rate",IF(Investment_DATA!Y22=0,0,Investment_DATA!Y22/ECO!Y26),IF($C$2="Constant Exchange rate",IF(Investment_DATA!Y22=0,0,Investment_DATA!Y22/ECO!Y61))))</f>
        <v>49.325025960539975</v>
      </c>
      <c r="P23" s="64">
        <f>IF($C$2="National Currency",IF(Investment_DATA!Z22=0,0,Investment_DATA!Z22),IF($C$2="Current Exchange rate",IF(Investment_DATA!Z22=0,0,Investment_DATA!Z22/ECO!Z26),IF($C$2="Constant Exchange rate",IF(Investment_DATA!Z22=0,0,Investment_DATA!Z22/ECO!Z61))))</f>
        <v>49.325025960539975</v>
      </c>
      <c r="Q23" s="63">
        <f t="shared" si="1"/>
        <v>6.265077230931146E-6</v>
      </c>
      <c r="R23" s="63">
        <f t="shared" si="2"/>
        <v>0</v>
      </c>
      <c r="S23" s="63">
        <f t="shared" si="3"/>
        <v>8.4165477888730411E-2</v>
      </c>
    </row>
    <row r="24" spans="3:20" ht="15" x14ac:dyDescent="0.25">
      <c r="C24" s="165"/>
      <c r="D24" s="166"/>
      <c r="E24" s="61" t="s">
        <v>17</v>
      </c>
      <c r="F24" s="64">
        <f>IF($C$2="National Currency",IF(Investment_DATA!P23=0,0,Investment_DATA!P23),IF($C$2="Current Exchange rate",IF(Investment_DATA!P23=0,0,Investment_DATA!P23/ECO!P27),IF($C$2="Constant Exchange rate",IF(Investment_DATA!P23=0,0,Investment_DATA!P23/ECO!P62))))</f>
        <v>338812</v>
      </c>
      <c r="G24" s="64">
        <f>IF($C$2="National Currency",IF(Investment_DATA!Q23=0,0,Investment_DATA!Q23),IF($C$2="Current Exchange rate",IF(Investment_DATA!Q23=0,0,Investment_DATA!Q23/ECO!Q27),IF($C$2="Constant Exchange rate",IF(Investment_DATA!Q23=0,0,Investment_DATA!Q23/ECO!Q62))))</f>
        <v>383676</v>
      </c>
      <c r="H24" s="64">
        <f>IF($C$2="National Currency",IF(Investment_DATA!R23=0,0,Investment_DATA!R23),IF($C$2="Current Exchange rate",IF(Investment_DATA!R23=0,0,Investment_DATA!R23/ECO!R27),IF($C$2="Constant Exchange rate",IF(Investment_DATA!R23=0,0,Investment_DATA!R23/ECO!R62))))</f>
        <v>398711</v>
      </c>
      <c r="I24" s="64">
        <f>IF($C$2="National Currency",IF(Investment_DATA!S23=0,0,Investment_DATA!S23),IF($C$2="Current Exchange rate",IF(Investment_DATA!S23=0,0,Investment_DATA!S23/ECO!S27),IF($C$2="Constant Exchange rate",IF(Investment_DATA!S23=0,0,Investment_DATA!S23/ECO!S62))))</f>
        <v>388507</v>
      </c>
      <c r="J24" s="64">
        <f>IF($C$2="National Currency",IF(Investment_DATA!T23=0,0,Investment_DATA!T23),IF($C$2="Current Exchange rate",IF(Investment_DATA!T23=0,0,Investment_DATA!T23/ECO!T27),IF($C$2="Constant Exchange rate",IF(Investment_DATA!T23=0,0,Investment_DATA!T23/ECO!T62))))</f>
        <v>358205</v>
      </c>
      <c r="K24" s="64">
        <f>IF($C$2="National Currency",IF(Investment_DATA!U23=0,0,Investment_DATA!U23),IF($C$2="Current Exchange rate",IF(Investment_DATA!U23=0,0,Investment_DATA!U23/ECO!U27),IF($C$2="Constant Exchange rate",IF(Investment_DATA!U23=0,0,Investment_DATA!U23/ECO!U62))))</f>
        <v>410827</v>
      </c>
      <c r="L24" s="64">
        <f>IF($C$2="National Currency",IF(Investment_DATA!V23=0,0,Investment_DATA!V23),IF($C$2="Current Exchange rate",IF(Investment_DATA!V23=0,0,Investment_DATA!V23/ECO!V27),IF($C$2="Constant Exchange rate",IF(Investment_DATA!V23=0,0,Investment_DATA!V23/ECO!V62))))</f>
        <v>442574</v>
      </c>
      <c r="M24" s="64">
        <f>IF($C$2="National Currency",IF(Investment_DATA!W23=0,0,Investment_DATA!W23),IF($C$2="Current Exchange rate",IF(Investment_DATA!W23=0,0,Investment_DATA!W23/ECO!W27),IF($C$2="Constant Exchange rate",IF(Investment_DATA!W23=0,0,Investment_DATA!W23/ECO!W62))))</f>
        <v>437347</v>
      </c>
      <c r="N24" s="64">
        <f>IF($C$2="National Currency",IF(Investment_DATA!X23=0,0,Investment_DATA!X23),IF($C$2="Current Exchange rate",IF(Investment_DATA!X23=0,0,Investment_DATA!X23/ECO!X27),IF($C$2="Constant Exchange rate",IF(Investment_DATA!X23=0,0,Investment_DATA!X23/ECO!X62))))</f>
        <v>451255</v>
      </c>
      <c r="O24" s="64">
        <f>IF($C$2="National Currency",IF(Investment_DATA!Y23=0,0,Investment_DATA!Y23),IF($C$2="Current Exchange rate",IF(Investment_DATA!Y23=0,0,Investment_DATA!Y23/ECO!Y27),IF($C$2="Constant Exchange rate",IF(Investment_DATA!Y23=0,0,Investment_DATA!Y23/ECO!Y62))))</f>
        <v>483901</v>
      </c>
      <c r="P24" s="64">
        <f>IF($C$2="National Currency",IF(Investment_DATA!Z23=0,0,Investment_DATA!Z23),IF($C$2="Current Exchange rate",IF(Investment_DATA!Z23=0,0,Investment_DATA!Z23/ECO!Z27),IF($C$2="Constant Exchange rate",IF(Investment_DATA!Z23=0,0,Investment_DATA!Z23/ECO!Z62))))</f>
        <v>549861</v>
      </c>
      <c r="Q24" s="63">
        <f t="shared" si="1"/>
        <v>6.9841253282521706E-2</v>
      </c>
      <c r="R24" s="63">
        <f t="shared" si="2"/>
        <v>0.13630887309594319</v>
      </c>
      <c r="S24" s="63">
        <f t="shared" si="3"/>
        <v>0.43313889844556352</v>
      </c>
    </row>
    <row r="25" spans="3:20" ht="15" x14ac:dyDescent="0.25">
      <c r="C25" s="165"/>
      <c r="D25" s="166"/>
      <c r="E25" s="61" t="s">
        <v>18</v>
      </c>
      <c r="F25" s="64">
        <f>IF($C$2="National Currency",IF(Investment_DATA!P24=0,0,Investment_DATA!P24),IF($C$2="Current Exchange rate",IF(Investment_DATA!P24=0,0,Investment_DATA!P24/ECO!P28),IF($C$2="Constant Exchange rate",IF(Investment_DATA!P24=0,0,Investment_DATA!P24/ECO!P63))))</f>
        <v>3659.3479707252163</v>
      </c>
      <c r="G25" s="64">
        <f>IF($C$2="National Currency",IF(Investment_DATA!Q24=0,0,Investment_DATA!Q24),IF($C$2="Current Exchange rate",IF(Investment_DATA!Q24=0,0,Investment_DATA!Q24/ECO!Q28),IF($C$2="Constant Exchange rate",IF(Investment_DATA!Q24=0,0,Investment_DATA!Q24/ECO!Q63))))</f>
        <v>7485.0299401197608</v>
      </c>
      <c r="H25" s="64">
        <f>IF($C$2="National Currency",IF(Investment_DATA!R24=0,0,Investment_DATA!R24),IF($C$2="Current Exchange rate",IF(Investment_DATA!R24=0,0,Investment_DATA!R24/ECO!R28),IF($C$2="Constant Exchange rate",IF(Investment_DATA!R24=0,0,Investment_DATA!R24/ECO!R63))))</f>
        <v>12749.500998003992</v>
      </c>
      <c r="I25" s="64">
        <f>IF($C$2="National Currency",IF(Investment_DATA!S24=0,0,Investment_DATA!S24),IF($C$2="Current Exchange rate",IF(Investment_DATA!S24=0,0,Investment_DATA!S24/ECO!S28),IF($C$2="Constant Exchange rate",IF(Investment_DATA!S24=0,0,Investment_DATA!S24/ECO!S63))))</f>
        <v>17440.119760479043</v>
      </c>
      <c r="J25" s="64">
        <f>IF($C$2="National Currency",IF(Investment_DATA!T24=0,0,Investment_DATA!T24),IF($C$2="Current Exchange rate",IF(Investment_DATA!T24=0,0,Investment_DATA!T24/ECO!T28),IF($C$2="Constant Exchange rate",IF(Investment_DATA!T24=0,0,Investment_DATA!T24/ECO!T63))))</f>
        <v>15552.22887558217</v>
      </c>
      <c r="K25" s="64">
        <f>IF($C$2="National Currency",IF(Investment_DATA!U24=0,0,Investment_DATA!U24),IF($C$2="Current Exchange rate",IF(Investment_DATA!U24=0,0,Investment_DATA!U24/ECO!U28),IF($C$2="Constant Exchange rate",IF(Investment_DATA!U24=0,0,Investment_DATA!U24/ECO!U63))))</f>
        <v>22455.089820359284</v>
      </c>
      <c r="L25" s="64">
        <f>IF($C$2="National Currency",IF(Investment_DATA!V24=0,0,Investment_DATA!V24),IF($C$2="Current Exchange rate",IF(Investment_DATA!V24=0,0,Investment_DATA!V24/ECO!V28),IF($C$2="Constant Exchange rate",IF(Investment_DATA!V24=0,0,Investment_DATA!V24/ECO!V63))))</f>
        <v>22621.423819028612</v>
      </c>
      <c r="M25" s="64">
        <f>IF($C$2="National Currency",IF(Investment_DATA!W24=0,0,Investment_DATA!W24),IF($C$2="Current Exchange rate",IF(Investment_DATA!W24=0,0,Investment_DATA!W24/ECO!W28),IF($C$2="Constant Exchange rate",IF(Investment_DATA!W24=0,0,Investment_DATA!W24/ECO!W63))))</f>
        <v>22621.423819028612</v>
      </c>
      <c r="N25" s="64">
        <f>IF($C$2="National Currency",IF(Investment_DATA!X24=0,0,Investment_DATA!X24),IF($C$2="Current Exchange rate",IF(Investment_DATA!X24=0,0,Investment_DATA!X24/ECO!X28),IF($C$2="Constant Exchange rate",IF(Investment_DATA!X24=0,0,Investment_DATA!X24/ECO!X63))))</f>
        <v>23286.759813705925</v>
      </c>
      <c r="O25" s="64">
        <f>IF($C$2="National Currency",IF(Investment_DATA!Y24=0,0,Investment_DATA!Y24),IF($C$2="Current Exchange rate",IF(Investment_DATA!Y24=0,0,Investment_DATA!Y24/ECO!Y28),IF($C$2="Constant Exchange rate",IF(Investment_DATA!Y24=0,0,Investment_DATA!Y24/ECO!Y63))))</f>
        <v>22621.423819028612</v>
      </c>
      <c r="P25" s="64">
        <f>IF($C$2="National Currency",IF(Investment_DATA!Z24=0,0,Investment_DATA!Z24),IF($C$2="Current Exchange rate",IF(Investment_DATA!Z24=0,0,Investment_DATA!Z24/ECO!Z28),IF($C$2="Constant Exchange rate",IF(Investment_DATA!Z24=0,0,Investment_DATA!Z24/ECO!Z63))))</f>
        <v>21101.131071190954</v>
      </c>
      <c r="Q25" s="63">
        <f t="shared" si="1"/>
        <v>2.6801854281186263E-3</v>
      </c>
      <c r="R25" s="63">
        <f t="shared" si="2"/>
        <v>-6.7205882352941226E-2</v>
      </c>
      <c r="S25" s="63">
        <f t="shared" si="3"/>
        <v>1.8191111111111113</v>
      </c>
      <c r="T25" s="41"/>
    </row>
    <row r="26" spans="3:20" ht="15" x14ac:dyDescent="0.25">
      <c r="C26" s="165"/>
      <c r="D26" s="166"/>
      <c r="E26" s="61" t="s">
        <v>19</v>
      </c>
      <c r="F26" s="64">
        <f>IF($C$2="National Currency",IF(Investment_DATA!P25=0,0,Investment_DATA!P25),IF($C$2="Current Exchange rate",IF(Investment_DATA!P25=0,0,Investment_DATA!P25/ECO!P29),IF($C$2="Constant Exchange rate",IF(Investment_DATA!P25=0,0,Investment_DATA!P25/ECO!P64))))</f>
        <v>33463</v>
      </c>
      <c r="G26" s="64">
        <f>IF($C$2="National Currency",IF(Investment_DATA!Q25=0,0,Investment_DATA!Q25),IF($C$2="Current Exchange rate",IF(Investment_DATA!Q25=0,0,Investment_DATA!Q25/ECO!Q29),IF($C$2="Constant Exchange rate",IF(Investment_DATA!Q25=0,0,Investment_DATA!Q25/ECO!Q64))))</f>
        <v>42307</v>
      </c>
      <c r="H26" s="64">
        <f>IF($C$2="National Currency",IF(Investment_DATA!R25=0,0,Investment_DATA!R25),IF($C$2="Current Exchange rate",IF(Investment_DATA!R25=0,0,Investment_DATA!R25/ECO!R29),IF($C$2="Constant Exchange rate",IF(Investment_DATA!R25=0,0,Investment_DATA!R25/ECO!R64))))</f>
        <v>51082</v>
      </c>
      <c r="I26" s="64">
        <f>IF($C$2="National Currency",IF(Investment_DATA!S25=0,0,Investment_DATA!S25),IF($C$2="Current Exchange rate",IF(Investment_DATA!S25=0,0,Investment_DATA!S25/ECO!S29),IF($C$2="Constant Exchange rate",IF(Investment_DATA!S25=0,0,Investment_DATA!S25/ECO!S64))))</f>
        <v>57273</v>
      </c>
      <c r="J26" s="64">
        <f>IF($C$2="National Currency",IF(Investment_DATA!T25=0,0,Investment_DATA!T25),IF($C$2="Current Exchange rate",IF(Investment_DATA!T25=0,0,Investment_DATA!T25/ECO!T29),IF($C$2="Constant Exchange rate",IF(Investment_DATA!T25=0,0,Investment_DATA!T25/ECO!T64))))</f>
        <v>53010</v>
      </c>
      <c r="K26" s="64">
        <f>IF($C$2="National Currency",IF(Investment_DATA!U25=0,0,Investment_DATA!U25),IF($C$2="Current Exchange rate",IF(Investment_DATA!U25=0,0,Investment_DATA!U25/ECO!U29),IF($C$2="Constant Exchange rate",IF(Investment_DATA!U25=0,0,Investment_DATA!U25/ECO!U64))))</f>
        <v>70244</v>
      </c>
      <c r="L26" s="64">
        <f>IF($C$2="National Currency",IF(Investment_DATA!V25=0,0,Investment_DATA!V25),IF($C$2="Current Exchange rate",IF(Investment_DATA!V25=0,0,Investment_DATA!V25/ECO!V29),IF($C$2="Constant Exchange rate",IF(Investment_DATA!V25=0,0,Investment_DATA!V25/ECO!V64))))</f>
        <v>89979</v>
      </c>
      <c r="M26" s="64">
        <f>IF($C$2="National Currency",IF(Investment_DATA!W25=0,0,Investment_DATA!W25),IF($C$2="Current Exchange rate",IF(Investment_DATA!W25=0,0,Investment_DATA!W25/ECO!W29),IF($C$2="Constant Exchange rate",IF(Investment_DATA!W25=0,0,Investment_DATA!W25/ECO!W64))))</f>
        <v>93428</v>
      </c>
      <c r="N26" s="64">
        <f>IF($C$2="National Currency",IF(Investment_DATA!X25=0,0,Investment_DATA!X25),IF($C$2="Current Exchange rate",IF(Investment_DATA!X25=0,0,Investment_DATA!X25/ECO!X29),IF($C$2="Constant Exchange rate",IF(Investment_DATA!X25=0,0,Investment_DATA!X25/ECO!X64))))</f>
        <v>109728</v>
      </c>
      <c r="O26" s="64">
        <f>IF($C$2="National Currency",IF(Investment_DATA!Y25=0,0,Investment_DATA!Y25),IF($C$2="Current Exchange rate",IF(Investment_DATA!Y25=0,0,Investment_DATA!Y25/ECO!Y29),IF($C$2="Constant Exchange rate",IF(Investment_DATA!Y25=0,0,Investment_DATA!Y25/ECO!Y64))))</f>
        <v>120043</v>
      </c>
      <c r="P26" s="64">
        <f>IF($C$2="National Currency",IF(Investment_DATA!Z25=0,0,Investment_DATA!Z25),IF($C$2="Current Exchange rate",IF(Investment_DATA!Z25=0,0,Investment_DATA!Z25/ECO!Z29),IF($C$2="Constant Exchange rate",IF(Investment_DATA!Z25=0,0,Investment_DATA!Z25/ECO!Z64))))</f>
        <v>140235</v>
      </c>
      <c r="Q26" s="63">
        <f t="shared" si="1"/>
        <v>1.7812116433197536E-2</v>
      </c>
      <c r="R26" s="63">
        <f t="shared" si="2"/>
        <v>0.16820639270927917</v>
      </c>
      <c r="S26" s="63">
        <f t="shared" si="3"/>
        <v>2.3146996950859196</v>
      </c>
    </row>
    <row r="27" spans="3:20" ht="15" x14ac:dyDescent="0.25">
      <c r="C27" s="165"/>
      <c r="D27" s="166"/>
      <c r="E27" s="61" t="s">
        <v>20</v>
      </c>
      <c r="F27" s="64">
        <f>IF($C$2="National Currency",IF(Investment_DATA!P26=0,0,Investment_DATA!P26),IF($C$2="Current Exchange rate",IF(Investment_DATA!P26=0,0,Investment_DATA!P26/ECO!P30),IF($C$2="Constant Exchange rate",IF(Investment_DATA!P26=0,0,Investment_DATA!P26/ECO!P65))))</f>
        <v>36.425725668753557</v>
      </c>
      <c r="G27" s="64">
        <f>IF($C$2="National Currency",IF(Investment_DATA!Q26=0,0,Investment_DATA!Q26),IF($C$2="Current Exchange rate",IF(Investment_DATA!Q26=0,0,Investment_DATA!Q26/ECO!Q30),IF($C$2="Constant Exchange rate",IF(Investment_DATA!Q26=0,0,Investment_DATA!Q26/ECO!Q65))))</f>
        <v>42.401821286283443</v>
      </c>
      <c r="H27" s="64">
        <f>IF($C$2="National Currency",IF(Investment_DATA!R26=0,0,Investment_DATA!R26),IF($C$2="Current Exchange rate",IF(Investment_DATA!R26=0,0,Investment_DATA!R26/ECO!R30),IF($C$2="Constant Exchange rate",IF(Investment_DATA!R26=0,0,Investment_DATA!R26/ECO!R65))))</f>
        <v>49.985771200910648</v>
      </c>
      <c r="I27" s="64">
        <f>IF($C$2="National Currency",IF(Investment_DATA!S26=0,0,Investment_DATA!S26),IF($C$2="Current Exchange rate",IF(Investment_DATA!S26=0,0,Investment_DATA!S26/ECO!S30),IF($C$2="Constant Exchange rate",IF(Investment_DATA!S26=0,0,Investment_DATA!S26/ECO!S65))))</f>
        <v>50.882185543540125</v>
      </c>
      <c r="J27" s="64">
        <f>IF($C$2="National Currency",IF(Investment_DATA!T26=0,0,Investment_DATA!T26),IF($C$2="Current Exchange rate",IF(Investment_DATA!T26=0,0,Investment_DATA!T26/ECO!T30),IF($C$2="Constant Exchange rate",IF(Investment_DATA!T26=0,0,Investment_DATA!T26/ECO!T65))))</f>
        <v>71.371656232213994</v>
      </c>
      <c r="K27" s="64">
        <f>IF($C$2="National Currency",IF(Investment_DATA!U26=0,0,Investment_DATA!U26),IF($C$2="Current Exchange rate",IF(Investment_DATA!U26=0,0,Investment_DATA!U26/ECO!U30),IF($C$2="Constant Exchange rate",IF(Investment_DATA!U26=0,0,Investment_DATA!U26/ECO!U65))))</f>
        <v>82.683551508252705</v>
      </c>
      <c r="L27" s="64">
        <f>IF($C$2="National Currency",IF(Investment_DATA!V26=0,0,Investment_DATA!V26),IF($C$2="Current Exchange rate",IF(Investment_DATA!V26=0,0,Investment_DATA!V26/ECO!V30),IF($C$2="Constant Exchange rate",IF(Investment_DATA!V26=0,0,Investment_DATA!V26/ECO!V65))))</f>
        <v>96.11553784860557</v>
      </c>
      <c r="M27" s="64">
        <f>IF($C$2="National Currency",IF(Investment_DATA!W26=0,0,Investment_DATA!W26),IF($C$2="Current Exchange rate",IF(Investment_DATA!W26=0,0,Investment_DATA!W26/ECO!W30),IF($C$2="Constant Exchange rate",IF(Investment_DATA!W26=0,0,Investment_DATA!W26/ECO!W65))))</f>
        <v>77.44735344336938</v>
      </c>
      <c r="N27" s="64">
        <f>IF($C$2="National Currency",IF(Investment_DATA!X26=0,0,Investment_DATA!X26),IF($C$2="Current Exchange rate",IF(Investment_DATA!X26=0,0,Investment_DATA!X26/ECO!X30),IF($C$2="Constant Exchange rate",IF(Investment_DATA!X26=0,0,Investment_DATA!X26/ECO!X65))))</f>
        <v>91.804211724530447</v>
      </c>
      <c r="O27" s="64">
        <f>IF($C$2="National Currency",IF(Investment_DATA!Y26=0,0,Investment_DATA!Y26),IF($C$2="Current Exchange rate",IF(Investment_DATA!Y26=0,0,Investment_DATA!Y26/ECO!Z30),IF($C$2="Constant Exchange rate",IF(Investment_DATA!Y26=0,0,Investment_DATA!Y26/ECO!Z65))))</f>
        <v>133.37157607916248</v>
      </c>
      <c r="P27" s="64">
        <f>IF($C$2="National Currency",IF(Investment_DATA!Z26=0,0,Investment_DATA!Z26),IF($C$2="Current Exchange rate",IF(Investment_DATA!Z26=0,0,Investment_DATA!Z26/ECO!Z30),IF($C$2="Constant Exchange rate",IF(Investment_DATA!Z26=0,0,Investment_DATA!Z26/ECO!Z65))))</f>
        <v>153.05000000000001</v>
      </c>
      <c r="Q27" s="63">
        <f t="shared" si="1"/>
        <v>1.9439829002038601E-5</v>
      </c>
      <c r="R27" s="63">
        <f t="shared" si="2"/>
        <v>0.14754586021505389</v>
      </c>
      <c r="S27" s="63">
        <f t="shared" si="3"/>
        <v>2.6095147651006712</v>
      </c>
    </row>
    <row r="28" spans="3:20" ht="15" x14ac:dyDescent="0.25">
      <c r="C28" s="165"/>
      <c r="D28" s="166"/>
      <c r="E28" s="61" t="s">
        <v>21</v>
      </c>
      <c r="F28" s="64">
        <f>IF($C$2="National Currency",IF(Investment_DATA!P27=0,0,Investment_DATA!P27),IF($C$2="Current Exchange rate",IF(Investment_DATA!P27=0,0,Investment_DATA!P27/ECO!P31),IF($C$2="Constant Exchange rate",IF(Investment_DATA!P27=0,0,Investment_DATA!P27/ECO!P66))))</f>
        <v>1405.3342650826926</v>
      </c>
      <c r="G28" s="64">
        <f>IF($C$2="National Currency",IF(Investment_DATA!Q27=0,0,Investment_DATA!Q27),IF($C$2="Current Exchange rate",IF(Investment_DATA!Q27=0,0,Investment_DATA!Q27/ECO!Q31),IF($C$2="Constant Exchange rate",IF(Investment_DATA!Q27=0,0,Investment_DATA!Q27/ECO!Q66))))</f>
        <v>1866.5269042627531</v>
      </c>
      <c r="H28" s="64">
        <f>IF($C$2="National Currency",IF(Investment_DATA!R27=0,0,Investment_DATA!R27),IF($C$2="Current Exchange rate",IF(Investment_DATA!R27=0,0,Investment_DATA!R27/ECO!R31),IF($C$2="Constant Exchange rate",IF(Investment_DATA!R27=0,0,Investment_DATA!R27/ECO!R66))))</f>
        <v>2349.4525972513393</v>
      </c>
      <c r="I28" s="64">
        <f>IF($C$2="National Currency",IF(Investment_DATA!S27=0,0,Investment_DATA!S27),IF($C$2="Current Exchange rate",IF(Investment_DATA!S27=0,0,Investment_DATA!S27/ECO!S31),IF($C$2="Constant Exchange rate",IF(Investment_DATA!S27=0,0,Investment_DATA!S27/ECO!S66))))</f>
        <v>2930.0256231073836</v>
      </c>
      <c r="J28" s="64">
        <f>IF($C$2="National Currency",IF(Investment_DATA!T27=0,0,Investment_DATA!T27),IF($C$2="Current Exchange rate",IF(Investment_DATA!T27=0,0,Investment_DATA!T27/ECO!T31),IF($C$2="Constant Exchange rate",IF(Investment_DATA!T27=0,0,Investment_DATA!T27/ECO!T66))))</f>
        <v>1222</v>
      </c>
      <c r="K28" s="64">
        <f>IF($C$2="National Currency",IF(Investment_DATA!U27=0,0,Investment_DATA!U27),IF($C$2="Current Exchange rate",IF(Investment_DATA!U27=0,0,Investment_DATA!U27/ECO!U31),IF($C$2="Constant Exchange rate",IF(Investment_DATA!U27=0,0,Investment_DATA!U27/ECO!U66))))</f>
        <v>1453.1000000000001</v>
      </c>
      <c r="L28" s="64">
        <f>IF($C$2="National Currency",IF(Investment_DATA!V27=0,0,Investment_DATA!V27),IF($C$2="Current Exchange rate",IF(Investment_DATA!V27=0,0,Investment_DATA!V27/ECO!V31),IF($C$2="Constant Exchange rate",IF(Investment_DATA!V27=0,0,Investment_DATA!V27/ECO!V66))))</f>
        <v>1688</v>
      </c>
      <c r="M28" s="64">
        <f>IF($C$2="National Currency",IF(Investment_DATA!W27=0,0,Investment_DATA!W27),IF($C$2="Current Exchange rate",IF(Investment_DATA!W27=0,0,Investment_DATA!W27/ECO!W31),IF($C$2="Constant Exchange rate",IF(Investment_DATA!W27=0,0,Investment_DATA!W27/ECO!W66))))</f>
        <v>1766</v>
      </c>
      <c r="N28" s="64">
        <f>IF($C$2="National Currency",IF(Investment_DATA!X27=0,0,Investment_DATA!X27),IF($C$2="Current Exchange rate",IF(Investment_DATA!X27=0,0,Investment_DATA!X27/ECO!X31),IF($C$2="Constant Exchange rate",IF(Investment_DATA!X27=0,0,Investment_DATA!X27/ECO!X66))))</f>
        <v>1976.4459420442299</v>
      </c>
      <c r="O28" s="64">
        <f>IF($C$2="National Currency",IF(Investment_DATA!Y27=0,0,Investment_DATA!Y27),IF($C$2="Current Exchange rate",IF(Investment_DATA!Y27=0,0,Investment_DATA!Y27/ECO!Y31),IF($C$2="Constant Exchange rate",IF(Investment_DATA!Y27=0,0,Investment_DATA!Y27/ECO!Y66))))</f>
        <v>1940</v>
      </c>
      <c r="P28" s="64">
        <f>IF($C$2="National Currency",IF(Investment_DATA!Z27=0,0,Investment_DATA!Z27),IF($C$2="Current Exchange rate",IF(Investment_DATA!Z27=0,0,Investment_DATA!Z27/ECO!Z31),IF($C$2="Constant Exchange rate",IF(Investment_DATA!Z27=0,0,Investment_DATA!Z27/ECO!Z66))))</f>
        <v>3219</v>
      </c>
      <c r="Q28" s="63">
        <f t="shared" si="1"/>
        <v>4.0886513921961615E-4</v>
      </c>
      <c r="R28" s="63">
        <f t="shared" si="2"/>
        <v>0.65927835051546402</v>
      </c>
      <c r="S28" s="63">
        <f t="shared" si="3"/>
        <v>0.72459341070760042</v>
      </c>
    </row>
    <row r="29" spans="3:20" ht="15" x14ac:dyDescent="0.25">
      <c r="C29" s="165"/>
      <c r="D29" s="166"/>
      <c r="E29" s="61" t="s">
        <v>22</v>
      </c>
      <c r="F29" s="64">
        <f>IF($C$2="National Currency",IF(Investment_DATA!P28=0,0,Investment_DATA!P28),IF($C$2="Current Exchange rate",IF(Investment_DATA!P28=0,0,Investment_DATA!P28/ECO!P32),IF($C$2="Constant Exchange rate",IF(Investment_DATA!P28=0,0,Investment_DATA!P28/ECO!P67))))</f>
        <v>254953</v>
      </c>
      <c r="G29" s="64">
        <f>IF($C$2="National Currency",IF(Investment_DATA!Q28=0,0,Investment_DATA!Q28),IF($C$2="Current Exchange rate",IF(Investment_DATA!Q28=0,0,Investment_DATA!Q28/ECO!Q32),IF($C$2="Constant Exchange rate",IF(Investment_DATA!Q28=0,0,Investment_DATA!Q28/ECO!Q67))))</f>
        <v>287660</v>
      </c>
      <c r="H29" s="64">
        <f>IF($C$2="National Currency",IF(Investment_DATA!R28=0,0,Investment_DATA!R28),IF($C$2="Current Exchange rate",IF(Investment_DATA!R28=0,0,Investment_DATA!R28/ECO!R32),IF($C$2="Constant Exchange rate",IF(Investment_DATA!R28=0,0,Investment_DATA!R28/ECO!R67))))</f>
        <v>294403</v>
      </c>
      <c r="I29" s="64">
        <f>IF($C$2="National Currency",IF(Investment_DATA!S28=0,0,Investment_DATA!S28),IF($C$2="Current Exchange rate",IF(Investment_DATA!S28=0,0,Investment_DATA!S28/ECO!S32),IF($C$2="Constant Exchange rate",IF(Investment_DATA!S28=0,0,Investment_DATA!S28/ECO!S67))))</f>
        <v>284023</v>
      </c>
      <c r="J29" s="64">
        <f>IF($C$2="National Currency",IF(Investment_DATA!T28=0,0,Investment_DATA!T28),IF($C$2="Current Exchange rate",IF(Investment_DATA!T28=0,0,Investment_DATA!T28/ECO!T32),IF($C$2="Constant Exchange rate",IF(Investment_DATA!T28=0,0,Investment_DATA!T28/ECO!T67))))</f>
        <v>272925</v>
      </c>
      <c r="K29" s="64">
        <f>IF($C$2="National Currency",IF(Investment_DATA!U28=0,0,Investment_DATA!U28),IF($C$2="Current Exchange rate",IF(Investment_DATA!U28=0,0,Investment_DATA!U28/ECO!U32),IF($C$2="Constant Exchange rate",IF(Investment_DATA!U28=0,0,Investment_DATA!U28/ECO!U67))))</f>
        <v>293177</v>
      </c>
      <c r="L29" s="64">
        <f>IF($C$2="National Currency",IF(Investment_DATA!V28=0,0,Investment_DATA!V28),IF($C$2="Current Exchange rate",IF(Investment_DATA!V28=0,0,Investment_DATA!V28/ECO!V32),IF($C$2="Constant Exchange rate",IF(Investment_DATA!V28=0,0,Investment_DATA!V28/ECO!V67))))</f>
        <v>315760</v>
      </c>
      <c r="M29" s="64">
        <f>IF($C$2="National Currency",IF(Investment_DATA!W28=0,0,Investment_DATA!W28),IF($C$2="Current Exchange rate",IF(Investment_DATA!W28=0,0,Investment_DATA!W28/ECO!W32),IF($C$2="Constant Exchange rate",IF(Investment_DATA!W28=0,0,Investment_DATA!W28/ECO!W67))))</f>
        <v>335879</v>
      </c>
      <c r="N29" s="64">
        <f>IF($C$2="National Currency",IF(Investment_DATA!X28=0,0,Investment_DATA!X28),IF($C$2="Current Exchange rate",IF(Investment_DATA!X28=0,0,Investment_DATA!X28/ECO!X32),IF($C$2="Constant Exchange rate",IF(Investment_DATA!X28=0,0,Investment_DATA!X28/ECO!X67))))</f>
        <v>363085</v>
      </c>
      <c r="O29" s="64">
        <f>IF($C$2="National Currency",IF(Investment_DATA!Y28=0,0,Investment_DATA!Y28),IF($C$2="Current Exchange rate",IF(Investment_DATA!Y28=0,0,Investment_DATA!Y28/ECO!Y32),IF($C$2="Constant Exchange rate",IF(Investment_DATA!Y28=0,0,Investment_DATA!Y28/ECO!Y67))))</f>
        <v>349067</v>
      </c>
      <c r="P29" s="64">
        <f>IF($C$2="National Currency",IF(Investment_DATA!Z28=0,0,Investment_DATA!Z28),IF($C$2="Current Exchange rate",IF(Investment_DATA!Z28=0,0,Investment_DATA!Z28/ECO!Z32),IF($C$2="Constant Exchange rate",IF(Investment_DATA!Z28=0,0,Investment_DATA!Z28/ECO!Z67))))</f>
        <v>408592</v>
      </c>
      <c r="Q29" s="63">
        <f t="shared" si="1"/>
        <v>5.1897802101280338E-2</v>
      </c>
      <c r="R29" s="63">
        <f t="shared" si="2"/>
        <v>0.17052600217150293</v>
      </c>
      <c r="S29" s="63">
        <f t="shared" si="3"/>
        <v>0.42039908224987843</v>
      </c>
    </row>
    <row r="30" spans="3:20" ht="15" x14ac:dyDescent="0.25">
      <c r="C30" s="165"/>
      <c r="D30" s="166"/>
      <c r="E30" s="61" t="s">
        <v>23</v>
      </c>
      <c r="F30" s="64">
        <f>IF($C$2="National Currency",IF(Investment_DATA!P29=0,0,Investment_DATA!P29),IF($C$2="Current Exchange rate",IF(Investment_DATA!P29=0,0,Investment_DATA!P29/ECO!P33),IF($C$2="Constant Exchange rate",IF(Investment_DATA!P29=0,0,Investment_DATA!P29/ECO!P68))))</f>
        <v>59386.418933864188</v>
      </c>
      <c r="G30" s="64">
        <f>IF($C$2="National Currency",IF(Investment_DATA!Q29=0,0,Investment_DATA!Q29),IF($C$2="Current Exchange rate",IF(Investment_DATA!Q29=0,0,Investment_DATA!Q29/ECO!Q33),IF($C$2="Constant Exchange rate",IF(Investment_DATA!Q29=0,0,Investment_DATA!Q29/ECO!Q68))))</f>
        <v>67272.063702720639</v>
      </c>
      <c r="H30" s="64">
        <f>IF($C$2="National Currency",IF(Investment_DATA!R29=0,0,Investment_DATA!R29),IF($C$2="Current Exchange rate",IF(Investment_DATA!R29=0,0,Investment_DATA!R29/ECO!R33),IF($C$2="Constant Exchange rate",IF(Investment_DATA!R29=0,0,Investment_DATA!R29/ECO!R68))))</f>
        <v>75056.73523556735</v>
      </c>
      <c r="I30" s="64">
        <f>IF($C$2="National Currency",IF(Investment_DATA!S29=0,0,Investment_DATA!S29),IF($C$2="Current Exchange rate",IF(Investment_DATA!S29=0,0,Investment_DATA!S29/ECO!S33),IF($C$2="Constant Exchange rate",IF(Investment_DATA!S29=0,0,Investment_DATA!S29/ECO!S68))))</f>
        <v>82080.402565804034</v>
      </c>
      <c r="J30" s="64">
        <f>IF($C$2="National Currency",IF(Investment_DATA!T29=0,0,Investment_DATA!T29),IF($C$2="Current Exchange rate",IF(Investment_DATA!T29=0,0,Investment_DATA!T29/ECO!T33),IF($C$2="Constant Exchange rate",IF(Investment_DATA!T29=0,0,Investment_DATA!T29/ECO!T68))))</f>
        <v>76797.721742977214</v>
      </c>
      <c r="K30" s="64">
        <f>IF($C$2="National Currency",IF(Investment_DATA!U29=0,0,Investment_DATA!U29),IF($C$2="Current Exchange rate",IF(Investment_DATA!U29=0,0,Investment_DATA!U29/ECO!U33),IF($C$2="Constant Exchange rate",IF(Investment_DATA!U29=0,0,Investment_DATA!U29/ECO!U68))))</f>
        <v>82076.53174076532</v>
      </c>
      <c r="L30" s="64">
        <f>IF($C$2="National Currency",IF(Investment_DATA!V29=0,0,Investment_DATA!V29),IF($C$2="Current Exchange rate",IF(Investment_DATA!V29=0,0,Investment_DATA!V29/ECO!V33),IF($C$2="Constant Exchange rate",IF(Investment_DATA!V29=0,0,Investment_DATA!V29/ECO!V68))))</f>
        <v>94247.401017474011</v>
      </c>
      <c r="M30" s="64">
        <f>IF($C$2="National Currency",IF(Investment_DATA!W29=0,0,Investment_DATA!W29),IF($C$2="Current Exchange rate",IF(Investment_DATA!W29=0,0,Investment_DATA!W29/ECO!W33),IF($C$2="Constant Exchange rate",IF(Investment_DATA!W29=0,0,Investment_DATA!W29/ECO!W68))))</f>
        <v>100013.16080513161</v>
      </c>
      <c r="N30" s="64">
        <f>IF($C$2="National Currency",IF(Investment_DATA!X29=0,0,Investment_DATA!X29),IF($C$2="Current Exchange rate",IF(Investment_DATA!X29=0,0,Investment_DATA!X29/ECO!X33),IF($C$2="Constant Exchange rate",IF(Investment_DATA!X29=0,0,Investment_DATA!X29/ECO!X68))))</f>
        <v>109545.12276045122</v>
      </c>
      <c r="O30" s="64">
        <f>IF($C$2="National Currency",IF(Investment_DATA!Y29=0,0,Investment_DATA!Y29),IF($C$2="Current Exchange rate",IF(Investment_DATA!Y29=0,0,Investment_DATA!Y29/ECO!Y33),IF($C$2="Constant Exchange rate",IF(Investment_DATA!Y29=0,0,Investment_DATA!Y29/ECO!Y68))))</f>
        <v>120135.36828135369</v>
      </c>
      <c r="P30" s="64">
        <f>IF($C$2="National Currency",IF(Investment_DATA!Z29=0,0,Investment_DATA!Z29),IF($C$2="Current Exchange rate",IF(Investment_DATA!Z29=0,0,Investment_DATA!Z29/ECO!Z33),IF($C$2="Constant Exchange rate",IF(Investment_DATA!Z29=0,0,Investment_DATA!Z29/ECO!Z68))))</f>
        <v>132785.88807785889</v>
      </c>
      <c r="Q30" s="63">
        <f t="shared" si="1"/>
        <v>1.6865958563328409E-2</v>
      </c>
      <c r="R30" s="63">
        <f t="shared" si="2"/>
        <v>0.105302210144127</v>
      </c>
      <c r="S30" s="63">
        <f t="shared" si="3"/>
        <v>0.97386375219062482</v>
      </c>
    </row>
    <row r="31" spans="3:20" ht="15" x14ac:dyDescent="0.25">
      <c r="C31" s="165"/>
      <c r="D31" s="166"/>
      <c r="E31" s="61" t="s">
        <v>24</v>
      </c>
      <c r="F31" s="64">
        <f>IF($C$2="National Currency",IF(Investment_DATA!P30=0,0,Investment_DATA!P30),IF($C$2="Current Exchange rate",IF(Investment_DATA!P30=0,0,Investment_DATA!P30/ECO!P34),IF($C$2="Constant Exchange rate",IF(Investment_DATA!P30=0,0,Investment_DATA!P30/ECO!P69))))</f>
        <v>10343.302443133951</v>
      </c>
      <c r="G31" s="64">
        <f>IF($C$2="National Currency",IF(Investment_DATA!Q30=0,0,Investment_DATA!Q30),IF($C$2="Current Exchange rate",IF(Investment_DATA!Q30=0,0,Investment_DATA!Q30/ECO!Q34),IF($C$2="Constant Exchange rate",IF(Investment_DATA!Q30=0,0,Investment_DATA!Q30/ECO!Q69))))</f>
        <v>12096.555274735561</v>
      </c>
      <c r="H31" s="64">
        <f>IF($C$2="National Currency",IF(Investment_DATA!R30=0,0,Investment_DATA!R30),IF($C$2="Current Exchange rate",IF(Investment_DATA!R30=0,0,Investment_DATA!R30/ECO!R34),IF($C$2="Constant Exchange rate",IF(Investment_DATA!R30=0,0,Investment_DATA!R30/ECO!R69))))</f>
        <v>15223.017878872975</v>
      </c>
      <c r="I31" s="64">
        <f>IF($C$2="National Currency",IF(Investment_DATA!S30=0,0,Investment_DATA!S30),IF($C$2="Current Exchange rate",IF(Investment_DATA!S30=0,0,Investment_DATA!S30/ECO!S34),IF($C$2="Constant Exchange rate",IF(Investment_DATA!S30=0,0,Investment_DATA!S30/ECO!S69))))</f>
        <v>17874.660675840118</v>
      </c>
      <c r="J31" s="64">
        <f>IF($C$2="National Currency",IF(Investment_DATA!T30=0,0,Investment_DATA!T30),IF($C$2="Current Exchange rate",IF(Investment_DATA!T30=0,0,Investment_DATA!T30/ECO!T34),IF($C$2="Constant Exchange rate",IF(Investment_DATA!T30=0,0,Investment_DATA!T30/ECO!T69))))</f>
        <v>18924.927454834782</v>
      </c>
      <c r="K31" s="64">
        <f>IF($C$2="National Currency",IF(Investment_DATA!U30=0,0,Investment_DATA!U30),IF($C$2="Current Exchange rate",IF(Investment_DATA!U30=0,0,Investment_DATA!U30/ECO!U34),IF($C$2="Constant Exchange rate",IF(Investment_DATA!U30=0,0,Investment_DATA!U30/ECO!U69))))</f>
        <v>19611.532341102687</v>
      </c>
      <c r="L31" s="64">
        <f>IF($C$2="National Currency",IF(Investment_DATA!V30=0,0,Investment_DATA!V30),IF($C$2="Current Exchange rate",IF(Investment_DATA!V30=0,0,Investment_DATA!V30/ECO!V34),IF($C$2="Constant Exchange rate",IF(Investment_DATA!V30=0,0,Investment_DATA!V30/ECO!V69))))</f>
        <v>20984.274080314517</v>
      </c>
      <c r="M31" s="64">
        <f>IF($C$2="National Currency",IF(Investment_DATA!W30=0,0,Investment_DATA!W30),IF($C$2="Current Exchange rate",IF(Investment_DATA!W30=0,0,Investment_DATA!W30/ECO!W34),IF($C$2="Constant Exchange rate",IF(Investment_DATA!W30=0,0,Investment_DATA!W30/ECO!W69))))</f>
        <v>19842.974819807168</v>
      </c>
      <c r="N31" s="64">
        <f>IF($C$2="National Currency",IF(Investment_DATA!X30=0,0,Investment_DATA!X30),IF($C$2="Current Exchange rate",IF(Investment_DATA!X30=0,0,Investment_DATA!X30/ECO!X34),IF($C$2="Constant Exchange rate",IF(Investment_DATA!X30=0,0,Investment_DATA!X30/ECO!X69))))</f>
        <v>22094.215108115699</v>
      </c>
      <c r="O31" s="64">
        <f>IF($C$2="National Currency",IF(Investment_DATA!Y30=0,0,Investment_DATA!Y30),IF($C$2="Current Exchange rate",IF(Investment_DATA!Y30=0,0,Investment_DATA!Y30/ECO!Y34),IF($C$2="Constant Exchange rate",IF(Investment_DATA!Y30=0,0,Investment_DATA!Y30/ECO!Y69))))</f>
        <v>22299.915754001686</v>
      </c>
      <c r="P31" s="64">
        <f>IF($C$2="National Currency",IF(Investment_DATA!Z30=0,0,Investment_DATA!Z30),IF($C$2="Current Exchange rate",IF(Investment_DATA!Z30=0,0,Investment_DATA!Z30/ECO!Z34),IF($C$2="Constant Exchange rate",IF(Investment_DATA!Z30=0,0,Investment_DATA!Z30/ECO!Z69))))</f>
        <v>23207.900402508658</v>
      </c>
      <c r="Q31" s="63">
        <f t="shared" si="1"/>
        <v>2.9477792572434572E-3</v>
      </c>
      <c r="R31" s="63">
        <f t="shared" si="2"/>
        <v>4.0716954203920519E-2</v>
      </c>
      <c r="S31" s="63">
        <f t="shared" si="3"/>
        <v>0.91855448724149258</v>
      </c>
    </row>
    <row r="32" spans="3:20" ht="15" x14ac:dyDescent="0.25">
      <c r="C32" s="165"/>
      <c r="D32" s="166"/>
      <c r="E32" s="61" t="s">
        <v>25</v>
      </c>
      <c r="F32" s="64">
        <f>IF($C$2="National Currency",IF(Investment_DATA!P31=0,0,Investment_DATA!P31),IF($C$2="Current Exchange rate",IF(Investment_DATA!P31=0,0,Investment_DATA!P31/ECO!P35),IF($C$2="Constant Exchange rate",IF(Investment_DATA!P31=0,0,Investment_DATA!P31/ECO!P70))))</f>
        <v>26846.412</v>
      </c>
      <c r="G32" s="64">
        <f>IF($C$2="National Currency",IF(Investment_DATA!Q31=0,0,Investment_DATA!Q31),IF($C$2="Current Exchange rate",IF(Investment_DATA!Q31=0,0,Investment_DATA!Q31/ECO!Q35),IF($C$2="Constant Exchange rate",IF(Investment_DATA!Q31=0,0,Investment_DATA!Q31/ECO!Q70))))</f>
        <v>33663.518581922202</v>
      </c>
      <c r="H32" s="64">
        <f>IF($C$2="National Currency",IF(Investment_DATA!R31=0,0,Investment_DATA!R31),IF($C$2="Current Exchange rate",IF(Investment_DATA!R31=0,0,Investment_DATA!R31/ECO!R35),IF($C$2="Constant Exchange rate",IF(Investment_DATA!R31=0,0,Investment_DATA!R31/ECO!R70))))</f>
        <v>38696.518030790401</v>
      </c>
      <c r="I32" s="64">
        <f>IF($C$2="National Currency",IF(Investment_DATA!S31=0,0,Investment_DATA!S31),IF($C$2="Current Exchange rate",IF(Investment_DATA!S31=0,0,Investment_DATA!S31/ECO!S35),IF($C$2="Constant Exchange rate",IF(Investment_DATA!S31=0,0,Investment_DATA!S31/ECO!S70))))</f>
        <v>42242.481689617904</v>
      </c>
      <c r="J32" s="64">
        <f>IF($C$2="National Currency",IF(Investment_DATA!T31=0,0,Investment_DATA!T31),IF($C$2="Current Exchange rate",IF(Investment_DATA!T31=0,0,Investment_DATA!T31/ECO!T35),IF($C$2="Constant Exchange rate",IF(Investment_DATA!T31=0,0,Investment_DATA!T31/ECO!T70))))</f>
        <v>42923</v>
      </c>
      <c r="K32" s="64">
        <f>IF($C$2="National Currency",IF(Investment_DATA!U31=0,0,Investment_DATA!U31),IF($C$2="Current Exchange rate",IF(Investment_DATA!U31=0,0,Investment_DATA!U31/ECO!U35),IF($C$2="Constant Exchange rate",IF(Investment_DATA!U31=0,0,Investment_DATA!U31/ECO!U70))))</f>
        <v>48955</v>
      </c>
      <c r="L32" s="64">
        <f>IF($C$2="National Currency",IF(Investment_DATA!V31=0,0,Investment_DATA!V31),IF($C$2="Current Exchange rate",IF(Investment_DATA!V31=0,0,Investment_DATA!V31/ECO!V35),IF($C$2="Constant Exchange rate",IF(Investment_DATA!V31=0,0,Investment_DATA!V31/ECO!V70))))</f>
        <v>50306</v>
      </c>
      <c r="M32" s="64">
        <f>IF($C$2="National Currency",IF(Investment_DATA!W31=0,0,Investment_DATA!W31),IF($C$2="Current Exchange rate",IF(Investment_DATA!W31=0,0,Investment_DATA!W31/ECO!W35),IF($C$2="Constant Exchange rate",IF(Investment_DATA!W31=0,0,Investment_DATA!W31/ECO!W70))))</f>
        <v>44006</v>
      </c>
      <c r="N32" s="64">
        <f>IF($C$2="National Currency",IF(Investment_DATA!X31=0,0,Investment_DATA!X31),IF($C$2="Current Exchange rate",IF(Investment_DATA!X31=0,0,Investment_DATA!X31/ECO!X35),IF($C$2="Constant Exchange rate",IF(Investment_DATA!X31=0,0,Investment_DATA!X31/ECO!X70))))</f>
        <v>44982</v>
      </c>
      <c r="O32" s="64">
        <f>IF($C$2="National Currency",IF(Investment_DATA!Y31=0,0,Investment_DATA!Y31),IF($C$2="Current Exchange rate",IF(Investment_DATA!Y31=0,0,Investment_DATA!Y31/ECO!Y35),IF($C$2="Constant Exchange rate",IF(Investment_DATA!Y31=0,0,Investment_DATA!Y31/ECO!Y70))))</f>
        <v>45442.686130768132</v>
      </c>
      <c r="P32" s="64">
        <f>IF($C$2="National Currency",IF(Investment_DATA!Z31=0,0,Investment_DATA!Z31),IF($C$2="Current Exchange rate",IF(Investment_DATA!Z31=0,0,Investment_DATA!Z31/ECO!Z35),IF($C$2="Constant Exchange rate",IF(Investment_DATA!Z31=0,0,Investment_DATA!Z31/ECO!Z70))))</f>
        <v>47888.766022399905</v>
      </c>
      <c r="Q32" s="63">
        <f t="shared" si="1"/>
        <v>6.0826489552047724E-3</v>
      </c>
      <c r="R32" s="63">
        <f t="shared" si="2"/>
        <v>5.3827801565092592E-2</v>
      </c>
      <c r="S32" s="63">
        <f t="shared" si="3"/>
        <v>0.42257161579410374</v>
      </c>
    </row>
    <row r="33" spans="3:19" ht="15" x14ac:dyDescent="0.25">
      <c r="C33" s="165"/>
      <c r="D33" s="166"/>
      <c r="E33" s="61" t="s">
        <v>26</v>
      </c>
      <c r="F33" s="64">
        <f>IF($C$2="National Currency",IF(Investment_DATA!P32=0,0,Investment_DATA!P32),IF($C$2="Current Exchange rate",IF(Investment_DATA!P32=0,0,Investment_DATA!P32/ECO!P36),IF($C$2="Constant Exchange rate",IF(Investment_DATA!P32=0,0,Investment_DATA!P32/ECO!P71))))</f>
        <v>0</v>
      </c>
      <c r="G33" s="64">
        <f>IF($C$2="National Currency",IF(Investment_DATA!Q32=0,0,Investment_DATA!Q32),IF($C$2="Current Exchange rate",IF(Investment_DATA!Q32=0,0,Investment_DATA!Q32/ECO!Q36),IF($C$2="Constant Exchange rate",IF(Investment_DATA!Q32=0,0,Investment_DATA!Q32/ECO!Q71))))</f>
        <v>0</v>
      </c>
      <c r="H33" s="64">
        <f>IF($C$2="National Currency",IF(Investment_DATA!R32=0,0,Investment_DATA!R32),IF($C$2="Current Exchange rate",IF(Investment_DATA!R32=0,0,Investment_DATA!R32/ECO!R36),IF($C$2="Constant Exchange rate",IF(Investment_DATA!R32=0,0,Investment_DATA!R32/ECO!R71))))</f>
        <v>0</v>
      </c>
      <c r="I33" s="64">
        <f>IF($C$2="National Currency",IF(Investment_DATA!S32=0,0,Investment_DATA!S32),IF($C$2="Current Exchange rate",IF(Investment_DATA!S32=0,0,Investment_DATA!S32/ECO!S36),IF($C$2="Constant Exchange rate",IF(Investment_DATA!S32=0,0,Investment_DATA!S32/ECO!S71))))</f>
        <v>0</v>
      </c>
      <c r="J33" s="64">
        <f>IF($C$2="National Currency",IF(Investment_DATA!T32=0,0,Investment_DATA!T32),IF($C$2="Current Exchange rate",IF(Investment_DATA!T32=0,0,Investment_DATA!T32/ECO!T36),IF($C$2="Constant Exchange rate",IF(Investment_DATA!T32=0,0,Investment_DATA!T32/ECO!T71))))</f>
        <v>0</v>
      </c>
      <c r="K33" s="64">
        <f>IF($C$2="National Currency",IF(Investment_DATA!U32=0,0,Investment_DATA!U32),IF($C$2="Current Exchange rate",IF(Investment_DATA!U32=0,0,Investment_DATA!U32/ECO!U36),IF($C$2="Constant Exchange rate",IF(Investment_DATA!U32=0,0,Investment_DATA!U32/ECO!U71))))</f>
        <v>0</v>
      </c>
      <c r="L33" s="64">
        <f>IF($C$2="National Currency",IF(Investment_DATA!V32=0,0,Investment_DATA!V32),IF($C$2="Current Exchange rate",IF(Investment_DATA!V32=0,0,Investment_DATA!V32/ECO!V36),IF($C$2="Constant Exchange rate",IF(Investment_DATA!V32=0,0,Investment_DATA!V32/ECO!V71))))</f>
        <v>0</v>
      </c>
      <c r="M33" s="64">
        <f>IF($C$2="National Currency",IF(Investment_DATA!W32=0,0,Investment_DATA!W32),IF($C$2="Current Exchange rate",IF(Investment_DATA!W32=0,0,Investment_DATA!W32/ECO!W36),IF($C$2="Constant Exchange rate",IF(Investment_DATA!W32=0,0,Investment_DATA!W32/ECO!W71))))</f>
        <v>0</v>
      </c>
      <c r="N33" s="64">
        <f>IF($C$2="National Currency",IF(Investment_DATA!X32=0,0,Investment_DATA!X32),IF($C$2="Current Exchange rate",IF(Investment_DATA!X32=0,0,Investment_DATA!X32/ECO!X36),IF($C$2="Constant Exchange rate",IF(Investment_DATA!X32=0,0,Investment_DATA!X32/ECO!X71))))</f>
        <v>0</v>
      </c>
      <c r="O33" s="64">
        <f>IF($C$2="National Currency",IF(Investment_DATA!Y32=0,0,Investment_DATA!Y32),IF($C$2="Current Exchange rate",IF(Investment_DATA!Y32=0,0,Investment_DATA!Y32/ECO!Y36),IF($C$2="Constant Exchange rate",IF(Investment_DATA!Y32=0,0,Investment_DATA!Y32/ECO!Y71))))</f>
        <v>0</v>
      </c>
      <c r="P33" s="64">
        <f>IF($C$2="National Currency",IF(Investment_DATA!Z32=0,0,Investment_DATA!Z32),IF($C$2="Current Exchange rate",IF(Investment_DATA!Z32=0,0,Investment_DATA!Z32/ECO!Z36),IF($C$2="Constant Exchange rate",IF(Investment_DATA!Z32=0,0,Investment_DATA!Z32/ECO!Z71))))</f>
        <v>0</v>
      </c>
      <c r="Q33" s="63">
        <f t="shared" si="1"/>
        <v>0</v>
      </c>
      <c r="R33" s="63" t="str">
        <f t="shared" si="2"/>
        <v>-</v>
      </c>
      <c r="S33" s="63" t="str">
        <f t="shared" si="3"/>
        <v>-</v>
      </c>
    </row>
    <row r="34" spans="3:19" ht="15" x14ac:dyDescent="0.25">
      <c r="C34" s="165"/>
      <c r="D34" s="166"/>
      <c r="E34" s="61" t="s">
        <v>27</v>
      </c>
      <c r="F34" s="64">
        <f>IF($C$2="National Currency",IF(Investment_DATA!P33=0,0,Investment_DATA!P33),IF($C$2="Current Exchange rate",IF(Investment_DATA!P33=0,0,Investment_DATA!P33/ECO!P37),IF($C$2="Constant Exchange rate",IF(Investment_DATA!P33=0,0,Investment_DATA!P33/ECO!P72))))</f>
        <v>203905.14212711592</v>
      </c>
      <c r="G34" s="64">
        <f>IF($C$2="National Currency",IF(Investment_DATA!Q33=0,0,Investment_DATA!Q33),IF($C$2="Current Exchange rate",IF(Investment_DATA!Q33=0,0,Investment_DATA!Q33/ECO!Q37),IF($C$2="Constant Exchange rate",IF(Investment_DATA!Q33=0,0,Investment_DATA!Q33/ECO!Q72))))</f>
        <v>240284.04130735653</v>
      </c>
      <c r="H34" s="64">
        <f>IF($C$2="National Currency",IF(Investment_DATA!R33=0,0,Investment_DATA!R33),IF($C$2="Current Exchange rate",IF(Investment_DATA!R33=0,0,Investment_DATA!R33/ECO!R37),IF($C$2="Constant Exchange rate",IF(Investment_DATA!R33=0,0,Investment_DATA!R33/ECO!R72))))</f>
        <v>228226.2323006494</v>
      </c>
      <c r="I34" s="64">
        <f>IF($C$2="National Currency",IF(Investment_DATA!S33=0,0,Investment_DATA!S33),IF($C$2="Current Exchange rate",IF(Investment_DATA!S33=0,0,Investment_DATA!S33/ECO!S37),IF($C$2="Constant Exchange rate",IF(Investment_DATA!S33=0,0,Investment_DATA!S33/ECO!S72))))</f>
        <v>237552.75204939846</v>
      </c>
      <c r="J34" s="64">
        <f>IF($C$2="National Currency",IF(Investment_DATA!T33=0,0,Investment_DATA!T33),IF($C$2="Current Exchange rate",IF(Investment_DATA!T33=0,0,Investment_DATA!T33/ECO!T37),IF($C$2="Constant Exchange rate",IF(Investment_DATA!T33=0,0,Investment_DATA!T33/ECO!T72))))</f>
        <v>214729.47939955283</v>
      </c>
      <c r="K34" s="64">
        <f>IF($C$2="National Currency",IF(Investment_DATA!U33=0,0,Investment_DATA!U33),IF($C$2="Current Exchange rate",IF(Investment_DATA!U33=0,0,Investment_DATA!U33/ECO!U37),IF($C$2="Constant Exchange rate",IF(Investment_DATA!U33=0,0,Investment_DATA!U33/ECO!U72))))</f>
        <v>244668.37006281273</v>
      </c>
      <c r="L34" s="64">
        <f>IF($C$2="National Currency",IF(Investment_DATA!V33=0,0,Investment_DATA!V33),IF($C$2="Current Exchange rate",IF(Investment_DATA!V33=0,0,Investment_DATA!V33/ECO!V37),IF($C$2="Constant Exchange rate",IF(Investment_DATA!V33=0,0,Investment_DATA!V33/ECO!V72))))</f>
        <v>266240.49824337271</v>
      </c>
      <c r="M34" s="64">
        <f>IF($C$2="National Currency",IF(Investment_DATA!W33=0,0,Investment_DATA!W33),IF($C$2="Current Exchange rate",IF(Investment_DATA!W33=0,0,Investment_DATA!W33/ECO!W37),IF($C$2="Constant Exchange rate",IF(Investment_DATA!W33=0,0,Investment_DATA!W33/ECO!W72))))</f>
        <v>261714.89407005213</v>
      </c>
      <c r="N34" s="64">
        <f>IF($C$2="National Currency",IF(Investment_DATA!X33=0,0,Investment_DATA!X33),IF($C$2="Current Exchange rate",IF(Investment_DATA!X33=0,0,Investment_DATA!X33/ECO!X37),IF($C$2="Constant Exchange rate",IF(Investment_DATA!X33=0,0,Investment_DATA!X33/ECO!X72))))</f>
        <v>289015.33056531457</v>
      </c>
      <c r="O34" s="64">
        <f>IF($C$2="National Currency",IF(Investment_DATA!Y33=0,0,Investment_DATA!Y33),IF($C$2="Current Exchange rate",IF(Investment_DATA!Y33=0,0,Investment_DATA!Y33/ECO!Y37),IF($C$2="Constant Exchange rate",IF(Investment_DATA!Y33=0,0,Investment_DATA!Y33/ECO!Y72))))</f>
        <v>316916.0012775471</v>
      </c>
      <c r="P34" s="64">
        <f>IF($C$2="National Currency",IF(Investment_DATA!Z33=0,0,Investment_DATA!Z33),IF($C$2="Current Exchange rate",IF(Investment_DATA!Z33=0,0,Investment_DATA!Z33/ECO!Z37),IF($C$2="Constant Exchange rate",IF(Investment_DATA!Z33=0,0,Investment_DATA!Z33/ECO!Z72))))</f>
        <v>356490.79101458529</v>
      </c>
      <c r="Q34" s="63">
        <f t="shared" si="1"/>
        <v>4.5280104659425134E-2</v>
      </c>
      <c r="R34" s="63">
        <f t="shared" si="2"/>
        <v>0.1248746973251742</v>
      </c>
      <c r="S34" s="63">
        <f t="shared" si="3"/>
        <v>0.4836224206774693</v>
      </c>
    </row>
    <row r="35" spans="3:19" ht="15" x14ac:dyDescent="0.25">
      <c r="C35" s="165"/>
      <c r="D35" s="166"/>
      <c r="E35" s="61" t="s">
        <v>28</v>
      </c>
      <c r="F35" s="64">
        <f>IF($C$2="National Currency",IF(Investment_DATA!P34=0,0,Investment_DATA!P34),IF($C$2="Current Exchange rate",IF(Investment_DATA!P34=0,0,Investment_DATA!P34/ECO!P38),IF($C$2="Constant Exchange rate",IF(Investment_DATA!P34=0,0,Investment_DATA!P34/ECO!P73))))</f>
        <v>2307.2817559672844</v>
      </c>
      <c r="G35" s="64">
        <f>IF($C$2="National Currency",IF(Investment_DATA!Q34=0,0,Investment_DATA!Q34),IF($C$2="Current Exchange rate",IF(Investment_DATA!Q34=0,0,Investment_DATA!Q34/ECO!Q38),IF($C$2="Constant Exchange rate",IF(Investment_DATA!Q34=0,0,Investment_DATA!Q34/ECO!Q73))))</f>
        <v>2496.390418961776</v>
      </c>
      <c r="H35" s="64">
        <f>IF($C$2="National Currency",IF(Investment_DATA!R34=0,0,Investment_DATA!R34),IF($C$2="Current Exchange rate",IF(Investment_DATA!R34=0,0,Investment_DATA!R34/ECO!R38),IF($C$2="Constant Exchange rate",IF(Investment_DATA!R34=0,0,Investment_DATA!R34/ECO!R73))))</f>
        <v>2995.6184276414624</v>
      </c>
      <c r="I35" s="64">
        <f>IF($C$2="National Currency",IF(Investment_DATA!S34=0,0,Investment_DATA!S34),IF($C$2="Current Exchange rate",IF(Investment_DATA!S34=0,0,Investment_DATA!S34/ECO!S38),IF($C$2="Constant Exchange rate",IF(Investment_DATA!S34=0,0,Investment_DATA!S34/ECO!S73))))</f>
        <v>3958</v>
      </c>
      <c r="J35" s="64">
        <f>IF($C$2="National Currency",IF(Investment_DATA!T34=0,0,Investment_DATA!T34),IF($C$2="Current Exchange rate",IF(Investment_DATA!T34=0,0,Investment_DATA!T34/ECO!T38),IF($C$2="Constant Exchange rate",IF(Investment_DATA!T34=0,0,Investment_DATA!T34/ECO!T73))))</f>
        <v>2876</v>
      </c>
      <c r="K35" s="64">
        <f>IF($C$2="National Currency",IF(Investment_DATA!U34=0,0,Investment_DATA!U34),IF($C$2="Current Exchange rate",IF(Investment_DATA!U34=0,0,Investment_DATA!U34/ECO!U38),IF($C$2="Constant Exchange rate",IF(Investment_DATA!U34=0,0,Investment_DATA!U34/ECO!U73))))</f>
        <v>3162</v>
      </c>
      <c r="L35" s="64">
        <f>IF($C$2="National Currency",IF(Investment_DATA!V34=0,0,Investment_DATA!V34),IF($C$2="Current Exchange rate",IF(Investment_DATA!V34=0,0,Investment_DATA!V34/ECO!V38),IF($C$2="Constant Exchange rate",IF(Investment_DATA!V34=0,0,Investment_DATA!V34/ECO!V73))))</f>
        <v>3115</v>
      </c>
      <c r="M35" s="64">
        <f>IF($C$2="National Currency",IF(Investment_DATA!W34=0,0,Investment_DATA!W34),IF($C$2="Current Exchange rate",IF(Investment_DATA!W34=0,0,Investment_DATA!W34/ECO!W38),IF($C$2="Constant Exchange rate",IF(Investment_DATA!W34=0,0,Investment_DATA!W34/ECO!W73))))</f>
        <v>2268</v>
      </c>
      <c r="N35" s="64">
        <f>IF($C$2="National Currency",IF(Investment_DATA!X34=0,0,Investment_DATA!X34),IF($C$2="Current Exchange rate",IF(Investment_DATA!X34=0,0,Investment_DATA!X34/ECO!X38),IF($C$2="Constant Exchange rate",IF(Investment_DATA!X34=0,0,Investment_DATA!X34/ECO!X73))))</f>
        <v>2419</v>
      </c>
      <c r="O35" s="64">
        <f>IF($C$2="National Currency",IF(Investment_DATA!Y34=0,0,Investment_DATA!Y34),IF($C$2="Current Exchange rate",IF(Investment_DATA!Y34=0,0,Investment_DATA!Y34/ECO!Y38),IF($C$2="Constant Exchange rate",IF(Investment_DATA!Y34=0,0,Investment_DATA!Y34/ECO!Y73))))</f>
        <v>3457.4234660000002</v>
      </c>
      <c r="P35" s="64">
        <f>IF($C$2="National Currency",IF(Investment_DATA!Z34=0,0,Investment_DATA!Z34),IF($C$2="Current Exchange rate",IF(Investment_DATA!Z34=0,0,Investment_DATA!Z34/ECO!Z38),IF($C$2="Constant Exchange rate",IF(Investment_DATA!Z34=0,0,Investment_DATA!Z34/ECO!Z73))))</f>
        <v>3897.445009</v>
      </c>
      <c r="Q35" s="63">
        <f t="shared" si="1"/>
        <v>4.9503864436333748E-4</v>
      </c>
      <c r="R35" s="63">
        <f t="shared" si="2"/>
        <v>0.12726862859789478</v>
      </c>
      <c r="S35" s="63">
        <f t="shared" si="3"/>
        <v>0.56123216120213626</v>
      </c>
    </row>
    <row r="36" spans="3:19" ht="15" x14ac:dyDescent="0.25">
      <c r="C36" s="165"/>
      <c r="D36" s="166"/>
      <c r="E36" s="61" t="s">
        <v>63</v>
      </c>
      <c r="F36" s="64">
        <f>IF($C$2="National Currency",IF(Investment_DATA!P35=0,0,Investment_DATA!P35),IF($C$2="Current Exchange rate",IF(Investment_DATA!P35=0,0,Investment_DATA!P35/ECO!P39),IF($C$2="Constant Exchange rate",IF(Investment_DATA!P35=0,0,Investment_DATA!P35/ECO!P74))))</f>
        <v>1736.5066719776937</v>
      </c>
      <c r="G36" s="64">
        <f>IF($C$2="National Currency",IF(Investment_DATA!Q35=0,0,Investment_DATA!Q35),IF($C$2="Current Exchange rate",IF(Investment_DATA!Q35=0,0,Investment_DATA!Q35/ECO!Q39),IF($C$2="Constant Exchange rate",IF(Investment_DATA!Q35=0,0,Investment_DATA!Q35/ECO!Q74))))</f>
        <v>2019.9495452433114</v>
      </c>
      <c r="H36" s="64">
        <f>IF($C$2="National Currency",IF(Investment_DATA!R35=0,0,Investment_DATA!R35),IF($C$2="Current Exchange rate",IF(Investment_DATA!R35=0,0,Investment_DATA!R35/ECO!R39),IF($C$2="Constant Exchange rate",IF(Investment_DATA!R35=0,0,Investment_DATA!R35/ECO!R74))))</f>
        <v>2213.7024497112129</v>
      </c>
      <c r="I36" s="64">
        <f>IF($C$2="National Currency",IF(Investment_DATA!S35=0,0,Investment_DATA!S35),IF($C$2="Current Exchange rate",IF(Investment_DATA!S35=0,0,Investment_DATA!S35/ECO!S39),IF($C$2="Constant Exchange rate",IF(Investment_DATA!S35=0,0,Investment_DATA!S35/ECO!S74))))</f>
        <v>2368.6516630153355</v>
      </c>
      <c r="J36" s="64">
        <f>IF($C$2="National Currency",IF(Investment_DATA!T35=0,0,Investment_DATA!T35),IF($C$2="Current Exchange rate",IF(Investment_DATA!T35=0,0,Investment_DATA!T35/ECO!T39),IF($C$2="Constant Exchange rate",IF(Investment_DATA!T35=0,0,Investment_DATA!T35/ECO!T74))))</f>
        <v>2489.5439155546701</v>
      </c>
      <c r="K36" s="64">
        <f>IF($C$2="National Currency",IF(Investment_DATA!U35=0,0,Investment_DATA!U35),IF($C$2="Current Exchange rate",IF(Investment_DATA!U35=0,0,Investment_DATA!U35/ECO!U39),IF($C$2="Constant Exchange rate",IF(Investment_DATA!U35=0,0,Investment_DATA!U35/ECO!U74))))</f>
        <v>0</v>
      </c>
      <c r="L36" s="64">
        <f>IF($C$2="National Currency",IF(Investment_DATA!V35=0,0,Investment_DATA!V35),IF($C$2="Current Exchange rate",IF(Investment_DATA!V35=0,0,Investment_DATA!V35/ECO!V39),IF($C$2="Constant Exchange rate",IF(Investment_DATA!V35=0,0,Investment_DATA!V35/ECO!V74))))</f>
        <v>0</v>
      </c>
      <c r="M36" s="64">
        <f>IF($C$2="National Currency",IF(Investment_DATA!W35=0,0,Investment_DATA!W35),IF($C$2="Current Exchange rate",IF(Investment_DATA!W35=0,0,Investment_DATA!W35/ECO!W39),IF($C$2="Constant Exchange rate",IF(Investment_DATA!W35=0,0,Investment_DATA!W35/ECO!W74))))</f>
        <v>0</v>
      </c>
      <c r="N36" s="64">
        <f>IF($C$2="National Currency",IF(Investment_DATA!X35=0,0,Investment_DATA!X35),IF($C$2="Current Exchange rate",IF(Investment_DATA!X35=0,0,Investment_DATA!X35/ECO!X39),IF($C$2="Constant Exchange rate",IF(Investment_DATA!X35=0,0,Investment_DATA!X35/ECO!X74))))</f>
        <v>0</v>
      </c>
      <c r="O36" s="64">
        <f>IF($C$2="National Currency",IF(Investment_DATA!Y35=0,0,Investment_DATA!Y35),IF($C$2="Current Exchange rate",IF(Investment_DATA!Y35=0,0,Investment_DATA!Y35/ECO!Y39),IF($C$2="Constant Exchange rate",IF(Investment_DATA!Y35=0,0,Investment_DATA!Y35/ECO!Y74))))</f>
        <v>0</v>
      </c>
      <c r="P36" s="64">
        <f>IF($C$2="National Currency",IF(Investment_DATA!Z35=0,0,Investment_DATA!Z35),IF($C$2="Current Exchange rate",IF(Investment_DATA!Z35=0,0,Investment_DATA!Z35/ECO!Z39),IF($C$2="Constant Exchange rate",IF(Investment_DATA!Z35=0,0,Investment_DATA!Z35/ECO!Z74))))</f>
        <v>0</v>
      </c>
      <c r="Q36" s="63">
        <f t="shared" si="1"/>
        <v>0</v>
      </c>
      <c r="R36" s="63" t="str">
        <f t="shared" si="2"/>
        <v>-</v>
      </c>
      <c r="S36" s="63" t="str">
        <f t="shared" si="3"/>
        <v>-</v>
      </c>
    </row>
    <row r="37" spans="3:19" ht="15" x14ac:dyDescent="0.25">
      <c r="C37" s="165"/>
      <c r="D37" s="166"/>
      <c r="E37" s="61" t="s">
        <v>30</v>
      </c>
      <c r="F37" s="64">
        <f>IF($C$2="National Currency",IF(Investment_DATA!P36=0,0,Investment_DATA!P36),IF($C$2="Current Exchange rate",IF(Investment_DATA!P36=0,0,Investment_DATA!P36/ECO!P40),IF($C$2="Constant Exchange rate",IF(Investment_DATA!P36=0,0,Investment_DATA!P36/ECO!P75))))</f>
        <v>1413.3047316384182</v>
      </c>
      <c r="G37" s="64">
        <f>IF($C$2="National Currency",IF(Investment_DATA!Q36=0,0,Investment_DATA!Q36),IF($C$2="Current Exchange rate",IF(Investment_DATA!Q36=0,0,Investment_DATA!Q36/ECO!Q40),IF($C$2="Constant Exchange rate",IF(Investment_DATA!Q36=0,0,Investment_DATA!Q36/ECO!Q75))))</f>
        <v>2140.8898305084749</v>
      </c>
      <c r="H37" s="64">
        <f>IF($C$2="National Currency",IF(Investment_DATA!R36=0,0,Investment_DATA!R36),IF($C$2="Current Exchange rate",IF(Investment_DATA!R36=0,0,Investment_DATA!R36/ECO!R40),IF($C$2="Constant Exchange rate",IF(Investment_DATA!R36=0,0,Investment_DATA!R36/ECO!R75))))</f>
        <v>1841.1016949152543</v>
      </c>
      <c r="I37" s="64">
        <f>IF($C$2="National Currency",IF(Investment_DATA!S36=0,0,Investment_DATA!S36),IF($C$2="Current Exchange rate",IF(Investment_DATA!S36=0,0,Investment_DATA!S36/ECO!S40),IF($C$2="Constant Exchange rate",IF(Investment_DATA!S36=0,0,Investment_DATA!S36/ECO!S75))))</f>
        <v>1997.175141242938</v>
      </c>
      <c r="J37" s="64">
        <f>IF($C$2="National Currency",IF(Investment_DATA!T36=0,0,Investment_DATA!T36),IF($C$2="Current Exchange rate",IF(Investment_DATA!T36=0,0,Investment_DATA!T36/ECO!T40),IF($C$2="Constant Exchange rate",IF(Investment_DATA!T36=0,0,Investment_DATA!T36/ECO!T75))))</f>
        <v>2280.3672316384182</v>
      </c>
      <c r="K37" s="64">
        <f>IF($C$2="National Currency",IF(Investment_DATA!U36=0,0,Investment_DATA!U36),IF($C$2="Current Exchange rate",IF(Investment_DATA!U36=0,0,Investment_DATA!U36/ECO!U40),IF($C$2="Constant Exchange rate",IF(Investment_DATA!U36=0,0,Investment_DATA!U36/ECO!U75))))</f>
        <v>2447.7401129943505</v>
      </c>
      <c r="L37" s="64">
        <f>IF($C$2="National Currency",IF(Investment_DATA!V36=0,0,Investment_DATA!V36),IF($C$2="Current Exchange rate",IF(Investment_DATA!V36=0,0,Investment_DATA!V36/ECO!V40),IF($C$2="Constant Exchange rate",IF(Investment_DATA!V36=0,0,Investment_DATA!V36/ECO!V75))))</f>
        <v>2716.1016949152545</v>
      </c>
      <c r="M37" s="64">
        <f>IF($C$2="National Currency",IF(Investment_DATA!W36=0,0,Investment_DATA!W36),IF($C$2="Current Exchange rate",IF(Investment_DATA!W36=0,0,Investment_DATA!W36/ECO!W40),IF($C$2="Constant Exchange rate",IF(Investment_DATA!W36=0,0,Investment_DATA!W36/ECO!W75))))</f>
        <v>2964.6892655367233</v>
      </c>
      <c r="N37" s="64">
        <f>IF($C$2="National Currency",IF(Investment_DATA!X36=0,0,Investment_DATA!X36),IF($C$2="Current Exchange rate",IF(Investment_DATA!X36=0,0,Investment_DATA!X36/ECO!X40),IF($C$2="Constant Exchange rate",IF(Investment_DATA!X36=0,0,Investment_DATA!X36/ECO!X75))))</f>
        <v>3274.7175141242938</v>
      </c>
      <c r="O37" s="64">
        <f>IF($C$2="National Currency",IF(Investment_DATA!Y36=0,0,Investment_DATA!Y36),IF($C$2="Current Exchange rate",IF(Investment_DATA!Y36=0,0,Investment_DATA!Y36/ECO!Y40),IF($C$2="Constant Exchange rate",IF(Investment_DATA!Y36=0,0,Investment_DATA!Y36/ECO!Y75))))</f>
        <v>3275.0706214689267</v>
      </c>
      <c r="P37" s="64">
        <f>IF($C$2="National Currency",IF(Investment_DATA!Z36=0,0,Investment_DATA!Z36),IF($C$2="Current Exchange rate",IF(Investment_DATA!Z36=0,0,Investment_DATA!Z36/ECO!Z40),IF($C$2="Constant Exchange rate",IF(Investment_DATA!Z36=0,0,Investment_DATA!Z36/ECO!Z75))))</f>
        <v>3572.0338983050851</v>
      </c>
      <c r="Q37" s="63">
        <f t="shared" si="1"/>
        <v>4.5370616251248736E-4</v>
      </c>
      <c r="R37" s="63">
        <f t="shared" si="2"/>
        <v>9.0673854447439473E-2</v>
      </c>
      <c r="S37" s="63">
        <f t="shared" si="3"/>
        <v>0.66848095002474017</v>
      </c>
    </row>
    <row r="38" spans="3:19" ht="15" x14ac:dyDescent="0.25">
      <c r="C38" s="165"/>
      <c r="D38" s="166"/>
      <c r="E38" s="61" t="s">
        <v>34</v>
      </c>
      <c r="F38" s="65">
        <f>IF($C$2="National Currency",IF(Investment_DATA!P37=0,0,Investment_DATA!P37),IF($C$2="Current Exchange rate",IF(Investment_DATA!P37=0,0,Investment_DATA!P37/ECO!P41),IF($C$2="Constant Exchange rate",IF(Investment_DATA!P37=0,0,Investment_DATA!P37/ECO!P76))))</f>
        <v>1196293.1493131341</v>
      </c>
      <c r="G38" s="65">
        <f>IF($C$2="National Currency",IF(Investment_DATA!Q37=0,0,Investment_DATA!Q37),IF($C$2="Current Exchange rate",IF(Investment_DATA!Q37=0,0,Investment_DATA!Q37/ECO!Q41),IF($C$2="Constant Exchange rate",IF(Investment_DATA!Q37=0,0,Investment_DATA!Q37/ECO!Q76))))</f>
        <v>1405647.8277057384</v>
      </c>
      <c r="H38" s="65">
        <f>IF($C$2="National Currency",IF(Investment_DATA!R37=0,0,Investment_DATA!R37),IF($C$2="Current Exchange rate",IF(Investment_DATA!R37=0,0,Investment_DATA!R37/ECO!R41),IF($C$2="Constant Exchange rate",IF(Investment_DATA!R37=0,0,Investment_DATA!R37/ECO!R76))))</f>
        <v>1515682.6884067275</v>
      </c>
      <c r="I38" s="65">
        <f>IF($C$2="National Currency",IF(Investment_DATA!S37=0,0,Investment_DATA!S37),IF($C$2="Current Exchange rate",IF(Investment_DATA!S37=0,0,Investment_DATA!S37/ECO!S41),IF($C$2="Constant Exchange rate",IF(Investment_DATA!S37=0,0,Investment_DATA!S37/ECO!S76))))</f>
        <v>1644249.5455129032</v>
      </c>
      <c r="J38" s="65">
        <f>IF($C$2="National Currency",IF(Investment_DATA!T37=0,0,Investment_DATA!T37),IF($C$2="Current Exchange rate",IF(Investment_DATA!T37=0,0,Investment_DATA!T37/ECO!T41),IF($C$2="Constant Exchange rate",IF(Investment_DATA!T37=0,0,Investment_DATA!T37/ECO!T76))))</f>
        <v>1415496.7389908847</v>
      </c>
      <c r="K38" s="65">
        <f>IF($C$2="National Currency",IF(Investment_DATA!U37=0,0,Investment_DATA!U37),IF($C$2="Current Exchange rate",IF(Investment_DATA!U37=0,0,Investment_DATA!U37/ECO!U41),IF($C$2="Constant Exchange rate",IF(Investment_DATA!U37=0,0,Investment_DATA!U37/ECO!U76))))</f>
        <v>1563680.6310185089</v>
      </c>
      <c r="L38" s="65">
        <f>IF($C$2="National Currency",IF(Investment_DATA!V37=0,0,Investment_DATA!V37),IF($C$2="Current Exchange rate",IF(Investment_DATA!V37=0,0,Investment_DATA!V37/ECO!V41),IF($C$2="Constant Exchange rate",IF(Investment_DATA!V37=0,0,Investment_DATA!V37/ECO!V76))))</f>
        <v>1639426.7261522659</v>
      </c>
      <c r="M38" s="65">
        <f>IF($C$2="National Currency",IF(Investment_DATA!W37=0,0,Investment_DATA!W37),IF($C$2="Current Exchange rate",IF(Investment_DATA!W37=0,0,Investment_DATA!W37/ECO!W41),IF($C$2="Constant Exchange rate",IF(Investment_DATA!W37=0,0,Investment_DATA!W37/ECO!W76))))</f>
        <v>1636617.2438093785</v>
      </c>
      <c r="N38" s="65">
        <f>IF($C$2="National Currency",IF(Investment_DATA!X37=0,0,Investment_DATA!X37),IF($C$2="Current Exchange rate",IF(Investment_DATA!X37=0,0,Investment_DATA!X37/ECO!X41),IF($C$2="Constant Exchange rate",IF(Investment_DATA!X37=0,0,Investment_DATA!X37/ECO!X76))))</f>
        <v>1652268.9035819746</v>
      </c>
      <c r="O38" s="65">
        <f>IF($C$2="National Currency",IF(Investment_DATA!Y37=0,0,Investment_DATA!Y37),IF($C$2="Current Exchange rate",IF(Investment_DATA!Y37=0,0,Investment_DATA!Y37/ECO!Y41),IF($C$2="Constant Exchange rate",IF(Investment_DATA!Y37=0,0,Investment_DATA!Y37/ECO!Y76))))</f>
        <v>1778597.8520991141</v>
      </c>
      <c r="P38" s="65">
        <f>IF($C$2="National Currency",IF(Investment_DATA!Z37=0,0,Investment_DATA!Z37),IF($C$2="Current Exchange rate",IF(Investment_DATA!Z37=0,0,Investment_DATA!Z37/ECO!Z41),IF($C$2="Constant Exchange rate",IF(Investment_DATA!Z37=0,0,Investment_DATA!Z37/ECO!Z76))))</f>
        <v>1888437.7251760794</v>
      </c>
      <c r="Q38" s="63">
        <f t="shared" si="1"/>
        <v>0.23986217875479743</v>
      </c>
      <c r="R38" s="63">
        <f t="shared" si="2"/>
        <v>6.1756440865669227E-2</v>
      </c>
      <c r="S38" s="63">
        <f t="shared" si="3"/>
        <v>0.34346433577060198</v>
      </c>
    </row>
    <row r="39" spans="3:19" ht="15.75" thickBot="1" x14ac:dyDescent="0.3">
      <c r="C39" s="171"/>
      <c r="D39" s="172"/>
      <c r="E39" s="66" t="s">
        <v>100</v>
      </c>
      <c r="F39" s="87">
        <f t="shared" ref="F39:P39" si="4">SUM(F7:F38)</f>
        <v>4582671.0950778993</v>
      </c>
      <c r="G39" s="87">
        <f t="shared" si="4"/>
        <v>5193273.5450381422</v>
      </c>
      <c r="H39" s="87">
        <f t="shared" si="4"/>
        <v>5537364.7332278322</v>
      </c>
      <c r="I39" s="87">
        <f t="shared" si="4"/>
        <v>5819969.1951445062</v>
      </c>
      <c r="J39" s="87">
        <f t="shared" si="4"/>
        <v>5392455.6139346082</v>
      </c>
      <c r="K39" s="87">
        <f t="shared" si="4"/>
        <v>5979958.829905089</v>
      </c>
      <c r="L39" s="87">
        <f t="shared" si="4"/>
        <v>6375209.227676386</v>
      </c>
      <c r="M39" s="87">
        <f t="shared" si="4"/>
        <v>6388199.203520664</v>
      </c>
      <c r="N39" s="87">
        <f t="shared" si="4"/>
        <v>6855146.2983428519</v>
      </c>
      <c r="O39" s="87">
        <f t="shared" si="4"/>
        <v>7155862.8439562498</v>
      </c>
      <c r="P39" s="87">
        <f t="shared" si="4"/>
        <v>7873011.6393487863</v>
      </c>
      <c r="Q39" s="63">
        <f t="shared" si="1"/>
        <v>1</v>
      </c>
      <c r="R39" s="95"/>
      <c r="S39" s="95"/>
    </row>
    <row r="40" spans="3:19" ht="16.5" thickTop="1" thickBot="1" x14ac:dyDescent="0.3">
      <c r="C40" s="173"/>
      <c r="D40" s="174"/>
      <c r="E40" s="88" t="s">
        <v>103</v>
      </c>
      <c r="F40" s="89">
        <f t="shared" ref="F40:O40" si="5">F7+F8+F9+F10+F12+F13+F14+F15+F16+F17+F18+F19+F20+F21+F22+F23+F24+F25+F26+F27+F28+F29+F30+F31+F34+F35+F37+F38+F32</f>
        <v>4580934.5884059211</v>
      </c>
      <c r="G40" s="89">
        <f t="shared" si="5"/>
        <v>5191253.5954928994</v>
      </c>
      <c r="H40" s="89">
        <f t="shared" si="5"/>
        <v>5535151.0307781212</v>
      </c>
      <c r="I40" s="89">
        <f t="shared" si="5"/>
        <v>5817600.5434814915</v>
      </c>
      <c r="J40" s="89">
        <f t="shared" si="5"/>
        <v>5388290.370019054</v>
      </c>
      <c r="K40" s="89">
        <f t="shared" si="5"/>
        <v>5978130.2299050884</v>
      </c>
      <c r="L40" s="89">
        <f t="shared" si="5"/>
        <v>6373412.227676386</v>
      </c>
      <c r="M40" s="89">
        <f t="shared" si="5"/>
        <v>6386570.203520664</v>
      </c>
      <c r="N40" s="89">
        <f t="shared" si="5"/>
        <v>6853561.2983428519</v>
      </c>
      <c r="O40" s="89">
        <f t="shared" si="5"/>
        <v>7154215.8439562498</v>
      </c>
      <c r="P40" s="89">
        <f>P7+P8+P9+P10+P12+P13+P14+P15+P16+P17+P18+P19+P20+P21+P22+P23+P24+P25+P26+P27+P28+P29+P30+P31+P34+P35+P37+P38+P32</f>
        <v>7871478.6393487863</v>
      </c>
      <c r="Q40" s="63">
        <f t="shared" si="1"/>
        <v>0.99980528416948633</v>
      </c>
      <c r="R40" s="63">
        <f t="shared" si="2"/>
        <v>0.10025736028057741</v>
      </c>
      <c r="S40" s="63">
        <f t="shared" si="3"/>
        <v>0.51629630387983472</v>
      </c>
    </row>
    <row r="41" spans="3:19" ht="15.75" thickTop="1" x14ac:dyDescent="0.25">
      <c r="E41" s="104" t="s">
        <v>104</v>
      </c>
      <c r="F41" s="90"/>
      <c r="G41" s="90">
        <f t="shared" ref="G41:P41" si="6">G40/F40-1</f>
        <v>0.1332302383517241</v>
      </c>
      <c r="H41" s="90">
        <f t="shared" si="6"/>
        <v>6.6245547238107827E-2</v>
      </c>
      <c r="I41" s="90">
        <f t="shared" si="6"/>
        <v>5.1028329874436062E-2</v>
      </c>
      <c r="J41" s="90">
        <f t="shared" si="6"/>
        <v>-7.3795058676462633E-2</v>
      </c>
      <c r="K41" s="90">
        <f t="shared" si="6"/>
        <v>0.1094669773492456</v>
      </c>
      <c r="L41" s="90">
        <f t="shared" si="6"/>
        <v>6.612134272250092E-2</v>
      </c>
      <c r="M41" s="90">
        <f t="shared" si="6"/>
        <v>2.064510402628672E-3</v>
      </c>
      <c r="N41" s="90">
        <f t="shared" si="6"/>
        <v>7.3120795660361448E-2</v>
      </c>
      <c r="O41" s="90">
        <f t="shared" si="6"/>
        <v>4.3868367484521498E-2</v>
      </c>
      <c r="P41" s="91">
        <f t="shared" si="6"/>
        <v>0.10025736028057741</v>
      </c>
    </row>
    <row r="42" spans="3:19" ht="15" x14ac:dyDescent="0.25">
      <c r="E42" s="69"/>
      <c r="F42" s="70"/>
      <c r="G42" s="70"/>
      <c r="H42" s="70"/>
      <c r="I42" s="70"/>
      <c r="J42" s="70"/>
      <c r="K42" s="70"/>
      <c r="L42" s="70"/>
      <c r="M42" s="70"/>
      <c r="N42" s="70"/>
      <c r="O42" s="70"/>
      <c r="P42" s="70"/>
    </row>
    <row r="43" spans="3:19" ht="15" x14ac:dyDescent="0.25">
      <c r="E43" s="69"/>
      <c r="F43" s="70"/>
      <c r="G43" s="70"/>
      <c r="H43" s="70"/>
      <c r="I43" s="70"/>
      <c r="J43" s="70"/>
      <c r="K43" s="70"/>
      <c r="L43" s="70"/>
      <c r="M43" s="70"/>
      <c r="N43" s="70"/>
      <c r="O43" s="70"/>
      <c r="P43" s="70"/>
      <c r="Q43" s="69"/>
      <c r="R43" s="70"/>
      <c r="S43" s="70"/>
    </row>
    <row r="44" spans="3:19" ht="18.75" x14ac:dyDescent="0.15">
      <c r="C44" s="159" t="s">
        <v>142</v>
      </c>
      <c r="D44" s="160"/>
      <c r="E44" s="167" t="s">
        <v>105</v>
      </c>
      <c r="F44" s="168"/>
      <c r="G44" s="168"/>
      <c r="H44" s="168"/>
      <c r="I44" s="168"/>
      <c r="J44" s="168"/>
      <c r="K44" s="168"/>
      <c r="L44" s="168"/>
      <c r="M44" s="168"/>
      <c r="N44" s="168"/>
      <c r="O44" s="168"/>
      <c r="P44" s="169"/>
    </row>
    <row r="45" spans="3:19" ht="15" x14ac:dyDescent="0.15">
      <c r="C45" s="163" t="s">
        <v>116</v>
      </c>
      <c r="D45" s="164"/>
      <c r="E45" s="57">
        <v>2</v>
      </c>
      <c r="F45" s="58">
        <v>2004</v>
      </c>
      <c r="G45" s="58">
        <f t="shared" ref="G45:P45" si="7">F45+1</f>
        <v>2005</v>
      </c>
      <c r="H45" s="58">
        <f t="shared" si="7"/>
        <v>2006</v>
      </c>
      <c r="I45" s="58">
        <f t="shared" si="7"/>
        <v>2007</v>
      </c>
      <c r="J45" s="58">
        <f t="shared" si="7"/>
        <v>2008</v>
      </c>
      <c r="K45" s="58">
        <f t="shared" si="7"/>
        <v>2009</v>
      </c>
      <c r="L45" s="58">
        <f t="shared" si="7"/>
        <v>2010</v>
      </c>
      <c r="M45" s="58">
        <f t="shared" si="7"/>
        <v>2011</v>
      </c>
      <c r="N45" s="58">
        <f t="shared" si="7"/>
        <v>2012</v>
      </c>
      <c r="O45" s="107">
        <f t="shared" si="7"/>
        <v>2013</v>
      </c>
      <c r="P45" s="107">
        <f t="shared" si="7"/>
        <v>2014</v>
      </c>
      <c r="Q45" s="59" t="s">
        <v>102</v>
      </c>
      <c r="R45" s="60" t="s">
        <v>126</v>
      </c>
      <c r="S45" s="59" t="s">
        <v>127</v>
      </c>
    </row>
    <row r="46" spans="3:19" ht="15" x14ac:dyDescent="0.25">
      <c r="C46" s="165"/>
      <c r="D46" s="166"/>
      <c r="E46" s="61" t="s">
        <v>0</v>
      </c>
      <c r="F46" s="62">
        <f>IF($C$2="National Currency",IF(Investment_DATA!P45=0,0,Investment_DATA!P45),IF($C$2="Current Exchange rate",IF(Investment_DATA!P45=0,0,Investment_DATA!P45/ECO!P10),IF($C$2="Constant Exchange rate",IF(Investment_DATA!P45=0,0,Investment_DATA!P45/ECO!P45))))</f>
        <v>0</v>
      </c>
      <c r="G46" s="62">
        <f>IF($C$2="National Currency",IF(Investment_DATA!Q45=0,0,Investment_DATA!Q45),IF($C$2="Current Exchange rate",IF(Investment_DATA!Q45=0,0,Investment_DATA!Q45/ECO!Q10),IF($C$2="Constant Exchange rate",IF(Investment_DATA!Q45=0,0,Investment_DATA!Q45/ECO!Q45))))</f>
        <v>0</v>
      </c>
      <c r="H46" s="62">
        <f>IF($C$2="National Currency",IF(Investment_DATA!R45=0,0,Investment_DATA!R45),IF($C$2="Current Exchange rate",IF(Investment_DATA!R45=0,0,Investment_DATA!R45/ECO!R10),IF($C$2="Constant Exchange rate",IF(Investment_DATA!R45=0,0,Investment_DATA!R45/ECO!R45))))</f>
        <v>0</v>
      </c>
      <c r="I46" s="62">
        <f>IF($C$2="National Currency",IF(Investment_DATA!S45=0,0,Investment_DATA!S45),IF($C$2="Current Exchange rate",IF(Investment_DATA!S45=0,0,Investment_DATA!S45/ECO!S10),IF($C$2="Constant Exchange rate",IF(Investment_DATA!S45=0,0,Investment_DATA!S45/ECO!S45))))</f>
        <v>0</v>
      </c>
      <c r="J46" s="62">
        <f>IF($C$2="National Currency",IF(Investment_DATA!T45=0,0,Investment_DATA!T45),IF($C$2="Current Exchange rate",IF(Investment_DATA!T45=0,0,Investment_DATA!T45/ECO!T10),IF($C$2="Constant Exchange rate",IF(Investment_DATA!T45=0,0,Investment_DATA!T45/ECO!T45))))</f>
        <v>0</v>
      </c>
      <c r="K46" s="62">
        <f>IF($C$2="National Currency",IF(Investment_DATA!U45=0,0,Investment_DATA!U45),IF($C$2="Current Exchange rate",IF(Investment_DATA!U45=0,0,Investment_DATA!U45/ECO!U10),IF($C$2="Constant Exchange rate",IF(Investment_DATA!U45=0,0,Investment_DATA!U45/ECO!U45))))</f>
        <v>0</v>
      </c>
      <c r="L46" s="62">
        <f>IF($C$2="National Currency",IF(Investment_DATA!V45=0,0,Investment_DATA!V45),IF($C$2="Current Exchange rate",IF(Investment_DATA!V45=0,0,Investment_DATA!V45/ECO!V10),IF($C$2="Constant Exchange rate",IF(Investment_DATA!V45=0,0,Investment_DATA!V45/ECO!V45))))</f>
        <v>0</v>
      </c>
      <c r="M46" s="62">
        <f>IF($C$2="National Currency",IF(Investment_DATA!W45=0,0,Investment_DATA!W45),IF($C$2="Current Exchange rate",IF(Investment_DATA!W45=0,0,Investment_DATA!W45/ECO!W10),IF($C$2="Constant Exchange rate",IF(Investment_DATA!W45=0,0,Investment_DATA!W45/ECO!W45))))</f>
        <v>0</v>
      </c>
      <c r="N46" s="62">
        <f>IF($C$2="National Currency",IF(Investment_DATA!X45=0,0,Investment_DATA!X45),IF($C$2="Current Exchange rate",IF(Investment_DATA!X45=0,0,Investment_DATA!X45/ECO!X10),IF($C$2="Constant Exchange rate",IF(Investment_DATA!X45=0,0,Investment_DATA!X45/ECO!X45))))</f>
        <v>0</v>
      </c>
      <c r="O46" s="62">
        <f>IF($C$2="National Currency",IF(Investment_DATA!Y45=0,0,Investment_DATA!Y45),IF($C$2="Current Exchange rate",IF(Investment_DATA!Y45=0,0,Investment_DATA!Y45/ECO!Y10),IF($C$2="Constant Exchange rate",IF(Investment_DATA!Y45=0,0,Investment_DATA!Y45/ECO!Y45))))</f>
        <v>0</v>
      </c>
      <c r="P46" s="143">
        <f>IF($C$2="National Currency",IF(Investment_DATA!Z45=0,0,Investment_DATA!Z45),IF($C$2="Current Exchange rate",IF(Investment_DATA!Z45=0,0,Investment_DATA!Z45/ECO!Z10),IF($C$2="Constant Exchange rate",IF(Investment_DATA!Z45=0,0,Investment_DATA!Z45/ECO!Z45))))</f>
        <v>0</v>
      </c>
      <c r="Q46" s="63">
        <f>O46/$O$78</f>
        <v>0</v>
      </c>
      <c r="R46" s="63" t="str">
        <f>IF(OR(O46=0, N46=0),"-",O46/N46-1)</f>
        <v>-</v>
      </c>
      <c r="S46" s="63" t="str">
        <f>IF(OR(O46=0, F46=0),"-",O46/F46-1)</f>
        <v>-</v>
      </c>
    </row>
    <row r="47" spans="3:19" ht="15" x14ac:dyDescent="0.25">
      <c r="C47" s="165"/>
      <c r="D47" s="166"/>
      <c r="E47" s="61" t="s">
        <v>1</v>
      </c>
      <c r="F47" s="64">
        <f>IF($C$2="National Currency",IF(Investment_DATA!P46=0,0,Investment_DATA!P46),IF($C$2="Current Exchange rate",IF(Investment_DATA!P46=0,0,Investment_DATA!P46/ECO!P11),IF($C$2="Constant Exchange rate",IF(Investment_DATA!P46=0,0,Investment_DATA!P46/ECO!P46))))</f>
        <v>18784.625613</v>
      </c>
      <c r="G47" s="64">
        <f>IF($C$2="National Currency",IF(Investment_DATA!Q46=0,0,Investment_DATA!Q46),IF($C$2="Current Exchange rate",IF(Investment_DATA!Q46=0,0,Investment_DATA!Q46/ECO!Q11),IF($C$2="Constant Exchange rate",IF(Investment_DATA!Q46=0,0,Investment_DATA!Q46/ECO!Q46))))</f>
        <v>24631.406792000002</v>
      </c>
      <c r="H47" s="64">
        <f>IF($C$2="National Currency",IF(Investment_DATA!R46=0,0,Investment_DATA!R46),IF($C$2="Current Exchange rate",IF(Investment_DATA!R46=0,0,Investment_DATA!R46/ECO!R11),IF($C$2="Constant Exchange rate",IF(Investment_DATA!R46=0,0,Investment_DATA!R46/ECO!R46))))</f>
        <v>25416.446311</v>
      </c>
      <c r="I47" s="64">
        <f>IF($C$2="National Currency",IF(Investment_DATA!S46=0,0,Investment_DATA!S46),IF($C$2="Current Exchange rate",IF(Investment_DATA!S46=0,0,Investment_DATA!S46/ECO!S11),IF($C$2="Constant Exchange rate",IF(Investment_DATA!S46=0,0,Investment_DATA!S46/ECO!S46))))</f>
        <v>24380.578873999999</v>
      </c>
      <c r="J47" s="64">
        <f>IF($C$2="National Currency",IF(Investment_DATA!T46=0,0,Investment_DATA!T46),IF($C$2="Current Exchange rate",IF(Investment_DATA!T46=0,0,Investment_DATA!T46/ECO!T11),IF($C$2="Constant Exchange rate",IF(Investment_DATA!T46=0,0,Investment_DATA!T46/ECO!T46))))</f>
        <v>17922.870573</v>
      </c>
      <c r="K47" s="64">
        <f>IF($C$2="National Currency",IF(Investment_DATA!U46=0,0,Investment_DATA!U46),IF($C$2="Current Exchange rate",IF(Investment_DATA!U46=0,0,Investment_DATA!U46/ECO!U11),IF($C$2="Constant Exchange rate",IF(Investment_DATA!U46=0,0,Investment_DATA!U46/ECO!U46))))</f>
        <v>18780.887514999999</v>
      </c>
      <c r="L47" s="64">
        <f>IF($C$2="National Currency",IF(Investment_DATA!V46=0,0,Investment_DATA!V46),IF($C$2="Current Exchange rate",IF(Investment_DATA!V46=0,0,Investment_DATA!V46/ECO!V11),IF($C$2="Constant Exchange rate",IF(Investment_DATA!V46=0,0,Investment_DATA!V46/ECO!V46))))</f>
        <v>19155.673365999999</v>
      </c>
      <c r="M47" s="64">
        <f>IF($C$2="National Currency",IF(Investment_DATA!W46=0,0,Investment_DATA!W46),IF($C$2="Current Exchange rate",IF(Investment_DATA!W46=0,0,Investment_DATA!W46/ECO!W11),IF($C$2="Constant Exchange rate",IF(Investment_DATA!W46=0,0,Investment_DATA!W46/ECO!W46))))</f>
        <v>18040.913338999999</v>
      </c>
      <c r="N47" s="64">
        <f>IF($C$2="National Currency",IF(Investment_DATA!X46=0,0,Investment_DATA!X46),IF($C$2="Current Exchange rate",IF(Investment_DATA!X46=0,0,Investment_DATA!X46/ECO!X11),IF($C$2="Constant Exchange rate",IF(Investment_DATA!X46=0,0,Investment_DATA!X46/ECO!X46))))</f>
        <v>23665.553578999999</v>
      </c>
      <c r="O47" s="64">
        <f>IF($C$2="National Currency",IF(Investment_DATA!Y46=0,0,Investment_DATA!Y46),IF($C$2="Current Exchange rate",IF(Investment_DATA!Y46=0,0,Investment_DATA!Y46/ECO!Y11),IF($C$2="Constant Exchange rate",IF(Investment_DATA!Y46=0,0,Investment_DATA!Y46/ECO!Y46))))</f>
        <v>26154.868601999999</v>
      </c>
      <c r="P47" s="144">
        <f>IF($C$2="National Currency",IF(Investment_DATA!Z46=0,0,Investment_DATA!Z46),IF($C$2="Current Exchange rate",IF(Investment_DATA!Z46=0,0,Investment_DATA!Z46/ECO!Z11),IF($C$2="Constant Exchange rate",IF(Investment_DATA!Z46=0,0,Investment_DATA!Z46/ECO!Z46))))</f>
        <v>28682.079701999999</v>
      </c>
      <c r="Q47" s="63">
        <f t="shared" ref="Q47:Q79" si="8">O47/$O$78</f>
        <v>4.2128530926963142E-2</v>
      </c>
      <c r="R47" s="63">
        <f t="shared" ref="R47:R79" si="9">IF(OR(O47=0, N47=0),"-",O47/N47-1)</f>
        <v>0.10518727206993939</v>
      </c>
      <c r="S47" s="63">
        <f t="shared" ref="S47:S79" si="10">IF(OR(O47=0, F47=0),"-",O47/F47-1)</f>
        <v>0.39235506423398636</v>
      </c>
    </row>
    <row r="48" spans="3:19" ht="15" x14ac:dyDescent="0.25">
      <c r="C48" s="165"/>
      <c r="D48" s="166"/>
      <c r="E48" s="61" t="s">
        <v>2</v>
      </c>
      <c r="F48" s="64">
        <f>IF($C$2="National Currency",IF(Investment_DATA!P47=0,0,Investment_DATA!P47),IF($C$2="Current Exchange rate",IF(Investment_DATA!P47=0,0,Investment_DATA!P47/ECO!P12),IF($C$2="Constant Exchange rate",IF(Investment_DATA!P47=0,0,Investment_DATA!P47/ECO!P47))))</f>
        <v>0</v>
      </c>
      <c r="G48" s="64">
        <f>IF($C$2="National Currency",IF(Investment_DATA!Q47=0,0,Investment_DATA!Q47),IF($C$2="Current Exchange rate",IF(Investment_DATA!Q47=0,0,Investment_DATA!Q47/ECO!Q12),IF($C$2="Constant Exchange rate",IF(Investment_DATA!Q47=0,0,Investment_DATA!Q47/ECO!Q47))))</f>
        <v>0</v>
      </c>
      <c r="H48" s="64">
        <f>IF($C$2="National Currency",IF(Investment_DATA!R47=0,0,Investment_DATA!R47),IF($C$2="Current Exchange rate",IF(Investment_DATA!R47=0,0,Investment_DATA!R47/ECO!R12),IF($C$2="Constant Exchange rate",IF(Investment_DATA!R47=0,0,Investment_DATA!R47/ECO!R47))))</f>
        <v>0</v>
      </c>
      <c r="I48" s="64">
        <f>IF($C$2="National Currency",IF(Investment_DATA!S47=0,0,Investment_DATA!S47),IF($C$2="Current Exchange rate",IF(Investment_DATA!S47=0,0,Investment_DATA!S47/ECO!S12),IF($C$2="Constant Exchange rate",IF(Investment_DATA!S47=0,0,Investment_DATA!S47/ECO!S47))))</f>
        <v>0</v>
      </c>
      <c r="J48" s="64">
        <f>IF($C$2="National Currency",IF(Investment_DATA!T47=0,0,Investment_DATA!T47),IF($C$2="Current Exchange rate",IF(Investment_DATA!T47=0,0,Investment_DATA!T47/ECO!T12),IF($C$2="Constant Exchange rate",IF(Investment_DATA!T47=0,0,Investment_DATA!T47/ECO!T47))))</f>
        <v>0</v>
      </c>
      <c r="K48" s="64">
        <f>IF($C$2="National Currency",IF(Investment_DATA!U47=0,0,Investment_DATA!U47),IF($C$2="Current Exchange rate",IF(Investment_DATA!U47=0,0,Investment_DATA!U47/ECO!U12),IF($C$2="Constant Exchange rate",IF(Investment_DATA!U47=0,0,Investment_DATA!U47/ECO!U47))))</f>
        <v>0</v>
      </c>
      <c r="L48" s="64">
        <f>IF($C$2="National Currency",IF(Investment_DATA!V47=0,0,Investment_DATA!V47),IF($C$2="Current Exchange rate",IF(Investment_DATA!V47=0,0,Investment_DATA!V47/ECO!V12),IF($C$2="Constant Exchange rate",IF(Investment_DATA!V47=0,0,Investment_DATA!V47/ECO!V47))))</f>
        <v>0</v>
      </c>
      <c r="M48" s="64">
        <f>IF($C$2="National Currency",IF(Investment_DATA!W47=0,0,Investment_DATA!W47),IF($C$2="Current Exchange rate",IF(Investment_DATA!W47=0,0,Investment_DATA!W47/ECO!W12),IF($C$2="Constant Exchange rate",IF(Investment_DATA!W47=0,0,Investment_DATA!W47/ECO!W47))))</f>
        <v>0</v>
      </c>
      <c r="N48" s="64">
        <f>IF($C$2="National Currency",IF(Investment_DATA!X47=0,0,Investment_DATA!X47),IF($C$2="Current Exchange rate",IF(Investment_DATA!X47=0,0,Investment_DATA!X47/ECO!X12),IF($C$2="Constant Exchange rate",IF(Investment_DATA!X47=0,0,Investment_DATA!X47/ECO!X47))))</f>
        <v>0</v>
      </c>
      <c r="O48" s="64">
        <f>IF($C$2="National Currency",IF(Investment_DATA!Y47=0,0,Investment_DATA!Y47),IF($C$2="Current Exchange rate",IF(Investment_DATA!Y47=0,0,Investment_DATA!Y47/ECO!Y12),IF($C$2="Constant Exchange rate",IF(Investment_DATA!Y47=0,0,Investment_DATA!Y47/ECO!Y47))))</f>
        <v>0</v>
      </c>
      <c r="P48" s="144">
        <f>IF($C$2="National Currency",IF(Investment_DATA!Z47=0,0,Investment_DATA!Z47),IF($C$2="Current Exchange rate",IF(Investment_DATA!Z47=0,0,Investment_DATA!Z47/ECO!Z12),IF($C$2="Constant Exchange rate",IF(Investment_DATA!Z47=0,0,Investment_DATA!Z47/ECO!Z47))))</f>
        <v>0</v>
      </c>
      <c r="Q48" s="63">
        <f t="shared" si="8"/>
        <v>0</v>
      </c>
      <c r="R48" s="63" t="str">
        <f t="shared" si="9"/>
        <v>-</v>
      </c>
      <c r="S48" s="63" t="str">
        <f t="shared" si="10"/>
        <v>-</v>
      </c>
    </row>
    <row r="49" spans="3:19" ht="15" x14ac:dyDescent="0.25">
      <c r="C49" s="165"/>
      <c r="D49" s="166"/>
      <c r="E49" s="61" t="s">
        <v>3</v>
      </c>
      <c r="F49" s="64">
        <f>IF($C$2="National Currency",IF(Investment_DATA!P48=0,0,Investment_DATA!P48),IF($C$2="Current Exchange rate",IF(Investment_DATA!P48=0,0,Investment_DATA!P48/ECO!P13),IF($C$2="Constant Exchange rate",IF(Investment_DATA!P48=0,0,Investment_DATA!P48/ECO!P48))))</f>
        <v>11846.136892880906</v>
      </c>
      <c r="G49" s="64">
        <f>IF($C$2="National Currency",IF(Investment_DATA!Q48=0,0,Investment_DATA!Q48),IF($C$2="Current Exchange rate",IF(Investment_DATA!Q48=0,0,Investment_DATA!Q48/ECO!Q13),IF($C$2="Constant Exchange rate",IF(Investment_DATA!Q48=0,0,Investment_DATA!Q48/ECO!Q48))))</f>
        <v>14530.696939454425</v>
      </c>
      <c r="H49" s="64">
        <f>IF($C$2="National Currency",IF(Investment_DATA!R48=0,0,Investment_DATA!R48),IF($C$2="Current Exchange rate",IF(Investment_DATA!R48=0,0,Investment_DATA!R48/ECO!R13),IF($C$2="Constant Exchange rate",IF(Investment_DATA!R48=0,0,Investment_DATA!R48/ECO!R48))))</f>
        <v>16775.070691949437</v>
      </c>
      <c r="I49" s="64">
        <f>IF($C$2="National Currency",IF(Investment_DATA!S48=0,0,Investment_DATA!S48),IF($C$2="Current Exchange rate",IF(Investment_DATA!S48=0,0,Investment_DATA!S48/ECO!S13),IF($C$2="Constant Exchange rate",IF(Investment_DATA!S48=0,0,Investment_DATA!S48/ECO!S48))))</f>
        <v>17787.490019960082</v>
      </c>
      <c r="J49" s="64">
        <f>IF($C$2="National Currency",IF(Investment_DATA!T48=0,0,Investment_DATA!T48),IF($C$2="Current Exchange rate",IF(Investment_DATA!T48=0,0,Investment_DATA!T48/ECO!T13),IF($C$2="Constant Exchange rate",IF(Investment_DATA!T48=0,0,Investment_DATA!T48/ECO!T48))))</f>
        <v>11868.811731536927</v>
      </c>
      <c r="K49" s="64">
        <f>IF($C$2="National Currency",IF(Investment_DATA!U48=0,0,Investment_DATA!U48),IF($C$2="Current Exchange rate",IF(Investment_DATA!U48=0,0,Investment_DATA!U48/ECO!U13),IF($C$2="Constant Exchange rate",IF(Investment_DATA!U48=0,0,Investment_DATA!U48/ECO!U48))))</f>
        <v>13349.914357119096</v>
      </c>
      <c r="L49" s="64">
        <f>IF($C$2="National Currency",IF(Investment_DATA!V48=0,0,Investment_DATA!V48),IF($C$2="Current Exchange rate",IF(Investment_DATA!V48=0,0,Investment_DATA!V48/ECO!V13),IF($C$2="Constant Exchange rate",IF(Investment_DATA!V48=0,0,Investment_DATA!V48/ECO!V48))))</f>
        <v>13318.568389886894</v>
      </c>
      <c r="M49" s="64">
        <f>IF($C$2="National Currency",IF(Investment_DATA!W48=0,0,Investment_DATA!W48),IF($C$2="Current Exchange rate",IF(Investment_DATA!W48=0,0,Investment_DATA!W48/ECO!W13),IF($C$2="Constant Exchange rate",IF(Investment_DATA!W48=0,0,Investment_DATA!W48/ECO!W48))))</f>
        <v>12738.750756819694</v>
      </c>
      <c r="N49" s="64">
        <f>IF($C$2="National Currency",IF(Investment_DATA!X48=0,0,Investment_DATA!X48),IF($C$2="Current Exchange rate",IF(Investment_DATA!X48=0,0,Investment_DATA!X48/ECO!X13),IF($C$2="Constant Exchange rate",IF(Investment_DATA!X48=0,0,Investment_DATA!X48/ECO!X48))))</f>
        <v>13616.542030938124</v>
      </c>
      <c r="O49" s="64">
        <f>IF($C$2="National Currency",IF(Investment_DATA!Y48=0,0,Investment_DATA!Y48),IF($C$2="Current Exchange rate",IF(Investment_DATA!Y48=0,0,Investment_DATA!Y48/ECO!Y13),IF($C$2="Constant Exchange rate",IF(Investment_DATA!Y48=0,0,Investment_DATA!Y48/ECO!Y48))))</f>
        <v>14040.375642049235</v>
      </c>
      <c r="P49" s="144">
        <f>IF($C$2="National Currency",IF(Investment_DATA!Z48=0,0,Investment_DATA!Z48),IF($C$2="Current Exchange rate",IF(Investment_DATA!Z48=0,0,Investment_DATA!Z48/ECO!Z13),IF($C$2="Constant Exchange rate",IF(Investment_DATA!Z48=0,0,Investment_DATA!Z48/ECO!Z48))))</f>
        <v>14723.46252162342</v>
      </c>
      <c r="Q49" s="63">
        <f t="shared" si="8"/>
        <v>2.2615307630221494E-2</v>
      </c>
      <c r="R49" s="63">
        <f t="shared" si="9"/>
        <v>3.1126376296428226E-2</v>
      </c>
      <c r="S49" s="63">
        <f t="shared" si="10"/>
        <v>0.18522821144224544</v>
      </c>
    </row>
    <row r="50" spans="3:19" ht="15" x14ac:dyDescent="0.25">
      <c r="C50" s="165"/>
      <c r="D50" s="166"/>
      <c r="E50" s="61" t="s">
        <v>4</v>
      </c>
      <c r="F50" s="64">
        <f>IF($C$2="National Currency",IF(Investment_DATA!P49=0,0,Investment_DATA!P49),IF($C$2="Current Exchange rate",IF(Investment_DATA!P49=0,0,Investment_DATA!P49/ECO!P14),IF($C$2="Constant Exchange rate",IF(Investment_DATA!P49=0,0,Investment_DATA!P49/ECO!P49))))</f>
        <v>0</v>
      </c>
      <c r="G50" s="64">
        <f>IF($C$2="National Currency",IF(Investment_DATA!Q49=0,0,Investment_DATA!Q49),IF($C$2="Current Exchange rate",IF(Investment_DATA!Q49=0,0,Investment_DATA!Q49/ECO!Q14),IF($C$2="Constant Exchange rate",IF(Investment_DATA!Q49=0,0,Investment_DATA!Q49/ECO!Q49))))</f>
        <v>0</v>
      </c>
      <c r="H50" s="64">
        <f>IF($C$2="National Currency",IF(Investment_DATA!R49=0,0,Investment_DATA!R49),IF($C$2="Current Exchange rate",IF(Investment_DATA!R49=0,0,Investment_DATA!R49/ECO!R14),IF($C$2="Constant Exchange rate",IF(Investment_DATA!R49=0,0,Investment_DATA!R49/ECO!R49))))</f>
        <v>0</v>
      </c>
      <c r="I50" s="64">
        <f>IF($C$2="National Currency",IF(Investment_DATA!S49=0,0,Investment_DATA!S49),IF($C$2="Current Exchange rate",IF(Investment_DATA!S49=0,0,Investment_DATA!S49/ECO!S14),IF($C$2="Constant Exchange rate",IF(Investment_DATA!S49=0,0,Investment_DATA!S49/ECO!S49))))</f>
        <v>0</v>
      </c>
      <c r="J50" s="64">
        <f>IF($C$2="National Currency",IF(Investment_DATA!T49=0,0,Investment_DATA!T49),IF($C$2="Current Exchange rate",IF(Investment_DATA!T49=0,0,Investment_DATA!T49/ECO!T14),IF($C$2="Constant Exchange rate",IF(Investment_DATA!T49=0,0,Investment_DATA!T49/ECO!T49))))</f>
        <v>0</v>
      </c>
      <c r="K50" s="64">
        <f>IF($C$2="National Currency",IF(Investment_DATA!U49=0,0,Investment_DATA!U49),IF($C$2="Current Exchange rate",IF(Investment_DATA!U49=0,0,Investment_DATA!U49/ECO!U14),IF($C$2="Constant Exchange rate",IF(Investment_DATA!U49=0,0,Investment_DATA!U49/ECO!U49))))</f>
        <v>0</v>
      </c>
      <c r="L50" s="64">
        <f>IF($C$2="National Currency",IF(Investment_DATA!V49=0,0,Investment_DATA!V49),IF($C$2="Current Exchange rate",IF(Investment_DATA!V49=0,0,Investment_DATA!V49/ECO!V14),IF($C$2="Constant Exchange rate",IF(Investment_DATA!V49=0,0,Investment_DATA!V49/ECO!V49))))</f>
        <v>0</v>
      </c>
      <c r="M50" s="64">
        <f>IF($C$2="National Currency",IF(Investment_DATA!W49=0,0,Investment_DATA!W49),IF($C$2="Current Exchange rate",IF(Investment_DATA!W49=0,0,Investment_DATA!W49/ECO!W14),IF($C$2="Constant Exchange rate",IF(Investment_DATA!W49=0,0,Investment_DATA!W49/ECO!W49))))</f>
        <v>0</v>
      </c>
      <c r="N50" s="64">
        <f>IF($C$2="National Currency",IF(Investment_DATA!X49=0,0,Investment_DATA!X49),IF($C$2="Current Exchange rate",IF(Investment_DATA!X49=0,0,Investment_DATA!X49/ECO!X14),IF($C$2="Constant Exchange rate",IF(Investment_DATA!X49=0,0,Investment_DATA!X49/ECO!X49))))</f>
        <v>0</v>
      </c>
      <c r="O50" s="64">
        <f>IF($C$2="National Currency",IF(Investment_DATA!Y49=0,0,Investment_DATA!Y49),IF($C$2="Current Exchange rate",IF(Investment_DATA!Y49=0,0,Investment_DATA!Y49/ECO!Y14),IF($C$2="Constant Exchange rate",IF(Investment_DATA!Y49=0,0,Investment_DATA!Y49/ECO!Y49))))</f>
        <v>0</v>
      </c>
      <c r="P50" s="144">
        <f>IF($C$2="National Currency",IF(Investment_DATA!Z49=0,0,Investment_DATA!Z49),IF($C$2="Current Exchange rate",IF(Investment_DATA!Z49=0,0,Investment_DATA!Z49/ECO!Z14),IF($C$2="Constant Exchange rate",IF(Investment_DATA!Z49=0,0,Investment_DATA!Z49/ECO!Z49))))</f>
        <v>0</v>
      </c>
      <c r="Q50" s="63">
        <f t="shared" si="8"/>
        <v>0</v>
      </c>
      <c r="R50" s="63" t="str">
        <f t="shared" si="9"/>
        <v>-</v>
      </c>
      <c r="S50" s="63" t="str">
        <f t="shared" si="10"/>
        <v>-</v>
      </c>
    </row>
    <row r="51" spans="3:19" ht="15" x14ac:dyDescent="0.25">
      <c r="C51" s="165"/>
      <c r="D51" s="166"/>
      <c r="E51" s="61" t="s">
        <v>5</v>
      </c>
      <c r="F51" s="64">
        <f>IF($C$2="National Currency",IF(Investment_DATA!P50=0,0,Investment_DATA!P50),IF($C$2="Current Exchange rate",IF(Investment_DATA!P50=0,0,Investment_DATA!P50/ECO!P15),IF($C$2="Constant Exchange rate",IF(Investment_DATA!P50=0,0,Investment_DATA!P50/ECO!P50))))</f>
        <v>251.09067964665584</v>
      </c>
      <c r="G51" s="64">
        <f>IF($C$2="National Currency",IF(Investment_DATA!Q50=0,0,Investment_DATA!Q50),IF($C$2="Current Exchange rate",IF(Investment_DATA!Q50=0,0,Investment_DATA!Q50/ECO!Q15),IF($C$2="Constant Exchange rate",IF(Investment_DATA!Q50=0,0,Investment_DATA!Q50/ECO!Q50))))</f>
        <v>403.02866414277992</v>
      </c>
      <c r="H51" s="64">
        <f>IF($C$2="National Currency",IF(Investment_DATA!R50=0,0,Investment_DATA!R50),IF($C$2="Current Exchange rate",IF(Investment_DATA!R50=0,0,Investment_DATA!R50/ECO!R15),IF($C$2="Constant Exchange rate",IF(Investment_DATA!R50=0,0,Investment_DATA!R50/ECO!R50))))</f>
        <v>602.95655309176129</v>
      </c>
      <c r="I51" s="64">
        <f>IF($C$2="National Currency",IF(Investment_DATA!S50=0,0,Investment_DATA!S50),IF($C$2="Current Exchange rate",IF(Investment_DATA!S50=0,0,Investment_DATA!S50/ECO!S15),IF($C$2="Constant Exchange rate",IF(Investment_DATA!S50=0,0,Investment_DATA!S50/ECO!S50))))</f>
        <v>875.2118262123671</v>
      </c>
      <c r="J51" s="64">
        <f>IF($C$2="National Currency",IF(Investment_DATA!T50=0,0,Investment_DATA!T50),IF($C$2="Current Exchange rate",IF(Investment_DATA!T50=0,0,Investment_DATA!T50/ECO!T15),IF($C$2="Constant Exchange rate",IF(Investment_DATA!T50=0,0,Investment_DATA!T50/ECO!T50))))</f>
        <v>711.5918514512349</v>
      </c>
      <c r="K51" s="64">
        <f>IF($C$2="National Currency",IF(Investment_DATA!U50=0,0,Investment_DATA!U50),IF($C$2="Current Exchange rate",IF(Investment_DATA!U50=0,0,Investment_DATA!U50/ECO!U15),IF($C$2="Constant Exchange rate",IF(Investment_DATA!U50=0,0,Investment_DATA!U50/ECO!U50))))</f>
        <v>1107.1930773391023</v>
      </c>
      <c r="L51" s="64">
        <f>IF($C$2="National Currency",IF(Investment_DATA!V50=0,0,Investment_DATA!V50),IF($C$2="Current Exchange rate",IF(Investment_DATA!V50=0,0,Investment_DATA!V50/ECO!V15),IF($C$2="Constant Exchange rate",IF(Investment_DATA!V50=0,0,Investment_DATA!V50/ECO!V50))))</f>
        <v>1602.8844420407427</v>
      </c>
      <c r="M51" s="64">
        <f>IF($C$2="National Currency",IF(Investment_DATA!W50=0,0,Investment_DATA!W50),IF($C$2="Current Exchange rate",IF(Investment_DATA!W50=0,0,Investment_DATA!W50/ECO!W15),IF($C$2="Constant Exchange rate",IF(Investment_DATA!W50=0,0,Investment_DATA!W50/ECO!W50))))</f>
        <v>1866.197944835046</v>
      </c>
      <c r="N51" s="64">
        <f>IF($C$2="National Currency",IF(Investment_DATA!X50=0,0,Investment_DATA!X50),IF($C$2="Current Exchange rate",IF(Investment_DATA!X50=0,0,Investment_DATA!X50/ECO!X15),IF($C$2="Constant Exchange rate",IF(Investment_DATA!X50=0,0,Investment_DATA!X50/ECO!X50))))</f>
        <v>2302.5419145484047</v>
      </c>
      <c r="O51" s="64">
        <f>IF($C$2="National Currency",IF(Investment_DATA!Y50=0,0,Investment_DATA!Y50),IF($C$2="Current Exchange rate",IF(Investment_DATA!Y50=0,0,Investment_DATA!Y50/ECO!Y15),IF($C$2="Constant Exchange rate",IF(Investment_DATA!Y50=0,0,Investment_DATA!Y50/ECO!Y50))))</f>
        <v>2534.1265548945375</v>
      </c>
      <c r="P51" s="144">
        <f>IF($C$2="National Currency",IF(Investment_DATA!Z50=0,0,Investment_DATA!Z50),IF($C$2="Current Exchange rate",IF(Investment_DATA!Z50=0,0,Investment_DATA!Z50/ECO!Z15),IF($C$2="Constant Exchange rate",IF(Investment_DATA!Z50=0,0,Investment_DATA!Z50/ECO!Z50))))</f>
        <v>2479.250045069407</v>
      </c>
      <c r="Q51" s="63">
        <f t="shared" si="8"/>
        <v>4.0818032988531048E-3</v>
      </c>
      <c r="R51" s="63">
        <f t="shared" si="9"/>
        <v>0.10057781744726824</v>
      </c>
      <c r="S51" s="63">
        <f t="shared" si="10"/>
        <v>9.0924755887421025</v>
      </c>
    </row>
    <row r="52" spans="3:19" ht="15" x14ac:dyDescent="0.25">
      <c r="C52" s="165"/>
      <c r="D52" s="166"/>
      <c r="E52" s="61" t="s">
        <v>6</v>
      </c>
      <c r="F52" s="64">
        <f>IF($C$2="National Currency",IF(Investment_DATA!P51=0,0,Investment_DATA!P51),IF($C$2="Current Exchange rate",IF(Investment_DATA!P51=0,0,Investment_DATA!P51/ECO!P16),IF($C$2="Constant Exchange rate",IF(Investment_DATA!P51=0,0,Investment_DATA!P51/ECO!P51))))</f>
        <v>19624</v>
      </c>
      <c r="G52" s="64">
        <f>IF($C$2="National Currency",IF(Investment_DATA!Q51=0,0,Investment_DATA!Q51),IF($C$2="Current Exchange rate",IF(Investment_DATA!Q51=0,0,Investment_DATA!Q51/ECO!Q16),IF($C$2="Constant Exchange rate",IF(Investment_DATA!Q51=0,0,Investment_DATA!Q51/ECO!Q51))))</f>
        <v>27847</v>
      </c>
      <c r="H52" s="64">
        <f>IF($C$2="National Currency",IF(Investment_DATA!R51=0,0,Investment_DATA!R51),IF($C$2="Current Exchange rate",IF(Investment_DATA!R51=0,0,Investment_DATA!R51/ECO!R16),IF($C$2="Constant Exchange rate",IF(Investment_DATA!R51=0,0,Investment_DATA!R51/ECO!R51))))</f>
        <v>34896</v>
      </c>
      <c r="I52" s="64">
        <f>IF($C$2="National Currency",IF(Investment_DATA!S51=0,0,Investment_DATA!S51),IF($C$2="Current Exchange rate",IF(Investment_DATA!S51=0,0,Investment_DATA!S51/ECO!S16),IF($C$2="Constant Exchange rate",IF(Investment_DATA!S51=0,0,Investment_DATA!S51/ECO!S51))))</f>
        <v>41226</v>
      </c>
      <c r="J52" s="64">
        <f>IF($C$2="National Currency",IF(Investment_DATA!T51=0,0,Investment_DATA!T51),IF($C$2="Current Exchange rate",IF(Investment_DATA!T51=0,0,Investment_DATA!T51/ECO!T16),IF($C$2="Constant Exchange rate",IF(Investment_DATA!T51=0,0,Investment_DATA!T51/ECO!T51))))</f>
        <v>31534</v>
      </c>
      <c r="K52" s="64">
        <f>IF($C$2="National Currency",IF(Investment_DATA!U51=0,0,Investment_DATA!U51),IF($C$2="Current Exchange rate",IF(Investment_DATA!U51=0,0,Investment_DATA!U51/ECO!U16),IF($C$2="Constant Exchange rate",IF(Investment_DATA!U51=0,0,Investment_DATA!U51/ECO!U51))))</f>
        <v>45017</v>
      </c>
      <c r="L52" s="64">
        <f>IF($C$2="National Currency",IF(Investment_DATA!V51=0,0,Investment_DATA!V51),IF($C$2="Current Exchange rate",IF(Investment_DATA!V51=0,0,Investment_DATA!V51/ECO!V16),IF($C$2="Constant Exchange rate",IF(Investment_DATA!V51=0,0,Investment_DATA!V51/ECO!V51))))</f>
        <v>55837</v>
      </c>
      <c r="M52" s="64">
        <f>IF($C$2="National Currency",IF(Investment_DATA!W51=0,0,Investment_DATA!W51),IF($C$2="Current Exchange rate",IF(Investment_DATA!W51=0,0,Investment_DATA!W51/ECO!W16),IF($C$2="Constant Exchange rate",IF(Investment_DATA!W51=0,0,Investment_DATA!W51/ECO!W51))))</f>
        <v>54556</v>
      </c>
      <c r="N52" s="64">
        <f>IF($C$2="National Currency",IF(Investment_DATA!X51=0,0,Investment_DATA!X51),IF($C$2="Current Exchange rate",IF(Investment_DATA!X51=0,0,Investment_DATA!X51/ECO!X16),IF($C$2="Constant Exchange rate",IF(Investment_DATA!X51=0,0,Investment_DATA!X51/ECO!X51))))</f>
        <v>65076</v>
      </c>
      <c r="O52" s="64">
        <f>IF($C$2="National Currency",IF(Investment_DATA!Y51=0,0,Investment_DATA!Y51),IF($C$2="Current Exchange rate",IF(Investment_DATA!Y51=0,0,Investment_DATA!Y51/ECO!Y16),IF($C$2="Constant Exchange rate",IF(Investment_DATA!Y51=0,0,Investment_DATA!Y51/ECO!Y51))))</f>
        <v>76816</v>
      </c>
      <c r="P52" s="144">
        <f>IF($C$2="National Currency",IF(Investment_DATA!Z51=0,0,Investment_DATA!Z51),IF($C$2="Current Exchange rate",IF(Investment_DATA!Z51=0,0,Investment_DATA!Z51/ECO!Z16),IF($C$2="Constant Exchange rate",IF(Investment_DATA!Z51=0,0,Investment_DATA!Z51/ECO!Z51))))</f>
        <v>87414</v>
      </c>
      <c r="Q52" s="63">
        <f t="shared" si="8"/>
        <v>0.12373012768407257</v>
      </c>
      <c r="R52" s="63">
        <f t="shared" si="9"/>
        <v>0.18040445018132645</v>
      </c>
      <c r="S52" s="63">
        <f t="shared" si="10"/>
        <v>2.9143905421932326</v>
      </c>
    </row>
    <row r="53" spans="3:19" ht="15" x14ac:dyDescent="0.25">
      <c r="C53" s="165"/>
      <c r="D53" s="166"/>
      <c r="E53" s="61" t="s">
        <v>7</v>
      </c>
      <c r="F53" s="64">
        <f>IF($C$2="National Currency",IF(Investment_DATA!P52=0,0,Investment_DATA!P52),IF($C$2="Current Exchange rate",IF(Investment_DATA!P52=0,0,Investment_DATA!P52/ECO!P17),IF($C$2="Constant Exchange rate",IF(Investment_DATA!P52=0,0,Investment_DATA!P52/ECO!P52))))</f>
        <v>0</v>
      </c>
      <c r="G53" s="64">
        <f>IF($C$2="National Currency",IF(Investment_DATA!Q52=0,0,Investment_DATA!Q52),IF($C$2="Current Exchange rate",IF(Investment_DATA!Q52=0,0,Investment_DATA!Q52/ECO!Q17),IF($C$2="Constant Exchange rate",IF(Investment_DATA!Q52=0,0,Investment_DATA!Q52/ECO!Q52))))</f>
        <v>0</v>
      </c>
      <c r="H53" s="64">
        <f>IF($C$2="National Currency",IF(Investment_DATA!R52=0,0,Investment_DATA!R52),IF($C$2="Current Exchange rate",IF(Investment_DATA!R52=0,0,Investment_DATA!R52/ECO!R17),IF($C$2="Constant Exchange rate",IF(Investment_DATA!R52=0,0,Investment_DATA!R52/ECO!R52))))</f>
        <v>0</v>
      </c>
      <c r="I53" s="64">
        <f>IF($C$2="National Currency",IF(Investment_DATA!S52=0,0,Investment_DATA!S52),IF($C$2="Current Exchange rate",IF(Investment_DATA!S52=0,0,Investment_DATA!S52/ECO!S17),IF($C$2="Constant Exchange rate",IF(Investment_DATA!S52=0,0,Investment_DATA!S52/ECO!S52))))</f>
        <v>0</v>
      </c>
      <c r="J53" s="64">
        <f>IF($C$2="National Currency",IF(Investment_DATA!T52=0,0,Investment_DATA!T52),IF($C$2="Current Exchange rate",IF(Investment_DATA!T52=0,0,Investment_DATA!T52/ECO!T17),IF($C$2="Constant Exchange rate",IF(Investment_DATA!T52=0,0,Investment_DATA!T52/ECO!T52))))</f>
        <v>0</v>
      </c>
      <c r="K53" s="64">
        <f>IF($C$2="National Currency",IF(Investment_DATA!U52=0,0,Investment_DATA!U52),IF($C$2="Current Exchange rate",IF(Investment_DATA!U52=0,0,Investment_DATA!U52/ECO!U17),IF($C$2="Constant Exchange rate",IF(Investment_DATA!U52=0,0,Investment_DATA!U52/ECO!U52))))</f>
        <v>0</v>
      </c>
      <c r="L53" s="64">
        <f>IF($C$2="National Currency",IF(Investment_DATA!V52=0,0,Investment_DATA!V52),IF($C$2="Current Exchange rate",IF(Investment_DATA!V52=0,0,Investment_DATA!V52/ECO!V17),IF($C$2="Constant Exchange rate",IF(Investment_DATA!V52=0,0,Investment_DATA!V52/ECO!V52))))</f>
        <v>0</v>
      </c>
      <c r="M53" s="64">
        <f>IF($C$2="National Currency",IF(Investment_DATA!W52=0,0,Investment_DATA!W52),IF($C$2="Current Exchange rate",IF(Investment_DATA!W52=0,0,Investment_DATA!W52/ECO!W17),IF($C$2="Constant Exchange rate",IF(Investment_DATA!W52=0,0,Investment_DATA!W52/ECO!W52))))</f>
        <v>0</v>
      </c>
      <c r="N53" s="64">
        <f>IF($C$2="National Currency",IF(Investment_DATA!X52=0,0,Investment_DATA!X52),IF($C$2="Current Exchange rate",IF(Investment_DATA!X52=0,0,Investment_DATA!X52/ECO!X17),IF($C$2="Constant Exchange rate",IF(Investment_DATA!X52=0,0,Investment_DATA!X52/ECO!X52))))</f>
        <v>0</v>
      </c>
      <c r="O53" s="64">
        <f>IF($C$2="National Currency",IF(Investment_DATA!Y52=0,0,Investment_DATA!Y52),IF($C$2="Current Exchange rate",IF(Investment_DATA!Y52=0,0,Investment_DATA!Y52/ECO!Y17),IF($C$2="Constant Exchange rate",IF(Investment_DATA!Y52=0,0,Investment_DATA!Y52/ECO!Y52))))</f>
        <v>0</v>
      </c>
      <c r="P53" s="144">
        <f>IF($C$2="National Currency",IF(Investment_DATA!Z52=0,0,Investment_DATA!Z52),IF($C$2="Current Exchange rate",IF(Investment_DATA!Z52=0,0,Investment_DATA!Z52/ECO!Z17),IF($C$2="Constant Exchange rate",IF(Investment_DATA!Z52=0,0,Investment_DATA!Z52/ECO!Z52))))</f>
        <v>0</v>
      </c>
      <c r="Q53" s="63">
        <f t="shared" si="8"/>
        <v>0</v>
      </c>
      <c r="R53" s="63" t="str">
        <f t="shared" si="9"/>
        <v>-</v>
      </c>
      <c r="S53" s="63" t="str">
        <f t="shared" si="10"/>
        <v>-</v>
      </c>
    </row>
    <row r="54" spans="3:19" ht="15" x14ac:dyDescent="0.25">
      <c r="C54" s="165"/>
      <c r="D54" s="166"/>
      <c r="E54" s="61" t="s">
        <v>8</v>
      </c>
      <c r="F54" s="64">
        <f>IF($C$2="National Currency",IF(Investment_DATA!P53=0,0,Investment_DATA!P53),IF($C$2="Current Exchange rate",IF(Investment_DATA!P53=0,0,Investment_DATA!P53/ECO!P18),IF($C$2="Constant Exchange rate",IF(Investment_DATA!P53=0,0,Investment_DATA!P53/ECO!P53))))</f>
        <v>0</v>
      </c>
      <c r="G54" s="64">
        <f>IF($C$2="National Currency",IF(Investment_DATA!Q53=0,0,Investment_DATA!Q53),IF($C$2="Current Exchange rate",IF(Investment_DATA!Q53=0,0,Investment_DATA!Q53/ECO!Q18),IF($C$2="Constant Exchange rate",IF(Investment_DATA!Q53=0,0,Investment_DATA!Q53/ECO!Q53))))</f>
        <v>0</v>
      </c>
      <c r="H54" s="64">
        <f>IF($C$2="National Currency",IF(Investment_DATA!R53=0,0,Investment_DATA!R53),IF($C$2="Current Exchange rate",IF(Investment_DATA!R53=0,0,Investment_DATA!R53/ECO!R18),IF($C$2="Constant Exchange rate",IF(Investment_DATA!R53=0,0,Investment_DATA!R53/ECO!R53))))</f>
        <v>0</v>
      </c>
      <c r="I54" s="64">
        <f>IF($C$2="National Currency",IF(Investment_DATA!S53=0,0,Investment_DATA!S53),IF($C$2="Current Exchange rate",IF(Investment_DATA!S53=0,0,Investment_DATA!S53/ECO!S18),IF($C$2="Constant Exchange rate",IF(Investment_DATA!S53=0,0,Investment_DATA!S53/ECO!S53))))</f>
        <v>0</v>
      </c>
      <c r="J54" s="64">
        <f>IF($C$2="National Currency",IF(Investment_DATA!T53=0,0,Investment_DATA!T53),IF($C$2="Current Exchange rate",IF(Investment_DATA!T53=0,0,Investment_DATA!T53/ECO!T18),IF($C$2="Constant Exchange rate",IF(Investment_DATA!T53=0,0,Investment_DATA!T53/ECO!T53))))</f>
        <v>0</v>
      </c>
      <c r="K54" s="64">
        <f>IF($C$2="National Currency",IF(Investment_DATA!U53=0,0,Investment_DATA!U53),IF($C$2="Current Exchange rate",IF(Investment_DATA!U53=0,0,Investment_DATA!U53/ECO!U18),IF($C$2="Constant Exchange rate",IF(Investment_DATA!U53=0,0,Investment_DATA!U53/ECO!U53))))</f>
        <v>0</v>
      </c>
      <c r="L54" s="64">
        <f>IF($C$2="National Currency",IF(Investment_DATA!V53=0,0,Investment_DATA!V53),IF($C$2="Current Exchange rate",IF(Investment_DATA!V53=0,0,Investment_DATA!V53/ECO!V18),IF($C$2="Constant Exchange rate",IF(Investment_DATA!V53=0,0,Investment_DATA!V53/ECO!V53))))</f>
        <v>0</v>
      </c>
      <c r="M54" s="64">
        <f>IF($C$2="National Currency",IF(Investment_DATA!W53=0,0,Investment_DATA!W53),IF($C$2="Current Exchange rate",IF(Investment_DATA!W53=0,0,Investment_DATA!W53/ECO!W18),IF($C$2="Constant Exchange rate",IF(Investment_DATA!W53=0,0,Investment_DATA!W53/ECO!W53))))</f>
        <v>0</v>
      </c>
      <c r="N54" s="64">
        <f>IF($C$2="National Currency",IF(Investment_DATA!X53=0,0,Investment_DATA!X53),IF($C$2="Current Exchange rate",IF(Investment_DATA!X53=0,0,Investment_DATA!X53/ECO!X18),IF($C$2="Constant Exchange rate",IF(Investment_DATA!X53=0,0,Investment_DATA!X53/ECO!X53))))</f>
        <v>0</v>
      </c>
      <c r="O54" s="64">
        <f>IF($C$2="National Currency",IF(Investment_DATA!Y53=0,0,Investment_DATA!Y53),IF($C$2="Current Exchange rate",IF(Investment_DATA!Y53=0,0,Investment_DATA!Y53/ECO!Y18),IF($C$2="Constant Exchange rate",IF(Investment_DATA!Y53=0,0,Investment_DATA!Y53/ECO!Y53))))</f>
        <v>442.7</v>
      </c>
      <c r="P54" s="144">
        <f>IF($C$2="National Currency",IF(Investment_DATA!Z53=0,0,Investment_DATA!Z53),IF($C$2="Current Exchange rate",IF(Investment_DATA!Z53=0,0,Investment_DATA!Z53/ECO!Z18),IF($C$2="Constant Exchange rate",IF(Investment_DATA!Z53=0,0,Investment_DATA!Z53/ECO!Z53))))</f>
        <v>0</v>
      </c>
      <c r="Q54" s="63">
        <f t="shared" si="8"/>
        <v>7.1307185385517246E-4</v>
      </c>
      <c r="R54" s="63" t="str">
        <f t="shared" si="9"/>
        <v>-</v>
      </c>
      <c r="S54" s="63" t="str">
        <f t="shared" si="10"/>
        <v>-</v>
      </c>
    </row>
    <row r="55" spans="3:19" ht="15" x14ac:dyDescent="0.25">
      <c r="C55" s="165"/>
      <c r="D55" s="166"/>
      <c r="E55" s="61" t="s">
        <v>9</v>
      </c>
      <c r="F55" s="64">
        <f>IF($C$2="National Currency",IF(Investment_DATA!P54=0,0,Investment_DATA!P54),IF($C$2="Current Exchange rate",IF(Investment_DATA!P54=0,0,Investment_DATA!P54/ECO!P19),IF($C$2="Constant Exchange rate",IF(Investment_DATA!P54=0,0,Investment_DATA!P54/ECO!P54))))</f>
        <v>0</v>
      </c>
      <c r="G55" s="64">
        <f>IF($C$2="National Currency",IF(Investment_DATA!Q54=0,0,Investment_DATA!Q54),IF($C$2="Current Exchange rate",IF(Investment_DATA!Q54=0,0,Investment_DATA!Q54/ECO!Q19),IF($C$2="Constant Exchange rate",IF(Investment_DATA!Q54=0,0,Investment_DATA!Q54/ECO!Q54))))</f>
        <v>0</v>
      </c>
      <c r="H55" s="64">
        <f>IF($C$2="National Currency",IF(Investment_DATA!R54=0,0,Investment_DATA!R54),IF($C$2="Current Exchange rate",IF(Investment_DATA!R54=0,0,Investment_DATA!R54/ECO!R19),IF($C$2="Constant Exchange rate",IF(Investment_DATA!R54=0,0,Investment_DATA!R54/ECO!R54))))</f>
        <v>0</v>
      </c>
      <c r="I55" s="64">
        <f>IF($C$2="National Currency",IF(Investment_DATA!S54=0,0,Investment_DATA!S54),IF($C$2="Current Exchange rate",IF(Investment_DATA!S54=0,0,Investment_DATA!S54/ECO!S19),IF($C$2="Constant Exchange rate",IF(Investment_DATA!S54=0,0,Investment_DATA!S54/ECO!S54))))</f>
        <v>0</v>
      </c>
      <c r="J55" s="64">
        <f>IF($C$2="National Currency",IF(Investment_DATA!T54=0,0,Investment_DATA!T54),IF($C$2="Current Exchange rate",IF(Investment_DATA!T54=0,0,Investment_DATA!T54/ECO!T19),IF($C$2="Constant Exchange rate",IF(Investment_DATA!T54=0,0,Investment_DATA!T54/ECO!T54))))</f>
        <v>0</v>
      </c>
      <c r="K55" s="64">
        <f>IF($C$2="National Currency",IF(Investment_DATA!U54=0,0,Investment_DATA!U54),IF($C$2="Current Exchange rate",IF(Investment_DATA!U54=0,0,Investment_DATA!U54/ECO!U19),IF($C$2="Constant Exchange rate",IF(Investment_DATA!U54=0,0,Investment_DATA!U54/ECO!U54))))</f>
        <v>0</v>
      </c>
      <c r="L55" s="64">
        <f>IF($C$2="National Currency",IF(Investment_DATA!V54=0,0,Investment_DATA!V54),IF($C$2="Current Exchange rate",IF(Investment_DATA!V54=0,0,Investment_DATA!V54/ECO!V19),IF($C$2="Constant Exchange rate",IF(Investment_DATA!V54=0,0,Investment_DATA!V54/ECO!V54))))</f>
        <v>0</v>
      </c>
      <c r="M55" s="64">
        <f>IF($C$2="National Currency",IF(Investment_DATA!W54=0,0,Investment_DATA!W54),IF($C$2="Current Exchange rate",IF(Investment_DATA!W54=0,0,Investment_DATA!W54/ECO!W19),IF($C$2="Constant Exchange rate",IF(Investment_DATA!W54=0,0,Investment_DATA!W54/ECO!W54))))</f>
        <v>17717.079235330006</v>
      </c>
      <c r="N55" s="64">
        <f>IF($C$2="National Currency",IF(Investment_DATA!X54=0,0,Investment_DATA!X54),IF($C$2="Current Exchange rate",IF(Investment_DATA!X54=0,0,Investment_DATA!X54/ECO!X19),IF($C$2="Constant Exchange rate",IF(Investment_DATA!X54=0,0,Investment_DATA!X54/ECO!X54))))</f>
        <v>17685.912123877399</v>
      </c>
      <c r="O55" s="64">
        <f>IF($C$2="National Currency",IF(Investment_DATA!Y54=0,0,Investment_DATA!Y54),IF($C$2="Current Exchange rate",IF(Investment_DATA!Y54=0,0,Investment_DATA!Y54/ECO!Y19),IF($C$2="Constant Exchange rate",IF(Investment_DATA!Y54=0,0,Investment_DATA!Y54/ECO!Y54))))</f>
        <v>18379.43492287178</v>
      </c>
      <c r="P55" s="144">
        <f>IF($C$2="National Currency",IF(Investment_DATA!Z54=0,0,Investment_DATA!Z54),IF($C$2="Current Exchange rate",IF(Investment_DATA!Z54=0,0,Investment_DATA!Z54/ECO!Z19),IF($C$2="Constant Exchange rate",IF(Investment_DATA!Z54=0,0,Investment_DATA!Z54/ECO!Z54))))</f>
        <v>16705.030168062996</v>
      </c>
      <c r="Q55" s="63">
        <f t="shared" si="8"/>
        <v>2.9604377079879556E-2</v>
      </c>
      <c r="R55" s="63">
        <f t="shared" si="9"/>
        <v>3.921328988500794E-2</v>
      </c>
      <c r="S55" s="63" t="str">
        <f t="shared" si="10"/>
        <v>-</v>
      </c>
    </row>
    <row r="56" spans="3:19" ht="15" x14ac:dyDescent="0.25">
      <c r="C56" s="165"/>
      <c r="D56" s="166"/>
      <c r="E56" s="61" t="s">
        <v>10</v>
      </c>
      <c r="F56" s="64">
        <f>IF($C$2="National Currency",IF(Investment_DATA!P55=0,0,Investment_DATA!P55),IF($C$2="Current Exchange rate",IF(Investment_DATA!P55=0,0,Investment_DATA!P55/ECO!P20),IF($C$2="Constant Exchange rate",IF(Investment_DATA!P55=0,0,Investment_DATA!P55/ECO!P55))))</f>
        <v>4676</v>
      </c>
      <c r="G56" s="64">
        <f>IF($C$2="National Currency",IF(Investment_DATA!Q55=0,0,Investment_DATA!Q55),IF($C$2="Current Exchange rate",IF(Investment_DATA!Q55=0,0,Investment_DATA!Q55/ECO!Q20),IF($C$2="Constant Exchange rate",IF(Investment_DATA!Q55=0,0,Investment_DATA!Q55/ECO!Q55))))</f>
        <v>6377</v>
      </c>
      <c r="H56" s="64">
        <f>IF($C$2="National Currency",IF(Investment_DATA!R55=0,0,Investment_DATA!R55),IF($C$2="Current Exchange rate",IF(Investment_DATA!R55=0,0,Investment_DATA!R55/ECO!R20),IF($C$2="Constant Exchange rate",IF(Investment_DATA!R55=0,0,Investment_DATA!R55/ECO!R55))))</f>
        <v>7901</v>
      </c>
      <c r="I56" s="64">
        <f>IF($C$2="National Currency",IF(Investment_DATA!S55=0,0,Investment_DATA!S55),IF($C$2="Current Exchange rate",IF(Investment_DATA!S55=0,0,Investment_DATA!S55/ECO!S20),IF($C$2="Constant Exchange rate",IF(Investment_DATA!S55=0,0,Investment_DATA!S55/ECO!S55))))</f>
        <v>8739</v>
      </c>
      <c r="J56" s="64">
        <f>IF($C$2="National Currency",IF(Investment_DATA!T55=0,0,Investment_DATA!T55),IF($C$2="Current Exchange rate",IF(Investment_DATA!T55=0,0,Investment_DATA!T55/ECO!T20),IF($C$2="Constant Exchange rate",IF(Investment_DATA!T55=0,0,Investment_DATA!T55/ECO!T55))))</f>
        <v>6464</v>
      </c>
      <c r="K56" s="64">
        <f>IF($C$2="National Currency",IF(Investment_DATA!U55=0,0,Investment_DATA!U55),IF($C$2="Current Exchange rate",IF(Investment_DATA!U55=0,0,Investment_DATA!U55/ECO!U20),IF($C$2="Constant Exchange rate",IF(Investment_DATA!U55=0,0,Investment_DATA!U55/ECO!U55))))</f>
        <v>9771</v>
      </c>
      <c r="L56" s="64">
        <f>IF($C$2="National Currency",IF(Investment_DATA!V55=0,0,Investment_DATA!V55),IF($C$2="Current Exchange rate",IF(Investment_DATA!V55=0,0,Investment_DATA!V55/ECO!V20),IF($C$2="Constant Exchange rate",IF(Investment_DATA!V55=0,0,Investment_DATA!V55/ECO!V55))))</f>
        <v>13427</v>
      </c>
      <c r="M56" s="64">
        <f>IF($C$2="National Currency",IF(Investment_DATA!W55=0,0,Investment_DATA!W55),IF($C$2="Current Exchange rate",IF(Investment_DATA!W55=0,0,Investment_DATA!W55/ECO!W20),IF($C$2="Constant Exchange rate",IF(Investment_DATA!W55=0,0,Investment_DATA!W55/ECO!W55))))</f>
        <v>13757</v>
      </c>
      <c r="N56" s="64">
        <f>IF($C$2="National Currency",IF(Investment_DATA!X55=0,0,Investment_DATA!X55),IF($C$2="Current Exchange rate",IF(Investment_DATA!X55=0,0,Investment_DATA!X55/ECO!X20),IF($C$2="Constant Exchange rate",IF(Investment_DATA!X55=0,0,Investment_DATA!X55/ECO!X55))))</f>
        <v>18793</v>
      </c>
      <c r="O56" s="64">
        <f>IF($C$2="National Currency",IF(Investment_DATA!Y55=0,0,Investment_DATA!Y55),IF($C$2="Current Exchange rate",IF(Investment_DATA!Y55=0,0,Investment_DATA!Y55/ECO!Y20),IF($C$2="Constant Exchange rate",IF(Investment_DATA!Y55=0,0,Investment_DATA!Y55/ECO!Y55))))</f>
        <v>23163</v>
      </c>
      <c r="P56" s="144">
        <f>IF($C$2="National Currency",IF(Investment_DATA!Z55=0,0,Investment_DATA!Z55),IF($C$2="Current Exchange rate",IF(Investment_DATA!Z55=0,0,Investment_DATA!Z55/ECO!Z20),IF($C$2="Constant Exchange rate",IF(Investment_DATA!Z55=0,0,Investment_DATA!Z55/ECO!Z55))))</f>
        <v>26605</v>
      </c>
      <c r="Q56" s="63">
        <f t="shared" si="8"/>
        <v>3.7309427040540681E-2</v>
      </c>
      <c r="R56" s="63">
        <f t="shared" si="9"/>
        <v>0.23253339009205565</v>
      </c>
      <c r="S56" s="63">
        <f>IF(OR(O56=0, F56=0),"-",O56/F56-1)</f>
        <v>3.9535928143712571</v>
      </c>
    </row>
    <row r="57" spans="3:19" ht="15" x14ac:dyDescent="0.25">
      <c r="C57" s="165"/>
      <c r="D57" s="166"/>
      <c r="E57" s="61" t="s">
        <v>11</v>
      </c>
      <c r="F57" s="64">
        <f>IF($C$2="National Currency",IF(Investment_DATA!P56=0,0,Investment_DATA!P56),IF($C$2="Current Exchange rate",IF(Investment_DATA!P56=0,0,Investment_DATA!P56/ECO!P21),IF($C$2="Constant Exchange rate",IF(Investment_DATA!P56=0,0,Investment_DATA!P56/ECO!P56))))</f>
        <v>144891</v>
      </c>
      <c r="G57" s="64">
        <f>IF($C$2="National Currency",IF(Investment_DATA!Q56=0,0,Investment_DATA!Q56),IF($C$2="Current Exchange rate",IF(Investment_DATA!Q56=0,0,Investment_DATA!Q56/ECO!Q21),IF($C$2="Constant Exchange rate",IF(Investment_DATA!Q56=0,0,Investment_DATA!Q56/ECO!Q56))))</f>
        <v>179563</v>
      </c>
      <c r="H57" s="64">
        <f>IF($C$2="National Currency",IF(Investment_DATA!R56=0,0,Investment_DATA!R56),IF($C$2="Current Exchange rate",IF(Investment_DATA!R56=0,0,Investment_DATA!R56/ECO!R21),IF($C$2="Constant Exchange rate",IF(Investment_DATA!R56=0,0,Investment_DATA!R56/ECO!R56))))</f>
        <v>222322</v>
      </c>
      <c r="I57" s="64">
        <f>IF($C$2="National Currency",IF(Investment_DATA!S56=0,0,Investment_DATA!S56),IF($C$2="Current Exchange rate",IF(Investment_DATA!S56=0,0,Investment_DATA!S56/ECO!S21),IF($C$2="Constant Exchange rate",IF(Investment_DATA!S56=0,0,Investment_DATA!S56/ECO!S56))))</f>
        <v>244628</v>
      </c>
      <c r="J57" s="64">
        <f>IF($C$2="National Currency",IF(Investment_DATA!T56=0,0,Investment_DATA!T56),IF($C$2="Current Exchange rate",IF(Investment_DATA!T56=0,0,Investment_DATA!T56/ECO!T21),IF($C$2="Constant Exchange rate",IF(Investment_DATA!T56=0,0,Investment_DATA!T56/ECO!T56))))</f>
        <v>183228</v>
      </c>
      <c r="K57" s="64">
        <f>IF($C$2="National Currency",IF(Investment_DATA!U56=0,0,Investment_DATA!U56),IF($C$2="Current Exchange rate",IF(Investment_DATA!U56=0,0,Investment_DATA!U56/ECO!U21),IF($C$2="Constant Exchange rate",IF(Investment_DATA!U56=0,0,Investment_DATA!U56/ECO!U56))))</f>
        <v>208759</v>
      </c>
      <c r="L57" s="64">
        <f>IF($C$2="National Currency",IF(Investment_DATA!V56=0,0,Investment_DATA!V56),IF($C$2="Current Exchange rate",IF(Investment_DATA!V56=0,0,Investment_DATA!V56/ECO!V21),IF($C$2="Constant Exchange rate",IF(Investment_DATA!V56=0,0,Investment_DATA!V56/ECO!V56))))</f>
        <v>222147</v>
      </c>
      <c r="M57" s="64">
        <f>IF($C$2="National Currency",IF(Investment_DATA!W56=0,0,Investment_DATA!W56),IF($C$2="Current Exchange rate",IF(Investment_DATA!W56=0,0,Investment_DATA!W56/ECO!W21),IF($C$2="Constant Exchange rate",IF(Investment_DATA!W56=0,0,Investment_DATA!W56/ECO!W56))))</f>
        <v>204724</v>
      </c>
      <c r="N57" s="64">
        <f>IF($C$2="National Currency",IF(Investment_DATA!X56=0,0,Investment_DATA!X56),IF($C$2="Current Exchange rate",IF(Investment_DATA!X56=0,0,Investment_DATA!X56/ECO!X21),IF($C$2="Constant Exchange rate",IF(Investment_DATA!X56=0,0,Investment_DATA!X56/ECO!X56))))</f>
        <v>223097</v>
      </c>
      <c r="O57" s="64">
        <f>IF($C$2="National Currency",IF(Investment_DATA!Y56=0,0,Investment_DATA!Y56),IF($C$2="Current Exchange rate",IF(Investment_DATA!Y56=0,0,Investment_DATA!Y56/ECO!Y21),IF($C$2="Constant Exchange rate",IF(Investment_DATA!Y56=0,0,Investment_DATA!Y56/ECO!Y56))))</f>
        <v>244823</v>
      </c>
      <c r="P57" s="144">
        <f>IF($C$2="National Currency",IF(Investment_DATA!Z56=0,0,Investment_DATA!Z56),IF($C$2="Current Exchange rate",IF(Investment_DATA!Z56=0,0,Investment_DATA!Z56/ECO!Z21),IF($C$2="Constant Exchange rate",IF(Investment_DATA!Z56=0,0,Investment_DATA!Z56/ECO!Z56))))</f>
        <v>0</v>
      </c>
      <c r="Q57" s="63">
        <f t="shared" si="8"/>
        <v>0.39434468144654367</v>
      </c>
      <c r="R57" s="63">
        <f t="shared" si="9"/>
        <v>9.7383649264669581E-2</v>
      </c>
      <c r="S57" s="63">
        <f t="shared" si="10"/>
        <v>0.68970467454845363</v>
      </c>
    </row>
    <row r="58" spans="3:19" ht="15" x14ac:dyDescent="0.25">
      <c r="C58" s="165"/>
      <c r="D58" s="166"/>
      <c r="E58" s="61" t="s">
        <v>12</v>
      </c>
      <c r="F58" s="64">
        <f>IF($C$2="National Currency",IF(Investment_DATA!P57=0,0,Investment_DATA!P57),IF($C$2="Current Exchange rate",IF(Investment_DATA!P57=0,0,Investment_DATA!P57/ECO!P22),IF($C$2="Constant Exchange rate",IF(Investment_DATA!P57=0,0,Investment_DATA!P57/ECO!P57))))</f>
        <v>1203</v>
      </c>
      <c r="G58" s="64">
        <f>IF($C$2="National Currency",IF(Investment_DATA!Q57=0,0,Investment_DATA!Q57),IF($C$2="Current Exchange rate",IF(Investment_DATA!Q57=0,0,Investment_DATA!Q57/ECO!Q22),IF($C$2="Constant Exchange rate",IF(Investment_DATA!Q57=0,0,Investment_DATA!Q57/ECO!Q57))))</f>
        <v>1653</v>
      </c>
      <c r="H58" s="64">
        <f>IF($C$2="National Currency",IF(Investment_DATA!R57=0,0,Investment_DATA!R57),IF($C$2="Current Exchange rate",IF(Investment_DATA!R57=0,0,Investment_DATA!R57/ECO!R22),IF($C$2="Constant Exchange rate",IF(Investment_DATA!R57=0,0,Investment_DATA!R57/ECO!R57))))</f>
        <v>2143</v>
      </c>
      <c r="I58" s="64">
        <f>IF($C$2="National Currency",IF(Investment_DATA!S57=0,0,Investment_DATA!S57),IF($C$2="Current Exchange rate",IF(Investment_DATA!S57=0,0,Investment_DATA!S57/ECO!S22),IF($C$2="Constant Exchange rate",IF(Investment_DATA!S57=0,0,Investment_DATA!S57/ECO!S57))))</f>
        <v>2518</v>
      </c>
      <c r="J58" s="64">
        <f>IF($C$2="National Currency",IF(Investment_DATA!T57=0,0,Investment_DATA!T57),IF($C$2="Current Exchange rate",IF(Investment_DATA!T57=0,0,Investment_DATA!T57/ECO!T22),IF($C$2="Constant Exchange rate",IF(Investment_DATA!T57=0,0,Investment_DATA!T57/ECO!T57))))</f>
        <v>2118</v>
      </c>
      <c r="K58" s="64">
        <f>IF($C$2="National Currency",IF(Investment_DATA!U57=0,0,Investment_DATA!U57),IF($C$2="Current Exchange rate",IF(Investment_DATA!U57=0,0,Investment_DATA!U57/ECO!U22),IF($C$2="Constant Exchange rate",IF(Investment_DATA!U57=0,0,Investment_DATA!U57/ECO!U57))))</f>
        <v>2378</v>
      </c>
      <c r="L58" s="64">
        <f>IF($C$2="National Currency",IF(Investment_DATA!V57=0,0,Investment_DATA!V57),IF($C$2="Current Exchange rate",IF(Investment_DATA!V57=0,0,Investment_DATA!V57/ECO!V22),IF($C$2="Constant Exchange rate",IF(Investment_DATA!V57=0,0,Investment_DATA!V57/ECO!V57))))</f>
        <v>2067</v>
      </c>
      <c r="M58" s="64">
        <f>IF($C$2="National Currency",IF(Investment_DATA!W57=0,0,Investment_DATA!W57),IF($C$2="Current Exchange rate",IF(Investment_DATA!W57=0,0,Investment_DATA!W57/ECO!W22),IF($C$2="Constant Exchange rate",IF(Investment_DATA!W57=0,0,Investment_DATA!W57/ECO!W57))))</f>
        <v>1782</v>
      </c>
      <c r="N58" s="64">
        <f>IF($C$2="National Currency",IF(Investment_DATA!X57=0,0,Investment_DATA!X57),IF($C$2="Current Exchange rate",IF(Investment_DATA!X57=0,0,Investment_DATA!X57/ECO!X22),IF($C$2="Constant Exchange rate",IF(Investment_DATA!X57=0,0,Investment_DATA!X57/ECO!X57))))</f>
        <v>2062</v>
      </c>
      <c r="O58" s="64">
        <f>IF($C$2="National Currency",IF(Investment_DATA!Y57=0,0,Investment_DATA!Y57),IF($C$2="Current Exchange rate",IF(Investment_DATA!Y57=0,0,Investment_DATA!Y57/ECO!Y22),IF($C$2="Constant Exchange rate",IF(Investment_DATA!Y57=0,0,Investment_DATA!Y57/ECO!Y57))))</f>
        <v>1994</v>
      </c>
      <c r="P58" s="144">
        <f>IF($C$2="National Currency",IF(Investment_DATA!Z57=0,0,Investment_DATA!Z57),IF($C$2="Current Exchange rate",IF(Investment_DATA!Z57=0,0,Investment_DATA!Z57/ECO!Z22),IF($C$2="Constant Exchange rate",IF(Investment_DATA!Z57=0,0,Investment_DATA!Z57/ECO!Z57))))</f>
        <v>0</v>
      </c>
      <c r="Q58" s="63">
        <f t="shared" si="8"/>
        <v>3.2118031998807635E-3</v>
      </c>
      <c r="R58" s="63">
        <f t="shared" si="9"/>
        <v>-3.2977691561590694E-2</v>
      </c>
      <c r="S58" s="63">
        <f t="shared" si="10"/>
        <v>0.65752285951787193</v>
      </c>
    </row>
    <row r="59" spans="3:19" ht="15" x14ac:dyDescent="0.25">
      <c r="C59" s="165"/>
      <c r="D59" s="166"/>
      <c r="E59" s="61" t="s">
        <v>13</v>
      </c>
      <c r="F59" s="64">
        <f>IF($C$2="National Currency",IF(Investment_DATA!P58=0,0,Investment_DATA!P58),IF($C$2="Current Exchange rate",IF(Investment_DATA!P58=0,0,Investment_DATA!P58/ECO!P23),IF($C$2="Constant Exchange rate",IF(Investment_DATA!P58=0,0,Investment_DATA!P58/ECO!P58))))</f>
        <v>0</v>
      </c>
      <c r="G59" s="64">
        <f>IF($C$2="National Currency",IF(Investment_DATA!Q58=0,0,Investment_DATA!Q58),IF($C$2="Current Exchange rate",IF(Investment_DATA!Q58=0,0,Investment_DATA!Q58/ECO!Q23),IF($C$2="Constant Exchange rate",IF(Investment_DATA!Q58=0,0,Investment_DATA!Q58/ECO!Q58))))</f>
        <v>0</v>
      </c>
      <c r="H59" s="64">
        <f>IF($C$2="National Currency",IF(Investment_DATA!R58=0,0,Investment_DATA!R58),IF($C$2="Current Exchange rate",IF(Investment_DATA!R58=0,0,Investment_DATA!R58/ECO!R23),IF($C$2="Constant Exchange rate",IF(Investment_DATA!R58=0,0,Investment_DATA!R58/ECO!R58))))</f>
        <v>0</v>
      </c>
      <c r="I59" s="64">
        <f>IF($C$2="National Currency",IF(Investment_DATA!S58=0,0,Investment_DATA!S58),IF($C$2="Current Exchange rate",IF(Investment_DATA!S58=0,0,Investment_DATA!S58/ECO!S23),IF($C$2="Constant Exchange rate",IF(Investment_DATA!S58=0,0,Investment_DATA!S58/ECO!S58))))</f>
        <v>0</v>
      </c>
      <c r="J59" s="64">
        <f>IF($C$2="National Currency",IF(Investment_DATA!T58=0,0,Investment_DATA!T58),IF($C$2="Current Exchange rate",IF(Investment_DATA!T58=0,0,Investment_DATA!T58/ECO!T23),IF($C$2="Constant Exchange rate",IF(Investment_DATA!T58=0,0,Investment_DATA!T58/ECO!T58))))</f>
        <v>55.758683729433272</v>
      </c>
      <c r="K59" s="64">
        <f>IF($C$2="National Currency",IF(Investment_DATA!U58=0,0,Investment_DATA!U58),IF($C$2="Current Exchange rate",IF(Investment_DATA!U58=0,0,Investment_DATA!U58/ECO!U23),IF($C$2="Constant Exchange rate",IF(Investment_DATA!U58=0,0,Investment_DATA!U58/ECO!U58))))</f>
        <v>68.033429093758159</v>
      </c>
      <c r="L59" s="64">
        <f>IF($C$2="National Currency",IF(Investment_DATA!V58=0,0,Investment_DATA!V58),IF($C$2="Current Exchange rate",IF(Investment_DATA!V58=0,0,Investment_DATA!V58/ECO!V23),IF($C$2="Constant Exchange rate",IF(Investment_DATA!V58=0,0,Investment_DATA!V58/ECO!V58))))</f>
        <v>82.397492817968129</v>
      </c>
      <c r="M59" s="64">
        <f>IF($C$2="National Currency",IF(Investment_DATA!W58=0,0,Investment_DATA!W58),IF($C$2="Current Exchange rate",IF(Investment_DATA!W58=0,0,Investment_DATA!W58/ECO!W23),IF($C$2="Constant Exchange rate",IF(Investment_DATA!W58=0,0,Investment_DATA!W58/ECO!W58))))</f>
        <v>90.754766257508479</v>
      </c>
      <c r="N59" s="64">
        <f>IF($C$2="National Currency",IF(Investment_DATA!X58=0,0,Investment_DATA!X58),IF($C$2="Current Exchange rate",IF(Investment_DATA!X58=0,0,Investment_DATA!X58/ECO!X23),IF($C$2="Constant Exchange rate",IF(Investment_DATA!X58=0,0,Investment_DATA!X58/ECO!X58))))</f>
        <v>104.33533559676155</v>
      </c>
      <c r="O59" s="64">
        <f>IF($C$2="National Currency",IF(Investment_DATA!Y58=0,0,Investment_DATA!Y58),IF($C$2="Current Exchange rate",IF(Investment_DATA!Y58=0,0,Investment_DATA!Y58/ECO!Y23),IF($C$2="Constant Exchange rate",IF(Investment_DATA!Y58=0,0,Investment_DATA!Y58/ECO!Y58))))</f>
        <v>111.38678506137371</v>
      </c>
      <c r="P59" s="144">
        <f>IF($C$2="National Currency",IF(Investment_DATA!Z58=0,0,Investment_DATA!Z58),IF($C$2="Current Exchange rate",IF(Investment_DATA!Z58=0,0,Investment_DATA!Z58/ECO!Z23),IF($C$2="Constant Exchange rate",IF(Investment_DATA!Z58=0,0,Investment_DATA!Z58/ECO!Z58))))</f>
        <v>0</v>
      </c>
      <c r="Q59" s="63">
        <f t="shared" si="8"/>
        <v>1.7941445972143976E-4</v>
      </c>
      <c r="R59" s="63">
        <f t="shared" si="9"/>
        <v>6.758448060075084E-2</v>
      </c>
      <c r="S59" s="63" t="str">
        <f t="shared" si="10"/>
        <v>-</v>
      </c>
    </row>
    <row r="60" spans="3:19" ht="15" x14ac:dyDescent="0.25">
      <c r="C60" s="165"/>
      <c r="D60" s="166"/>
      <c r="E60" s="61" t="s">
        <v>14</v>
      </c>
      <c r="F60" s="64">
        <f>IF($C$2="National Currency",IF(Investment_DATA!P59=0,0,Investment_DATA!P59),IF($C$2="Current Exchange rate",IF(Investment_DATA!P59=0,0,Investment_DATA!P59/ECO!P24),IF($C$2="Constant Exchange rate",IF(Investment_DATA!P59=0,0,Investment_DATA!P59/ECO!P59))))</f>
        <v>760.01457818343158</v>
      </c>
      <c r="G60" s="64">
        <f>IF($C$2="National Currency",IF(Investment_DATA!Q59=0,0,Investment_DATA!Q59),IF($C$2="Current Exchange rate",IF(Investment_DATA!Q59=0,0,Investment_DATA!Q59/ECO!Q24),IF($C$2="Constant Exchange rate",IF(Investment_DATA!Q59=0,0,Investment_DATA!Q59/ECO!Q59))))</f>
        <v>1107.6313621093998</v>
      </c>
      <c r="H60" s="64">
        <f>IF($C$2="National Currency",IF(Investment_DATA!R59=0,0,Investment_DATA!R59),IF($C$2="Current Exchange rate",IF(Investment_DATA!R59=0,0,Investment_DATA!R59/ECO!R24),IF($C$2="Constant Exchange rate",IF(Investment_DATA!R59=0,0,Investment_DATA!R59/ECO!R59))))</f>
        <v>1704.1230905748873</v>
      </c>
      <c r="I60" s="64">
        <f>IF($C$2="National Currency",IF(Investment_DATA!S59=0,0,Investment_DATA!S59),IF($C$2="Current Exchange rate",IF(Investment_DATA!S59=0,0,Investment_DATA!S59/ECO!S24),IF($C$2="Constant Exchange rate",IF(Investment_DATA!S59=0,0,Investment_DATA!S59/ECO!S59))))</f>
        <v>2336.9652025099826</v>
      </c>
      <c r="J60" s="64">
        <f>IF($C$2="National Currency",IF(Investment_DATA!T59=0,0,Investment_DATA!T59),IF($C$2="Current Exchange rate",IF(Investment_DATA!T59=0,0,Investment_DATA!T59/ECO!T24),IF($C$2="Constant Exchange rate",IF(Investment_DATA!T59=0,0,Investment_DATA!T59/ECO!T59))))</f>
        <v>2036.7275147366418</v>
      </c>
      <c r="K60" s="64">
        <f>IF($C$2="National Currency",IF(Investment_DATA!U59=0,0,Investment_DATA!U59),IF($C$2="Current Exchange rate",IF(Investment_DATA!U59=0,0,Investment_DATA!U59/ECO!U24),IF($C$2="Constant Exchange rate",IF(Investment_DATA!U59=0,0,Investment_DATA!U59/ECO!U59))))</f>
        <v>2666.2863662293212</v>
      </c>
      <c r="L60" s="64">
        <f>IF($C$2="National Currency",IF(Investment_DATA!V59=0,0,Investment_DATA!V59),IF($C$2="Current Exchange rate",IF(Investment_DATA!V59=0,0,Investment_DATA!V59/ECO!V24),IF($C$2="Constant Exchange rate",IF(Investment_DATA!V59=0,0,Investment_DATA!V59/ECO!V59))))</f>
        <v>3022.5423084236545</v>
      </c>
      <c r="M60" s="64">
        <f>IF($C$2="National Currency",IF(Investment_DATA!W59=0,0,Investment_DATA!W59),IF($C$2="Current Exchange rate",IF(Investment_DATA!W59=0,0,Investment_DATA!W59/ECO!W24),IF($C$2="Constant Exchange rate",IF(Investment_DATA!W59=0,0,Investment_DATA!W59/ECO!W59))))</f>
        <v>2903.520948215757</v>
      </c>
      <c r="N60" s="64">
        <f>IF($C$2="National Currency",IF(Investment_DATA!X59=0,0,Investment_DATA!X59),IF($C$2="Current Exchange rate",IF(Investment_DATA!X59=0,0,Investment_DATA!X59/ECO!X24),IF($C$2="Constant Exchange rate",IF(Investment_DATA!X59=0,0,Investment_DATA!X59/ECO!X59))))</f>
        <v>3003.0360651581414</v>
      </c>
      <c r="O60" s="64">
        <f>IF($C$2="National Currency",IF(Investment_DATA!Y59=0,0,Investment_DATA!Y59),IF($C$2="Current Exchange rate",IF(Investment_DATA!Y59=0,0,Investment_DATA!Y59/ECO!Y24),IF($C$2="Constant Exchange rate",IF(Investment_DATA!Y59=0,0,Investment_DATA!Y59/ECO!Y59))))</f>
        <v>3136.5278570070354</v>
      </c>
      <c r="P60" s="144">
        <f>IF($C$2="National Currency",IF(Investment_DATA!Z59=0,0,Investment_DATA!Z59),IF($C$2="Current Exchange rate",IF(Investment_DATA!Z59=0,0,Investment_DATA!Z59/ECO!Z24),IF($C$2="Constant Exchange rate",IF(Investment_DATA!Z59=0,0,Investment_DATA!Z59/ECO!Z59))))</f>
        <v>0</v>
      </c>
      <c r="Q60" s="63">
        <f t="shared" si="8"/>
        <v>5.0521114381395938E-3</v>
      </c>
      <c r="R60" s="63">
        <f t="shared" si="9"/>
        <v>4.4452277279548591E-2</v>
      </c>
      <c r="S60" s="63">
        <f t="shared" si="10"/>
        <v>3.1269311761149217</v>
      </c>
    </row>
    <row r="61" spans="3:19" ht="15" x14ac:dyDescent="0.25">
      <c r="C61" s="165"/>
      <c r="D61" s="166"/>
      <c r="E61" s="61" t="s">
        <v>15</v>
      </c>
      <c r="F61" s="64">
        <f>IF($C$2="National Currency",IF(Investment_DATA!P60=0,0,Investment_DATA!P60),IF($C$2="Current Exchange rate",IF(Investment_DATA!P60=0,0,Investment_DATA!P60/ECO!P25),IF($C$2="Constant Exchange rate",IF(Investment_DATA!P60=0,0,Investment_DATA!P60/ECO!P60))))</f>
        <v>0</v>
      </c>
      <c r="G61" s="64">
        <f>IF($C$2="National Currency",IF(Investment_DATA!Q60=0,0,Investment_DATA!Q60),IF($C$2="Current Exchange rate",IF(Investment_DATA!Q60=0,0,Investment_DATA!Q60/ECO!Q25),IF($C$2="Constant Exchange rate",IF(Investment_DATA!Q60=0,0,Investment_DATA!Q60/ECO!Q60))))</f>
        <v>0</v>
      </c>
      <c r="H61" s="64">
        <f>IF($C$2="National Currency",IF(Investment_DATA!R60=0,0,Investment_DATA!R60),IF($C$2="Current Exchange rate",IF(Investment_DATA!R60=0,0,Investment_DATA!R60/ECO!R25),IF($C$2="Constant Exchange rate",IF(Investment_DATA!R60=0,0,Investment_DATA!R60/ECO!R60))))</f>
        <v>0</v>
      </c>
      <c r="I61" s="64">
        <f>IF($C$2="National Currency",IF(Investment_DATA!S60=0,0,Investment_DATA!S60),IF($C$2="Current Exchange rate",IF(Investment_DATA!S60=0,0,Investment_DATA!S60/ECO!S25),IF($C$2="Constant Exchange rate",IF(Investment_DATA!S60=0,0,Investment_DATA!S60/ECO!S60))))</f>
        <v>0</v>
      </c>
      <c r="J61" s="64">
        <f>IF($C$2="National Currency",IF(Investment_DATA!T60=0,0,Investment_DATA!T60),IF($C$2="Current Exchange rate",IF(Investment_DATA!T60=0,0,Investment_DATA!T60/ECO!T25),IF($C$2="Constant Exchange rate",IF(Investment_DATA!T60=0,0,Investment_DATA!T60/ECO!T60))))</f>
        <v>0</v>
      </c>
      <c r="K61" s="64">
        <f>IF($C$2="National Currency",IF(Investment_DATA!U60=0,0,Investment_DATA!U60),IF($C$2="Current Exchange rate",IF(Investment_DATA!U60=0,0,Investment_DATA!U60/ECO!U25),IF($C$2="Constant Exchange rate",IF(Investment_DATA!U60=0,0,Investment_DATA!U60/ECO!U60))))</f>
        <v>0</v>
      </c>
      <c r="L61" s="64">
        <f>IF($C$2="National Currency",IF(Investment_DATA!V60=0,0,Investment_DATA!V60),IF($C$2="Current Exchange rate",IF(Investment_DATA!V60=0,0,Investment_DATA!V60/ECO!V25),IF($C$2="Constant Exchange rate",IF(Investment_DATA!V60=0,0,Investment_DATA!V60/ECO!V60))))</f>
        <v>0</v>
      </c>
      <c r="M61" s="64">
        <f>IF($C$2="National Currency",IF(Investment_DATA!W60=0,0,Investment_DATA!W60),IF($C$2="Current Exchange rate",IF(Investment_DATA!W60=0,0,Investment_DATA!W60/ECO!W25),IF($C$2="Constant Exchange rate",IF(Investment_DATA!W60=0,0,Investment_DATA!W60/ECO!W60))))</f>
        <v>0</v>
      </c>
      <c r="N61" s="64">
        <f>IF($C$2="National Currency",IF(Investment_DATA!X60=0,0,Investment_DATA!X60),IF($C$2="Current Exchange rate",IF(Investment_DATA!X60=0,0,Investment_DATA!X60/ECO!X25),IF($C$2="Constant Exchange rate",IF(Investment_DATA!X60=0,0,Investment_DATA!X60/ECO!X60))))</f>
        <v>0</v>
      </c>
      <c r="O61" s="64">
        <f>IF($C$2="National Currency",IF(Investment_DATA!Y60=0,0,Investment_DATA!Y60),IF($C$2="Current Exchange rate",IF(Investment_DATA!Y60=0,0,Investment_DATA!Y60/ECO!Y25),IF($C$2="Constant Exchange rate",IF(Investment_DATA!Y60=0,0,Investment_DATA!Y60/ECO!Y60))))</f>
        <v>0</v>
      </c>
      <c r="P61" s="144">
        <f>IF($C$2="National Currency",IF(Investment_DATA!Z60=0,0,Investment_DATA!Z60),IF($C$2="Current Exchange rate",IF(Investment_DATA!Z60=0,0,Investment_DATA!Z60/ECO!Z25),IF($C$2="Constant Exchange rate",IF(Investment_DATA!Z60=0,0,Investment_DATA!Z60/ECO!Z60))))</f>
        <v>0</v>
      </c>
      <c r="Q61" s="63">
        <f t="shared" si="8"/>
        <v>0</v>
      </c>
      <c r="R61" s="63" t="str">
        <f t="shared" si="9"/>
        <v>-</v>
      </c>
      <c r="S61" s="63" t="str">
        <f t="shared" si="10"/>
        <v>-</v>
      </c>
    </row>
    <row r="62" spans="3:19" ht="15" x14ac:dyDescent="0.25">
      <c r="C62" s="165"/>
      <c r="D62" s="166"/>
      <c r="E62" s="61" t="s">
        <v>16</v>
      </c>
      <c r="F62" s="64">
        <f>IF($C$2="National Currency",IF(Investment_DATA!P61=0,0,Investment_DATA!P61),IF($C$2="Current Exchange rate",IF(Investment_DATA!P61=0,0,Investment_DATA!P61/ECO!P26),IF($C$2="Constant Exchange rate",IF(Investment_DATA!P61=0,0,Investment_DATA!P61/ECO!P61))))</f>
        <v>0</v>
      </c>
      <c r="G62" s="64">
        <f>IF($C$2="National Currency",IF(Investment_DATA!Q61=0,0,Investment_DATA!Q61),IF($C$2="Current Exchange rate",IF(Investment_DATA!Q61=0,0,Investment_DATA!Q61/ECO!Q26),IF($C$2="Constant Exchange rate",IF(Investment_DATA!Q61=0,0,Investment_DATA!Q61/ECO!Q61))))</f>
        <v>0</v>
      </c>
      <c r="H62" s="64">
        <f>IF($C$2="National Currency",IF(Investment_DATA!R61=0,0,Investment_DATA!R61),IF($C$2="Current Exchange rate",IF(Investment_DATA!R61=0,0,Investment_DATA!R61/ECO!R26),IF($C$2="Constant Exchange rate",IF(Investment_DATA!R61=0,0,Investment_DATA!R61/ECO!R61))))</f>
        <v>0</v>
      </c>
      <c r="I62" s="64">
        <f>IF($C$2="National Currency",IF(Investment_DATA!S61=0,0,Investment_DATA!S61),IF($C$2="Current Exchange rate",IF(Investment_DATA!S61=0,0,Investment_DATA!S61/ECO!S26),IF($C$2="Constant Exchange rate",IF(Investment_DATA!S61=0,0,Investment_DATA!S61/ECO!S61))))</f>
        <v>0</v>
      </c>
      <c r="J62" s="64">
        <f>IF($C$2="National Currency",IF(Investment_DATA!T61=0,0,Investment_DATA!T61),IF($C$2="Current Exchange rate",IF(Investment_DATA!T61=0,0,Investment_DATA!T61/ECO!T26),IF($C$2="Constant Exchange rate",IF(Investment_DATA!T61=0,0,Investment_DATA!T61/ECO!T61))))</f>
        <v>0</v>
      </c>
      <c r="K62" s="64">
        <f>IF($C$2="National Currency",IF(Investment_DATA!U61=0,0,Investment_DATA!U61),IF($C$2="Current Exchange rate",IF(Investment_DATA!U61=0,0,Investment_DATA!U61/ECO!U26),IF($C$2="Constant Exchange rate",IF(Investment_DATA!U61=0,0,Investment_DATA!U61/ECO!U61))))</f>
        <v>0</v>
      </c>
      <c r="L62" s="64">
        <f>IF($C$2="National Currency",IF(Investment_DATA!V61=0,0,Investment_DATA!V61),IF($C$2="Current Exchange rate",IF(Investment_DATA!V61=0,0,Investment_DATA!V61/ECO!V26),IF($C$2="Constant Exchange rate",IF(Investment_DATA!V61=0,0,Investment_DATA!V61/ECO!V61))))</f>
        <v>0</v>
      </c>
      <c r="M62" s="64">
        <f>IF($C$2="National Currency",IF(Investment_DATA!W61=0,0,Investment_DATA!W61),IF($C$2="Current Exchange rate",IF(Investment_DATA!W61=0,0,Investment_DATA!W61/ECO!W26),IF($C$2="Constant Exchange rate",IF(Investment_DATA!W61=0,0,Investment_DATA!W61/ECO!W61))))</f>
        <v>0</v>
      </c>
      <c r="N62" s="64">
        <f>IF($C$2="National Currency",IF(Investment_DATA!X61=0,0,Investment_DATA!X61),IF($C$2="Current Exchange rate",IF(Investment_DATA!X61=0,0,Investment_DATA!X61/ECO!X26),IF($C$2="Constant Exchange rate",IF(Investment_DATA!X61=0,0,Investment_DATA!X61/ECO!X61))))</f>
        <v>0</v>
      </c>
      <c r="O62" s="64">
        <f>IF($C$2="National Currency",IF(Investment_DATA!Y61=0,0,Investment_DATA!Y61),IF($C$2="Current Exchange rate",IF(Investment_DATA!Y61=0,0,Investment_DATA!Y61/ECO!Y26),IF($C$2="Constant Exchange rate",IF(Investment_DATA!Y61=0,0,Investment_DATA!Y61/ECO!Y61))))</f>
        <v>0</v>
      </c>
      <c r="P62" s="144">
        <f>IF($C$2="National Currency",IF(Investment_DATA!Z61=0,0,Investment_DATA!Z61),IF($C$2="Current Exchange rate",IF(Investment_DATA!Z61=0,0,Investment_DATA!Z61/ECO!Z26),IF($C$2="Constant Exchange rate",IF(Investment_DATA!Z61=0,0,Investment_DATA!Z61/ECO!Z61))))</f>
        <v>0</v>
      </c>
      <c r="Q62" s="63">
        <f t="shared" si="8"/>
        <v>0</v>
      </c>
      <c r="R62" s="63" t="str">
        <f t="shared" si="9"/>
        <v>-</v>
      </c>
      <c r="S62" s="63" t="str">
        <f t="shared" si="10"/>
        <v>-</v>
      </c>
    </row>
    <row r="63" spans="3:19" ht="15" x14ac:dyDescent="0.25">
      <c r="C63" s="165"/>
      <c r="D63" s="166"/>
      <c r="E63" s="61" t="s">
        <v>17</v>
      </c>
      <c r="F63" s="64">
        <f>IF($C$2="National Currency",IF(Investment_DATA!P62=0,0,Investment_DATA!P62),IF($C$2="Current Exchange rate",IF(Investment_DATA!P62=0,0,Investment_DATA!P62/ECO!P27),IF($C$2="Constant Exchange rate",IF(Investment_DATA!P62=0,0,Investment_DATA!P62/ECO!P62))))</f>
        <v>123572</v>
      </c>
      <c r="G63" s="64">
        <f>IF($C$2="National Currency",IF(Investment_DATA!Q62=0,0,Investment_DATA!Q62),IF($C$2="Current Exchange rate",IF(Investment_DATA!Q62=0,0,Investment_DATA!Q62/ECO!Q27),IF($C$2="Constant Exchange rate",IF(Investment_DATA!Q62=0,0,Investment_DATA!Q62/ECO!Q62))))</f>
        <v>135437</v>
      </c>
      <c r="H63" s="64">
        <f>IF($C$2="National Currency",IF(Investment_DATA!R62=0,0,Investment_DATA!R62),IF($C$2="Current Exchange rate",IF(Investment_DATA!R62=0,0,Investment_DATA!R62/ECO!R27),IF($C$2="Constant Exchange rate",IF(Investment_DATA!R62=0,0,Investment_DATA!R62/ECO!R62))))</f>
        <v>138351</v>
      </c>
      <c r="I63" s="64">
        <f>IF($C$2="National Currency",IF(Investment_DATA!S62=0,0,Investment_DATA!S62),IF($C$2="Current Exchange rate",IF(Investment_DATA!S62=0,0,Investment_DATA!S62/ECO!S27),IF($C$2="Constant Exchange rate",IF(Investment_DATA!S62=0,0,Investment_DATA!S62/ECO!S62))))</f>
        <v>135004</v>
      </c>
      <c r="J63" s="64">
        <f>IF($C$2="National Currency",IF(Investment_DATA!T62=0,0,Investment_DATA!T62),IF($C$2="Current Exchange rate",IF(Investment_DATA!T62=0,0,Investment_DATA!T62/ECO!T27),IF($C$2="Constant Exchange rate",IF(Investment_DATA!T62=0,0,Investment_DATA!T62/ECO!T62))))</f>
        <v>113517</v>
      </c>
      <c r="K63" s="64">
        <f>IF($C$2="National Currency",IF(Investment_DATA!U62=0,0,Investment_DATA!U62),IF($C$2="Current Exchange rate",IF(Investment_DATA!U62=0,0,Investment_DATA!U62/ECO!U27),IF($C$2="Constant Exchange rate",IF(Investment_DATA!U62=0,0,Investment_DATA!U62/ECO!U62))))</f>
        <v>112026</v>
      </c>
      <c r="L63" s="64">
        <f>IF($C$2="National Currency",IF(Investment_DATA!V62=0,0,Investment_DATA!V62),IF($C$2="Current Exchange rate",IF(Investment_DATA!V62=0,0,Investment_DATA!V62/ECO!V27),IF($C$2="Constant Exchange rate",IF(Investment_DATA!V62=0,0,Investment_DATA!V62/ECO!V62))))</f>
        <v>105786</v>
      </c>
      <c r="M63" s="64">
        <f>IF($C$2="National Currency",IF(Investment_DATA!W62=0,0,Investment_DATA!W62),IF($C$2="Current Exchange rate",IF(Investment_DATA!W62=0,0,Investment_DATA!W62/ECO!W27),IF($C$2="Constant Exchange rate",IF(Investment_DATA!W62=0,0,Investment_DATA!W62/ECO!W62))))</f>
        <v>91580</v>
      </c>
      <c r="N63" s="64">
        <f>IF($C$2="National Currency",IF(Investment_DATA!X62=0,0,Investment_DATA!X62),IF($C$2="Current Exchange rate",IF(Investment_DATA!X62=0,0,Investment_DATA!X62/ECO!X27),IF($C$2="Constant Exchange rate",IF(Investment_DATA!X62=0,0,Investment_DATA!X62/ECO!X62))))</f>
        <v>89056</v>
      </c>
      <c r="O63" s="64">
        <f>IF($C$2="National Currency",IF(Investment_DATA!Y62=0,0,Investment_DATA!Y62),IF($C$2="Current Exchange rate",IF(Investment_DATA!Y62=0,0,Investment_DATA!Y62/ECO!Y27),IF($C$2="Constant Exchange rate",IF(Investment_DATA!Y62=0,0,Investment_DATA!Y62/ECO!Y62))))</f>
        <v>87434</v>
      </c>
      <c r="P63" s="144">
        <f>IF($C$2="National Currency",IF(Investment_DATA!Z62=0,0,Investment_DATA!Z62),IF($C$2="Current Exchange rate",IF(Investment_DATA!Z62=0,0,Investment_DATA!Z62/ECO!Z27),IF($C$2="Constant Exchange rate",IF(Investment_DATA!Z62=0,0,Investment_DATA!Z62/ECO!Z62))))</f>
        <v>96244</v>
      </c>
      <c r="Q63" s="63">
        <f t="shared" si="8"/>
        <v>0.14083289918674757</v>
      </c>
      <c r="R63" s="63">
        <f t="shared" si="9"/>
        <v>-1.8213259072942911E-2</v>
      </c>
      <c r="S63" s="63">
        <f t="shared" si="10"/>
        <v>-0.29244489042825239</v>
      </c>
    </row>
    <row r="64" spans="3:19" ht="15" x14ac:dyDescent="0.25">
      <c r="C64" s="165"/>
      <c r="D64" s="166"/>
      <c r="E64" s="61" t="s">
        <v>18</v>
      </c>
      <c r="F64" s="64">
        <f>IF($C$2="National Currency",IF(Investment_DATA!P63=0,0,Investment_DATA!P63),IF($C$2="Current Exchange rate",IF(Investment_DATA!P63=0,0,Investment_DATA!P63/ECO!P28),IF($C$2="Constant Exchange rate",IF(Investment_DATA!P63=0,0,Investment_DATA!P63/ECO!P63))))</f>
        <v>0</v>
      </c>
      <c r="G64" s="64">
        <f>IF($C$2="National Currency",IF(Investment_DATA!Q63=0,0,Investment_DATA!Q63),IF($C$2="Current Exchange rate",IF(Investment_DATA!Q63=0,0,Investment_DATA!Q63/ECO!Q28),IF($C$2="Constant Exchange rate",IF(Investment_DATA!Q63=0,0,Investment_DATA!Q63/ECO!Q63))))</f>
        <v>0</v>
      </c>
      <c r="H64" s="64">
        <f>IF($C$2="National Currency",IF(Investment_DATA!R63=0,0,Investment_DATA!R63),IF($C$2="Current Exchange rate",IF(Investment_DATA!R63=0,0,Investment_DATA!R63/ECO!R28),IF($C$2="Constant Exchange rate",IF(Investment_DATA!R63=0,0,Investment_DATA!R63/ECO!R63))))</f>
        <v>0</v>
      </c>
      <c r="I64" s="64">
        <f>IF($C$2="National Currency",IF(Investment_DATA!S63=0,0,Investment_DATA!S63),IF($C$2="Current Exchange rate",IF(Investment_DATA!S63=0,0,Investment_DATA!S63/ECO!S28),IF($C$2="Constant Exchange rate",IF(Investment_DATA!S63=0,0,Investment_DATA!S63/ECO!S63))))</f>
        <v>0</v>
      </c>
      <c r="J64" s="64">
        <f>IF($C$2="National Currency",IF(Investment_DATA!T63=0,0,Investment_DATA!T63),IF($C$2="Current Exchange rate",IF(Investment_DATA!T63=0,0,Investment_DATA!T63/ECO!T28),IF($C$2="Constant Exchange rate",IF(Investment_DATA!T63=0,0,Investment_DATA!T63/ECO!T63))))</f>
        <v>0</v>
      </c>
      <c r="K64" s="64">
        <f>IF($C$2="National Currency",IF(Investment_DATA!U63=0,0,Investment_DATA!U63),IF($C$2="Current Exchange rate",IF(Investment_DATA!U63=0,0,Investment_DATA!U63/ECO!U28),IF($C$2="Constant Exchange rate",IF(Investment_DATA!U63=0,0,Investment_DATA!U63/ECO!U63))))</f>
        <v>0</v>
      </c>
      <c r="L64" s="64">
        <f>IF($C$2="National Currency",IF(Investment_DATA!V63=0,0,Investment_DATA!V63),IF($C$2="Current Exchange rate",IF(Investment_DATA!V63=0,0,Investment_DATA!V63/ECO!V28),IF($C$2="Constant Exchange rate",IF(Investment_DATA!V63=0,0,Investment_DATA!V63/ECO!V63))))</f>
        <v>0</v>
      </c>
      <c r="M64" s="64">
        <f>IF($C$2="National Currency",IF(Investment_DATA!W63=0,0,Investment_DATA!W63),IF($C$2="Current Exchange rate",IF(Investment_DATA!W63=0,0,Investment_DATA!W63/ECO!W28),IF($C$2="Constant Exchange rate",IF(Investment_DATA!W63=0,0,Investment_DATA!W63/ECO!W63))))</f>
        <v>0</v>
      </c>
      <c r="N64" s="64">
        <f>IF($C$2="National Currency",IF(Investment_DATA!X63=0,0,Investment_DATA!X63),IF($C$2="Current Exchange rate",IF(Investment_DATA!X63=0,0,Investment_DATA!X63/ECO!X28),IF($C$2="Constant Exchange rate",IF(Investment_DATA!X63=0,0,Investment_DATA!X63/ECO!X63))))</f>
        <v>0</v>
      </c>
      <c r="O64" s="64">
        <f>IF($C$2="National Currency",IF(Investment_DATA!Y63=0,0,Investment_DATA!Y63),IF($C$2="Current Exchange rate",IF(Investment_DATA!Y63=0,0,Investment_DATA!Y63/ECO!Y28),IF($C$2="Constant Exchange rate",IF(Investment_DATA!Y63=0,0,Investment_DATA!Y63/ECO!Y63))))</f>
        <v>0</v>
      </c>
      <c r="P64" s="144">
        <f>IF($C$2="National Currency",IF(Investment_DATA!Z63=0,0,Investment_DATA!Z63),IF($C$2="Current Exchange rate",IF(Investment_DATA!Z63=0,0,Investment_DATA!Z63/ECO!Z28),IF($C$2="Constant Exchange rate",IF(Investment_DATA!Z63=0,0,Investment_DATA!Z63/ECO!Z63))))</f>
        <v>0</v>
      </c>
      <c r="Q64" s="63">
        <f t="shared" si="8"/>
        <v>0</v>
      </c>
      <c r="R64" s="63" t="str">
        <f t="shared" si="9"/>
        <v>-</v>
      </c>
      <c r="S64" s="63" t="str">
        <f t="shared" si="10"/>
        <v>-</v>
      </c>
    </row>
    <row r="65" spans="3:19" ht="15" x14ac:dyDescent="0.25">
      <c r="C65" s="165"/>
      <c r="D65" s="166"/>
      <c r="E65" s="61" t="s">
        <v>19</v>
      </c>
      <c r="F65" s="64">
        <f>IF($C$2="National Currency",IF(Investment_DATA!P64=0,0,Investment_DATA!P64),IF($C$2="Current Exchange rate",IF(Investment_DATA!P64=0,0,Investment_DATA!P64/ECO!P29),IF($C$2="Constant Exchange rate",IF(Investment_DATA!P64=0,0,Investment_DATA!P64/ECO!P64))))</f>
        <v>0</v>
      </c>
      <c r="G65" s="64">
        <f>IF($C$2="National Currency",IF(Investment_DATA!Q64=0,0,Investment_DATA!Q64),IF($C$2="Current Exchange rate",IF(Investment_DATA!Q64=0,0,Investment_DATA!Q64/ECO!Q29),IF($C$2="Constant Exchange rate",IF(Investment_DATA!Q64=0,0,Investment_DATA!Q64/ECO!Q64))))</f>
        <v>0</v>
      </c>
      <c r="H65" s="64">
        <f>IF($C$2="National Currency",IF(Investment_DATA!R64=0,0,Investment_DATA!R64),IF($C$2="Current Exchange rate",IF(Investment_DATA!R64=0,0,Investment_DATA!R64/ECO!R29),IF($C$2="Constant Exchange rate",IF(Investment_DATA!R64=0,0,Investment_DATA!R64/ECO!R64))))</f>
        <v>0</v>
      </c>
      <c r="I65" s="64">
        <f>IF($C$2="National Currency",IF(Investment_DATA!S64=0,0,Investment_DATA!S64),IF($C$2="Current Exchange rate",IF(Investment_DATA!S64=0,0,Investment_DATA!S64/ECO!S29),IF($C$2="Constant Exchange rate",IF(Investment_DATA!S64=0,0,Investment_DATA!S64/ECO!S64))))</f>
        <v>0</v>
      </c>
      <c r="J65" s="64">
        <f>IF($C$2="National Currency",IF(Investment_DATA!T64=0,0,Investment_DATA!T64),IF($C$2="Current Exchange rate",IF(Investment_DATA!T64=0,0,Investment_DATA!T64/ECO!T29),IF($C$2="Constant Exchange rate",IF(Investment_DATA!T64=0,0,Investment_DATA!T64/ECO!T64))))</f>
        <v>0</v>
      </c>
      <c r="K65" s="64">
        <f>IF($C$2="National Currency",IF(Investment_DATA!U64=0,0,Investment_DATA!U64),IF($C$2="Current Exchange rate",IF(Investment_DATA!U64=0,0,Investment_DATA!U64/ECO!U29),IF($C$2="Constant Exchange rate",IF(Investment_DATA!U64=0,0,Investment_DATA!U64/ECO!U64))))</f>
        <v>0</v>
      </c>
      <c r="L65" s="64">
        <f>IF($C$2="National Currency",IF(Investment_DATA!V64=0,0,Investment_DATA!V64),IF($C$2="Current Exchange rate",IF(Investment_DATA!V64=0,0,Investment_DATA!V64/ECO!V29),IF($C$2="Constant Exchange rate",IF(Investment_DATA!V64=0,0,Investment_DATA!V64/ECO!V64))))</f>
        <v>0</v>
      </c>
      <c r="M65" s="64">
        <f>IF($C$2="National Currency",IF(Investment_DATA!W64=0,0,Investment_DATA!W64),IF($C$2="Current Exchange rate",IF(Investment_DATA!W64=0,0,Investment_DATA!W64/ECO!W29),IF($C$2="Constant Exchange rate",IF(Investment_DATA!W64=0,0,Investment_DATA!W64/ECO!W64))))</f>
        <v>0</v>
      </c>
      <c r="N65" s="64">
        <f>IF($C$2="National Currency",IF(Investment_DATA!X64=0,0,Investment_DATA!X64),IF($C$2="Current Exchange rate",IF(Investment_DATA!X64=0,0,Investment_DATA!X64/ECO!X29),IF($C$2="Constant Exchange rate",IF(Investment_DATA!X64=0,0,Investment_DATA!X64/ECO!X64))))</f>
        <v>0</v>
      </c>
      <c r="O65" s="64">
        <f>IF($C$2="National Currency",IF(Investment_DATA!Y64=0,0,Investment_DATA!Y64),IF($C$2="Current Exchange rate",IF(Investment_DATA!Y64=0,0,Investment_DATA!Y64/ECO!Y29),IF($C$2="Constant Exchange rate",IF(Investment_DATA!Y64=0,0,Investment_DATA!Y64/ECO!Y64))))</f>
        <v>0</v>
      </c>
      <c r="P65" s="144">
        <f>IF($C$2="National Currency",IF(Investment_DATA!Z64=0,0,Investment_DATA!Z64),IF($C$2="Current Exchange rate",IF(Investment_DATA!Z64=0,0,Investment_DATA!Z64/ECO!Z29),IF($C$2="Constant Exchange rate",IF(Investment_DATA!Z64=0,0,Investment_DATA!Z64/ECO!Z64))))</f>
        <v>0</v>
      </c>
      <c r="Q65" s="63">
        <f t="shared" si="8"/>
        <v>0</v>
      </c>
      <c r="R65" s="63" t="str">
        <f t="shared" si="9"/>
        <v>-</v>
      </c>
      <c r="S65" s="63" t="str">
        <f t="shared" si="10"/>
        <v>-</v>
      </c>
    </row>
    <row r="66" spans="3:19" ht="15" x14ac:dyDescent="0.25">
      <c r="C66" s="165"/>
      <c r="D66" s="166"/>
      <c r="E66" s="61" t="s">
        <v>20</v>
      </c>
      <c r="F66" s="64">
        <f>IF($C$2="National Currency",IF(Investment_DATA!P65=0,0,Investment_DATA!P65),IF($C$2="Current Exchange rate",IF(Investment_DATA!P65=0,0,Investment_DATA!P65/ECO!P30),IF($C$2="Constant Exchange rate",IF(Investment_DATA!P65=0,0,Investment_DATA!P65/ECO!P65))))</f>
        <v>0</v>
      </c>
      <c r="G66" s="64">
        <f>IF($C$2="National Currency",IF(Investment_DATA!Q65=0,0,Investment_DATA!Q65),IF($C$2="Current Exchange rate",IF(Investment_DATA!Q65=0,0,Investment_DATA!Q65/ECO!Q30),IF($C$2="Constant Exchange rate",IF(Investment_DATA!Q65=0,0,Investment_DATA!Q65/ECO!Q65))))</f>
        <v>0</v>
      </c>
      <c r="H66" s="64">
        <f>IF($C$2="National Currency",IF(Investment_DATA!R65=0,0,Investment_DATA!R65),IF($C$2="Current Exchange rate",IF(Investment_DATA!R65=0,0,Investment_DATA!R65/ECO!R30),IF($C$2="Constant Exchange rate",IF(Investment_DATA!R65=0,0,Investment_DATA!R65/ECO!R65))))</f>
        <v>0</v>
      </c>
      <c r="I66" s="64">
        <f>IF($C$2="National Currency",IF(Investment_DATA!S65=0,0,Investment_DATA!S65),IF($C$2="Current Exchange rate",IF(Investment_DATA!S65=0,0,Investment_DATA!S65/ECO!S30),IF($C$2="Constant Exchange rate",IF(Investment_DATA!S65=0,0,Investment_DATA!S65/ECO!S65))))</f>
        <v>0</v>
      </c>
      <c r="J66" s="64">
        <f>IF($C$2="National Currency",IF(Investment_DATA!T65=0,0,Investment_DATA!T65),IF($C$2="Current Exchange rate",IF(Investment_DATA!T65=0,0,Investment_DATA!T65/ECO!T30),IF($C$2="Constant Exchange rate",IF(Investment_DATA!T65=0,0,Investment_DATA!T65/ECO!T65))))</f>
        <v>0</v>
      </c>
      <c r="K66" s="64">
        <f>IF($C$2="National Currency",IF(Investment_DATA!U65=0,0,Investment_DATA!U65),IF($C$2="Current Exchange rate",IF(Investment_DATA!U65=0,0,Investment_DATA!U65/ECO!U30),IF($C$2="Constant Exchange rate",IF(Investment_DATA!U65=0,0,Investment_DATA!U65/ECO!U65))))</f>
        <v>0</v>
      </c>
      <c r="L66" s="64">
        <f>IF($C$2="National Currency",IF(Investment_DATA!V65=0,0,Investment_DATA!V65),IF($C$2="Current Exchange rate",IF(Investment_DATA!V65=0,0,Investment_DATA!V65/ECO!V30),IF($C$2="Constant Exchange rate",IF(Investment_DATA!V65=0,0,Investment_DATA!V65/ECO!V65))))</f>
        <v>0</v>
      </c>
      <c r="M66" s="64">
        <f>IF($C$2="National Currency",IF(Investment_DATA!W65=0,0,Investment_DATA!W65),IF($C$2="Current Exchange rate",IF(Investment_DATA!W65=0,0,Investment_DATA!W65/ECO!W30),IF($C$2="Constant Exchange rate",IF(Investment_DATA!W65=0,0,Investment_DATA!W65/ECO!W65))))</f>
        <v>0</v>
      </c>
      <c r="N66" s="64">
        <f>IF($C$2="National Currency",IF(Investment_DATA!X65=0,0,Investment_DATA!X65),IF($C$2="Current Exchange rate",IF(Investment_DATA!X65=0,0,Investment_DATA!X65/ECO!X30),IF($C$2="Constant Exchange rate",IF(Investment_DATA!X65=0,0,Investment_DATA!X65/ECO!X65))))</f>
        <v>0</v>
      </c>
      <c r="O66" s="64">
        <f>IF($C$2="National Currency",IF(Investment_DATA!Y65=0,0,Investment_DATA!Y65),IF($C$2="Current Exchange rate",IF(Investment_DATA!Y65=0,0,Investment_DATA!Y65/ECO!Y30),IF($C$2="Constant Exchange rate",IF(Investment_DATA!Y65=0,0,Investment_DATA!Y65/ECO!Y65))))</f>
        <v>0</v>
      </c>
      <c r="P66" s="144">
        <f>IF($C$2="National Currency",IF(Investment_DATA!Z65=0,0,Investment_DATA!Z65),IF($C$2="Current Exchange rate",IF(Investment_DATA!Z65=0,0,Investment_DATA!Z65/ECO!Z30),IF($C$2="Constant Exchange rate",IF(Investment_DATA!Z65=0,0,Investment_DATA!Z65/ECO!Z65))))</f>
        <v>0</v>
      </c>
      <c r="Q66" s="63">
        <f t="shared" si="8"/>
        <v>0</v>
      </c>
      <c r="R66" s="63" t="str">
        <f t="shared" si="9"/>
        <v>-</v>
      </c>
      <c r="S66" s="63" t="str">
        <f t="shared" si="10"/>
        <v>-</v>
      </c>
    </row>
    <row r="67" spans="3:19" ht="15" x14ac:dyDescent="0.25">
      <c r="C67" s="165"/>
      <c r="D67" s="166"/>
      <c r="E67" s="61" t="s">
        <v>21</v>
      </c>
      <c r="F67" s="64">
        <f>IF($C$2="National Currency",IF(Investment_DATA!P66=0,0,Investment_DATA!P66),IF($C$2="Current Exchange rate",IF(Investment_DATA!P66=0,0,Investment_DATA!P66/ECO!P31),IF($C$2="Constant Exchange rate",IF(Investment_DATA!P66=0,0,Investment_DATA!P66/ECO!P66))))</f>
        <v>0</v>
      </c>
      <c r="G67" s="64">
        <f>IF($C$2="National Currency",IF(Investment_DATA!Q66=0,0,Investment_DATA!Q66),IF($C$2="Current Exchange rate",IF(Investment_DATA!Q66=0,0,Investment_DATA!Q66/ECO!Q31),IF($C$2="Constant Exchange rate",IF(Investment_DATA!Q66=0,0,Investment_DATA!Q66/ECO!Q66))))</f>
        <v>0</v>
      </c>
      <c r="H67" s="64">
        <f>IF($C$2="National Currency",IF(Investment_DATA!R66=0,0,Investment_DATA!R66),IF($C$2="Current Exchange rate",IF(Investment_DATA!R66=0,0,Investment_DATA!R66/ECO!R31),IF($C$2="Constant Exchange rate",IF(Investment_DATA!R66=0,0,Investment_DATA!R66/ECO!R66))))</f>
        <v>0</v>
      </c>
      <c r="I67" s="64">
        <f>IF($C$2="National Currency",IF(Investment_DATA!S66=0,0,Investment_DATA!S66),IF($C$2="Current Exchange rate",IF(Investment_DATA!S66=0,0,Investment_DATA!S66/ECO!S31),IF($C$2="Constant Exchange rate",IF(Investment_DATA!S66=0,0,Investment_DATA!S66/ECO!S66))))</f>
        <v>0</v>
      </c>
      <c r="J67" s="64">
        <f>IF($C$2="National Currency",IF(Investment_DATA!T66=0,0,Investment_DATA!T66),IF($C$2="Current Exchange rate",IF(Investment_DATA!T66=0,0,Investment_DATA!T66/ECO!T31),IF($C$2="Constant Exchange rate",IF(Investment_DATA!T66=0,0,Investment_DATA!T66/ECO!T66))))</f>
        <v>0</v>
      </c>
      <c r="K67" s="64">
        <f>IF($C$2="National Currency",IF(Investment_DATA!U66=0,0,Investment_DATA!U66),IF($C$2="Current Exchange rate",IF(Investment_DATA!U66=0,0,Investment_DATA!U66/ECO!U31),IF($C$2="Constant Exchange rate",IF(Investment_DATA!U66=0,0,Investment_DATA!U66/ECO!U66))))</f>
        <v>0</v>
      </c>
      <c r="L67" s="64">
        <f>IF($C$2="National Currency",IF(Investment_DATA!V66=0,0,Investment_DATA!V66),IF($C$2="Current Exchange rate",IF(Investment_DATA!V66=0,0,Investment_DATA!V66/ECO!V31),IF($C$2="Constant Exchange rate",IF(Investment_DATA!V66=0,0,Investment_DATA!V66/ECO!V66))))</f>
        <v>0</v>
      </c>
      <c r="M67" s="64">
        <f>IF($C$2="National Currency",IF(Investment_DATA!W66=0,0,Investment_DATA!W66),IF($C$2="Current Exchange rate",IF(Investment_DATA!W66=0,0,Investment_DATA!W66/ECO!W31),IF($C$2="Constant Exchange rate",IF(Investment_DATA!W66=0,0,Investment_DATA!W66/ECO!W66))))</f>
        <v>0</v>
      </c>
      <c r="N67" s="64">
        <f>IF($C$2="National Currency",IF(Investment_DATA!X66=0,0,Investment_DATA!X66),IF($C$2="Current Exchange rate",IF(Investment_DATA!X66=0,0,Investment_DATA!X66/ECO!X31),IF($C$2="Constant Exchange rate",IF(Investment_DATA!X66=0,0,Investment_DATA!X66/ECO!X66))))</f>
        <v>0</v>
      </c>
      <c r="O67" s="64">
        <f>IF($C$2="National Currency",IF(Investment_DATA!Y66=0,0,Investment_DATA!Y66),IF($C$2="Current Exchange rate",IF(Investment_DATA!Y66=0,0,Investment_DATA!Y66/ECO!Y31),IF($C$2="Constant Exchange rate",IF(Investment_DATA!Y66=0,0,Investment_DATA!Y66/ECO!Y66))))</f>
        <v>0</v>
      </c>
      <c r="P67" s="144">
        <f>IF($C$2="National Currency",IF(Investment_DATA!Z66=0,0,Investment_DATA!Z66),IF($C$2="Current Exchange rate",IF(Investment_DATA!Z66=0,0,Investment_DATA!Z66/ECO!Z31),IF($C$2="Constant Exchange rate",IF(Investment_DATA!Z66=0,0,Investment_DATA!Z66/ECO!Z66))))</f>
        <v>0</v>
      </c>
      <c r="Q67" s="63">
        <f t="shared" si="8"/>
        <v>0</v>
      </c>
      <c r="R67" s="63" t="str">
        <f t="shared" si="9"/>
        <v>-</v>
      </c>
      <c r="S67" s="63" t="str">
        <f t="shared" si="10"/>
        <v>-</v>
      </c>
    </row>
    <row r="68" spans="3:19" ht="15" x14ac:dyDescent="0.25">
      <c r="C68" s="165"/>
      <c r="D68" s="166"/>
      <c r="E68" s="61" t="s">
        <v>22</v>
      </c>
      <c r="F68" s="64">
        <f>IF($C$2="National Currency",IF(Investment_DATA!P67=0,0,Investment_DATA!P67),IF($C$2="Current Exchange rate",IF(Investment_DATA!P67=0,0,Investment_DATA!P67/ECO!P32),IF($C$2="Constant Exchange rate",IF(Investment_DATA!P67=0,0,Investment_DATA!P67/ECO!P67))))</f>
        <v>0</v>
      </c>
      <c r="G68" s="64">
        <f>IF($C$2="National Currency",IF(Investment_DATA!Q67=0,0,Investment_DATA!Q67),IF($C$2="Current Exchange rate",IF(Investment_DATA!Q67=0,0,Investment_DATA!Q67/ECO!Q32),IF($C$2="Constant Exchange rate",IF(Investment_DATA!Q67=0,0,Investment_DATA!Q67/ECO!Q67))))</f>
        <v>0</v>
      </c>
      <c r="H68" s="64">
        <f>IF($C$2="National Currency",IF(Investment_DATA!R67=0,0,Investment_DATA!R67),IF($C$2="Current Exchange rate",IF(Investment_DATA!R67=0,0,Investment_DATA!R67/ECO!R32),IF($C$2="Constant Exchange rate",IF(Investment_DATA!R67=0,0,Investment_DATA!R67/ECO!R67))))</f>
        <v>0</v>
      </c>
      <c r="I68" s="64">
        <f>IF($C$2="National Currency",IF(Investment_DATA!S67=0,0,Investment_DATA!S67),IF($C$2="Current Exchange rate",IF(Investment_DATA!S67=0,0,Investment_DATA!S67/ECO!S32),IF($C$2="Constant Exchange rate",IF(Investment_DATA!S67=0,0,Investment_DATA!S67/ECO!S67))))</f>
        <v>0</v>
      </c>
      <c r="J68" s="64">
        <f>IF($C$2="National Currency",IF(Investment_DATA!T67=0,0,Investment_DATA!T67),IF($C$2="Current Exchange rate",IF(Investment_DATA!T67=0,0,Investment_DATA!T67/ECO!T32),IF($C$2="Constant Exchange rate",IF(Investment_DATA!T67=0,0,Investment_DATA!T67/ECO!T67))))</f>
        <v>0</v>
      </c>
      <c r="K68" s="64">
        <f>IF($C$2="National Currency",IF(Investment_DATA!U67=0,0,Investment_DATA!U67),IF($C$2="Current Exchange rate",IF(Investment_DATA!U67=0,0,Investment_DATA!U67/ECO!U32),IF($C$2="Constant Exchange rate",IF(Investment_DATA!U67=0,0,Investment_DATA!U67/ECO!U67))))</f>
        <v>0</v>
      </c>
      <c r="L68" s="64">
        <f>IF($C$2="National Currency",IF(Investment_DATA!V67=0,0,Investment_DATA!V67),IF($C$2="Current Exchange rate",IF(Investment_DATA!V67=0,0,Investment_DATA!V67/ECO!V32),IF($C$2="Constant Exchange rate",IF(Investment_DATA!V67=0,0,Investment_DATA!V67/ECO!V67))))</f>
        <v>0</v>
      </c>
      <c r="M68" s="64">
        <f>IF($C$2="National Currency",IF(Investment_DATA!W67=0,0,Investment_DATA!W67),IF($C$2="Current Exchange rate",IF(Investment_DATA!W67=0,0,Investment_DATA!W67/ECO!W32),IF($C$2="Constant Exchange rate",IF(Investment_DATA!W67=0,0,Investment_DATA!W67/ECO!W67))))</f>
        <v>0</v>
      </c>
      <c r="N68" s="64">
        <f>IF($C$2="National Currency",IF(Investment_DATA!X67=0,0,Investment_DATA!X67),IF($C$2="Current Exchange rate",IF(Investment_DATA!X67=0,0,Investment_DATA!X67/ECO!X32),IF($C$2="Constant Exchange rate",IF(Investment_DATA!X67=0,0,Investment_DATA!X67/ECO!X67))))</f>
        <v>0</v>
      </c>
      <c r="O68" s="64">
        <f>IF($C$2="National Currency",IF(Investment_DATA!Y67=0,0,Investment_DATA!Y67),IF($C$2="Current Exchange rate",IF(Investment_DATA!Y67=0,0,Investment_DATA!Y67/ECO!Y32),IF($C$2="Constant Exchange rate",IF(Investment_DATA!Y67=0,0,Investment_DATA!Y67/ECO!Y67))))</f>
        <v>106480</v>
      </c>
      <c r="P68" s="144">
        <f>IF($C$2="National Currency",IF(Investment_DATA!Z67=0,0,Investment_DATA!Z67),IF($C$2="Current Exchange rate",IF(Investment_DATA!Z67=0,0,Investment_DATA!Z67/ECO!Z32),IF($C$2="Constant Exchange rate",IF(Investment_DATA!Z67=0,0,Investment_DATA!Z67/ECO!Z67))))</f>
        <v>111097</v>
      </c>
      <c r="Q68" s="63">
        <f t="shared" si="8"/>
        <v>0.17151093516715329</v>
      </c>
      <c r="R68" s="63" t="str">
        <f t="shared" si="9"/>
        <v>-</v>
      </c>
      <c r="S68" s="63" t="str">
        <f t="shared" si="10"/>
        <v>-</v>
      </c>
    </row>
    <row r="69" spans="3:19" ht="15" x14ac:dyDescent="0.25">
      <c r="C69" s="165"/>
      <c r="D69" s="166"/>
      <c r="E69" s="61" t="s">
        <v>23</v>
      </c>
      <c r="F69" s="64">
        <f>IF($C$2="National Currency",IF(Investment_DATA!P68=0,0,Investment_DATA!P68),IF($C$2="Current Exchange rate",IF(Investment_DATA!P68=0,0,Investment_DATA!P68/ECO!P33),IF($C$2="Constant Exchange rate",IF(Investment_DATA!P68=0,0,Investment_DATA!P68/ECO!P68))))</f>
        <v>0</v>
      </c>
      <c r="G69" s="64">
        <f>IF($C$2="National Currency",IF(Investment_DATA!Q68=0,0,Investment_DATA!Q68),IF($C$2="Current Exchange rate",IF(Investment_DATA!Q68=0,0,Investment_DATA!Q68/ECO!Q33),IF($C$2="Constant Exchange rate",IF(Investment_DATA!Q68=0,0,Investment_DATA!Q68/ECO!Q68))))</f>
        <v>0</v>
      </c>
      <c r="H69" s="64">
        <f>IF($C$2="National Currency",IF(Investment_DATA!R68=0,0,Investment_DATA!R68),IF($C$2="Current Exchange rate",IF(Investment_DATA!R68=0,0,Investment_DATA!R68/ECO!R33),IF($C$2="Constant Exchange rate",IF(Investment_DATA!R68=0,0,Investment_DATA!R68/ECO!R68))))</f>
        <v>0</v>
      </c>
      <c r="I69" s="64">
        <f>IF($C$2="National Currency",IF(Investment_DATA!S68=0,0,Investment_DATA!S68),IF($C$2="Current Exchange rate",IF(Investment_DATA!S68=0,0,Investment_DATA!S68/ECO!S33),IF($C$2="Constant Exchange rate",IF(Investment_DATA!S68=0,0,Investment_DATA!S68/ECO!S68))))</f>
        <v>0</v>
      </c>
      <c r="J69" s="64">
        <f>IF($C$2="National Currency",IF(Investment_DATA!T68=0,0,Investment_DATA!T68),IF($C$2="Current Exchange rate",IF(Investment_DATA!T68=0,0,Investment_DATA!T68/ECO!T33),IF($C$2="Constant Exchange rate",IF(Investment_DATA!T68=0,0,Investment_DATA!T68/ECO!T68))))</f>
        <v>0</v>
      </c>
      <c r="K69" s="64">
        <f>IF($C$2="National Currency",IF(Investment_DATA!U68=0,0,Investment_DATA!U68),IF($C$2="Current Exchange rate",IF(Investment_DATA!U68=0,0,Investment_DATA!U68/ECO!U33),IF($C$2="Constant Exchange rate",IF(Investment_DATA!U68=0,0,Investment_DATA!U68/ECO!U68))))</f>
        <v>0</v>
      </c>
      <c r="L69" s="64">
        <f>IF($C$2="National Currency",IF(Investment_DATA!V68=0,0,Investment_DATA!V68),IF($C$2="Current Exchange rate",IF(Investment_DATA!V68=0,0,Investment_DATA!V68/ECO!V33),IF($C$2="Constant Exchange rate",IF(Investment_DATA!V68=0,0,Investment_DATA!V68/ECO!V68))))</f>
        <v>0</v>
      </c>
      <c r="M69" s="64">
        <f>IF($C$2="National Currency",IF(Investment_DATA!W68=0,0,Investment_DATA!W68),IF($C$2="Current Exchange rate",IF(Investment_DATA!W68=0,0,Investment_DATA!W68/ECO!W33),IF($C$2="Constant Exchange rate",IF(Investment_DATA!W68=0,0,Investment_DATA!W68/ECO!W68))))</f>
        <v>0</v>
      </c>
      <c r="N69" s="64">
        <f>IF($C$2="National Currency",IF(Investment_DATA!X68=0,0,Investment_DATA!X68),IF($C$2="Current Exchange rate",IF(Investment_DATA!X68=0,0,Investment_DATA!X68/ECO!X33),IF($C$2="Constant Exchange rate",IF(Investment_DATA!X68=0,0,Investment_DATA!X68/ECO!X68))))</f>
        <v>0</v>
      </c>
      <c r="O69" s="64">
        <f>IF($C$2="National Currency",IF(Investment_DATA!Y68=0,0,Investment_DATA!Y68),IF($C$2="Current Exchange rate",IF(Investment_DATA!Y68=0,0,Investment_DATA!Y68/ECO!Y33),IF($C$2="Constant Exchange rate",IF(Investment_DATA!Y68=0,0,Investment_DATA!Y68/ECO!Y68))))</f>
        <v>0</v>
      </c>
      <c r="P69" s="144">
        <f>IF($C$2="National Currency",IF(Investment_DATA!Z68=0,0,Investment_DATA!Z68),IF($C$2="Current Exchange rate",IF(Investment_DATA!Z68=0,0,Investment_DATA!Z68/ECO!Z33),IF($C$2="Constant Exchange rate",IF(Investment_DATA!Z68=0,0,Investment_DATA!Z68/ECO!Z68))))</f>
        <v>0</v>
      </c>
      <c r="Q69" s="63">
        <f t="shared" si="8"/>
        <v>0</v>
      </c>
      <c r="R69" s="63" t="str">
        <f t="shared" si="9"/>
        <v>-</v>
      </c>
      <c r="S69" s="63" t="str">
        <f t="shared" si="10"/>
        <v>-</v>
      </c>
    </row>
    <row r="70" spans="3:19" ht="15" x14ac:dyDescent="0.25">
      <c r="C70" s="165"/>
      <c r="D70" s="166"/>
      <c r="E70" s="61" t="s">
        <v>24</v>
      </c>
      <c r="F70" s="64">
        <f>IF($C$2="National Currency",IF(Investment_DATA!P69=0,0,Investment_DATA!P69),IF($C$2="Current Exchange rate",IF(Investment_DATA!P69=0,0,Investment_DATA!P69/ECO!P34),IF($C$2="Constant Exchange rate",IF(Investment_DATA!P69=0,0,Investment_DATA!P69/ECO!P69))))</f>
        <v>0</v>
      </c>
      <c r="G70" s="64">
        <f>IF($C$2="National Currency",IF(Investment_DATA!Q69=0,0,Investment_DATA!Q69),IF($C$2="Current Exchange rate",IF(Investment_DATA!Q69=0,0,Investment_DATA!Q69/ECO!Q34),IF($C$2="Constant Exchange rate",IF(Investment_DATA!Q69=0,0,Investment_DATA!Q69/ECO!Q69))))</f>
        <v>0</v>
      </c>
      <c r="H70" s="64">
        <f>IF($C$2="National Currency",IF(Investment_DATA!R69=0,0,Investment_DATA!R69),IF($C$2="Current Exchange rate",IF(Investment_DATA!R69=0,0,Investment_DATA!R69/ECO!R34),IF($C$2="Constant Exchange rate",IF(Investment_DATA!R69=0,0,Investment_DATA!R69/ECO!R69))))</f>
        <v>0</v>
      </c>
      <c r="I70" s="64">
        <f>IF($C$2="National Currency",IF(Investment_DATA!S69=0,0,Investment_DATA!S69),IF($C$2="Current Exchange rate",IF(Investment_DATA!S69=0,0,Investment_DATA!S69/ECO!S34),IF($C$2="Constant Exchange rate",IF(Investment_DATA!S69=0,0,Investment_DATA!S69/ECO!S69))))</f>
        <v>0</v>
      </c>
      <c r="J70" s="64">
        <f>IF($C$2="National Currency",IF(Investment_DATA!T69=0,0,Investment_DATA!T69),IF($C$2="Current Exchange rate",IF(Investment_DATA!T69=0,0,Investment_DATA!T69/ECO!T34),IF($C$2="Constant Exchange rate",IF(Investment_DATA!T69=0,0,Investment_DATA!T69/ECO!T69))))</f>
        <v>0</v>
      </c>
      <c r="K70" s="64">
        <f>IF($C$2="National Currency",IF(Investment_DATA!U69=0,0,Investment_DATA!U69),IF($C$2="Current Exchange rate",IF(Investment_DATA!U69=0,0,Investment_DATA!U69/ECO!U34),IF($C$2="Constant Exchange rate",IF(Investment_DATA!U69=0,0,Investment_DATA!U69/ECO!U69))))</f>
        <v>0</v>
      </c>
      <c r="L70" s="64">
        <f>IF($C$2="National Currency",IF(Investment_DATA!V69=0,0,Investment_DATA!V69),IF($C$2="Current Exchange rate",IF(Investment_DATA!V69=0,0,Investment_DATA!V69/ECO!V34),IF($C$2="Constant Exchange rate",IF(Investment_DATA!V69=0,0,Investment_DATA!V69/ECO!V69))))</f>
        <v>0</v>
      </c>
      <c r="M70" s="64">
        <f>IF($C$2="National Currency",IF(Investment_DATA!W69=0,0,Investment_DATA!W69),IF($C$2="Current Exchange rate",IF(Investment_DATA!W69=0,0,Investment_DATA!W69/ECO!W34),IF($C$2="Constant Exchange rate",IF(Investment_DATA!W69=0,0,Investment_DATA!W69/ECO!W69))))</f>
        <v>0</v>
      </c>
      <c r="N70" s="64">
        <f>IF($C$2="National Currency",IF(Investment_DATA!X69=0,0,Investment_DATA!X69),IF($C$2="Current Exchange rate",IF(Investment_DATA!X69=0,0,Investment_DATA!X69/ECO!X34),IF($C$2="Constant Exchange rate",IF(Investment_DATA!X69=0,0,Investment_DATA!X69/ECO!X69))))</f>
        <v>0</v>
      </c>
      <c r="O70" s="64">
        <f>IF($C$2="National Currency",IF(Investment_DATA!Y69=0,0,Investment_DATA!Y69),IF($C$2="Current Exchange rate",IF(Investment_DATA!Y69=0,0,Investment_DATA!Y69/ECO!Y34),IF($C$2="Constant Exchange rate",IF(Investment_DATA!Y69=0,0,Investment_DATA!Y69/ECO!Y69))))</f>
        <v>0</v>
      </c>
      <c r="P70" s="144">
        <f>IF($C$2="National Currency",IF(Investment_DATA!Z69=0,0,Investment_DATA!Z69),IF($C$2="Current Exchange rate",IF(Investment_DATA!Z69=0,0,Investment_DATA!Z69/ECO!Z34),IF($C$2="Constant Exchange rate",IF(Investment_DATA!Z69=0,0,Investment_DATA!Z69/ECO!Z69))))</f>
        <v>0</v>
      </c>
      <c r="Q70" s="63">
        <f t="shared" si="8"/>
        <v>0</v>
      </c>
      <c r="R70" s="63" t="str">
        <f t="shared" si="9"/>
        <v>-</v>
      </c>
      <c r="S70" s="63" t="str">
        <f t="shared" si="10"/>
        <v>-</v>
      </c>
    </row>
    <row r="71" spans="3:19" ht="15" x14ac:dyDescent="0.25">
      <c r="C71" s="165"/>
      <c r="D71" s="166"/>
      <c r="E71" s="61" t="s">
        <v>25</v>
      </c>
      <c r="F71" s="64">
        <f>IF($C$2="National Currency",IF(Investment_DATA!P70=0,0,Investment_DATA!P70),IF($C$2="Current Exchange rate",IF(Investment_DATA!P70=0,0,Investment_DATA!P70/ECO!P35),IF($C$2="Constant Exchange rate",IF(Investment_DATA!P70=0,0,Investment_DATA!P70/ECO!P70))))</f>
        <v>7843.7039999999997</v>
      </c>
      <c r="G71" s="64">
        <f>IF($C$2="National Currency",IF(Investment_DATA!Q70=0,0,Investment_DATA!Q70),IF($C$2="Current Exchange rate",IF(Investment_DATA!Q70=0,0,Investment_DATA!Q70/ECO!Q35),IF($C$2="Constant Exchange rate",IF(Investment_DATA!Q70=0,0,Investment_DATA!Q70/ECO!Q70))))</f>
        <v>10763.925846304117</v>
      </c>
      <c r="H71" s="64">
        <f>IF($C$2="National Currency",IF(Investment_DATA!R70=0,0,Investment_DATA!R70),IF($C$2="Current Exchange rate",IF(Investment_DATA!R70=0,0,Investment_DATA!R70/ECO!R35),IF($C$2="Constant Exchange rate",IF(Investment_DATA!R70=0,0,Investment_DATA!R70/ECO!R70))))</f>
        <v>13276.925259914196</v>
      </c>
      <c r="I71" s="64">
        <f>IF($C$2="National Currency",IF(Investment_DATA!S70=0,0,Investment_DATA!S70),IF($C$2="Current Exchange rate",IF(Investment_DATA!S70=0,0,Investment_DATA!S70/ECO!S35),IF($C$2="Constant Exchange rate",IF(Investment_DATA!S70=0,0,Investment_DATA!S70/ECO!S70))))</f>
        <v>15228.805366591789</v>
      </c>
      <c r="J71" s="64">
        <f>IF($C$2="National Currency",IF(Investment_DATA!T70=0,0,Investment_DATA!T70),IF($C$2="Current Exchange rate",IF(Investment_DATA!T70=0,0,Investment_DATA!T70/ECO!T35),IF($C$2="Constant Exchange rate",IF(Investment_DATA!T70=0,0,Investment_DATA!T70/ECO!T70))))</f>
        <v>14279.833653874344</v>
      </c>
      <c r="K71" s="64">
        <f>IF($C$2="National Currency",IF(Investment_DATA!U70=0,0,Investment_DATA!U70),IF($C$2="Current Exchange rate",IF(Investment_DATA!U70=0,0,Investment_DATA!U70/ECO!U35),IF($C$2="Constant Exchange rate",IF(Investment_DATA!U70=0,0,Investment_DATA!U70/ECO!U70))))</f>
        <v>16277.556688877645</v>
      </c>
      <c r="L71" s="64">
        <f>IF($C$2="National Currency",IF(Investment_DATA!V70=0,0,Investment_DATA!V70),IF($C$2="Current Exchange rate",IF(Investment_DATA!V70=0,0,Investment_DATA!V70/ECO!V35),IF($C$2="Constant Exchange rate",IF(Investment_DATA!V70=0,0,Investment_DATA!V70/ECO!V70))))</f>
        <v>15781.078363959221</v>
      </c>
      <c r="M71" s="64">
        <f>IF($C$2="National Currency",IF(Investment_DATA!W70=0,0,Investment_DATA!W70),IF($C$2="Current Exchange rate",IF(Investment_DATA!W70=0,0,Investment_DATA!W70/ECO!W35),IF($C$2="Constant Exchange rate",IF(Investment_DATA!W70=0,0,Investment_DATA!W70/ECO!W70))))</f>
        <v>13713.814276180961</v>
      </c>
      <c r="N71" s="64">
        <f>IF($C$2="National Currency",IF(Investment_DATA!X70=0,0,Investment_DATA!X70),IF($C$2="Current Exchange rate",IF(Investment_DATA!X70=0,0,Investment_DATA!X70/ECO!X35),IF($C$2="Constant Exchange rate",IF(Investment_DATA!X70=0,0,Investment_DATA!X70/ECO!X70))))</f>
        <v>14948.070735352758</v>
      </c>
      <c r="O71" s="64">
        <f>IF($C$2="National Currency",IF(Investment_DATA!Y70=0,0,Investment_DATA!Y70),IF($C$2="Current Exchange rate",IF(Investment_DATA!Y70=0,0,Investment_DATA!Y70/ECO!Y35),IF($C$2="Constant Exchange rate",IF(Investment_DATA!Y70=0,0,Investment_DATA!Y70/ECO!Y70))))</f>
        <v>14296.729577540309</v>
      </c>
      <c r="P71" s="144">
        <f>IF($C$2="National Currency",IF(Investment_DATA!Z70=0,0,Investment_DATA!Z70),IF($C$2="Current Exchange rate",IF(Investment_DATA!Z70=0,0,Investment_DATA!Z70/ECO!Z35),IF($C$2="Constant Exchange rate",IF(Investment_DATA!Z70=0,0,Investment_DATA!Z70/ECO!Z70))))</f>
        <v>13499.535078055853</v>
      </c>
      <c r="Q71" s="63">
        <f t="shared" si="8"/>
        <v>2.3028225579224633E-2</v>
      </c>
      <c r="R71" s="63">
        <f t="shared" si="9"/>
        <v>-4.3573593498725027E-2</v>
      </c>
      <c r="S71" s="63">
        <f t="shared" si="10"/>
        <v>0.82270131273953084</v>
      </c>
    </row>
    <row r="72" spans="3:19" ht="15" x14ac:dyDescent="0.25">
      <c r="C72" s="165"/>
      <c r="D72" s="166"/>
      <c r="E72" s="61" t="s">
        <v>26</v>
      </c>
      <c r="F72" s="64">
        <f>IF($C$2="National Currency",IF(Investment_DATA!P71=0,0,Investment_DATA!P71),IF($C$2="Current Exchange rate",IF(Investment_DATA!P71=0,0,Investment_DATA!P71/ECO!P36),IF($C$2="Constant Exchange rate",IF(Investment_DATA!P71=0,0,Investment_DATA!P71/ECO!P71))))</f>
        <v>0</v>
      </c>
      <c r="G72" s="64">
        <f>IF($C$2="National Currency",IF(Investment_DATA!Q71=0,0,Investment_DATA!Q71),IF($C$2="Current Exchange rate",IF(Investment_DATA!Q71=0,0,Investment_DATA!Q71/ECO!Q36),IF($C$2="Constant Exchange rate",IF(Investment_DATA!Q71=0,0,Investment_DATA!Q71/ECO!Q71))))</f>
        <v>0</v>
      </c>
      <c r="H72" s="64">
        <f>IF($C$2="National Currency",IF(Investment_DATA!R71=0,0,Investment_DATA!R71),IF($C$2="Current Exchange rate",IF(Investment_DATA!R71=0,0,Investment_DATA!R71/ECO!R36),IF($C$2="Constant Exchange rate",IF(Investment_DATA!R71=0,0,Investment_DATA!R71/ECO!R71))))</f>
        <v>0</v>
      </c>
      <c r="I72" s="64">
        <f>IF($C$2="National Currency",IF(Investment_DATA!S71=0,0,Investment_DATA!S71),IF($C$2="Current Exchange rate",IF(Investment_DATA!S71=0,0,Investment_DATA!S71/ECO!S36),IF($C$2="Constant Exchange rate",IF(Investment_DATA!S71=0,0,Investment_DATA!S71/ECO!S71))))</f>
        <v>0</v>
      </c>
      <c r="J72" s="64">
        <f>IF($C$2="National Currency",IF(Investment_DATA!T71=0,0,Investment_DATA!T71),IF($C$2="Current Exchange rate",IF(Investment_DATA!T71=0,0,Investment_DATA!T71/ECO!T36),IF($C$2="Constant Exchange rate",IF(Investment_DATA!T71=0,0,Investment_DATA!T71/ECO!T71))))</f>
        <v>0</v>
      </c>
      <c r="K72" s="64">
        <f>IF($C$2="National Currency",IF(Investment_DATA!U71=0,0,Investment_DATA!U71),IF($C$2="Current Exchange rate",IF(Investment_DATA!U71=0,0,Investment_DATA!U71/ECO!U36),IF($C$2="Constant Exchange rate",IF(Investment_DATA!U71=0,0,Investment_DATA!U71/ECO!U71))))</f>
        <v>0</v>
      </c>
      <c r="L72" s="64">
        <f>IF($C$2="National Currency",IF(Investment_DATA!V71=0,0,Investment_DATA!V71),IF($C$2="Current Exchange rate",IF(Investment_DATA!V71=0,0,Investment_DATA!V71/ECO!V36),IF($C$2="Constant Exchange rate",IF(Investment_DATA!V71=0,0,Investment_DATA!V71/ECO!V71))))</f>
        <v>0</v>
      </c>
      <c r="M72" s="64">
        <f>IF($C$2="National Currency",IF(Investment_DATA!W71=0,0,Investment_DATA!W71),IF($C$2="Current Exchange rate",IF(Investment_DATA!W71=0,0,Investment_DATA!W71/ECO!W36),IF($C$2="Constant Exchange rate",IF(Investment_DATA!W71=0,0,Investment_DATA!W71/ECO!W71))))</f>
        <v>0</v>
      </c>
      <c r="N72" s="64">
        <f>IF($C$2="National Currency",IF(Investment_DATA!X71=0,0,Investment_DATA!X71),IF($C$2="Current Exchange rate",IF(Investment_DATA!X71=0,0,Investment_DATA!X71/ECO!X36),IF($C$2="Constant Exchange rate",IF(Investment_DATA!X71=0,0,Investment_DATA!X71/ECO!X71))))</f>
        <v>0</v>
      </c>
      <c r="O72" s="64">
        <f>IF($C$2="National Currency",IF(Investment_DATA!Y71=0,0,Investment_DATA!Y71),IF($C$2="Current Exchange rate",IF(Investment_DATA!Y71=0,0,Investment_DATA!Y71/ECO!Y36),IF($C$2="Constant Exchange rate",IF(Investment_DATA!Y71=0,0,Investment_DATA!Y71/ECO!Y71))))</f>
        <v>0</v>
      </c>
      <c r="P72" s="144">
        <f>IF($C$2="National Currency",IF(Investment_DATA!Z71=0,0,Investment_DATA!Z71),IF($C$2="Current Exchange rate",IF(Investment_DATA!Z71=0,0,Investment_DATA!Z71/ECO!Z36),IF($C$2="Constant Exchange rate",IF(Investment_DATA!Z71=0,0,Investment_DATA!Z71/ECO!Z71))))</f>
        <v>0</v>
      </c>
      <c r="Q72" s="63">
        <f t="shared" si="8"/>
        <v>0</v>
      </c>
      <c r="R72" s="63" t="str">
        <f t="shared" si="9"/>
        <v>-</v>
      </c>
      <c r="S72" s="63" t="str">
        <f t="shared" si="10"/>
        <v>-</v>
      </c>
    </row>
    <row r="73" spans="3:19" ht="15" x14ac:dyDescent="0.25">
      <c r="C73" s="165"/>
      <c r="D73" s="166"/>
      <c r="E73" s="61" t="s">
        <v>27</v>
      </c>
      <c r="F73" s="64">
        <f>IF($C$2="National Currency",IF(Investment_DATA!P72=0,0,Investment_DATA!P72),IF($C$2="Current Exchange rate",IF(Investment_DATA!P72=0,0,Investment_DATA!P72/ECO!P37),IF($C$2="Constant Exchange rate",IF(Investment_DATA!P72=0,0,Investment_DATA!P72/ECO!P72))))</f>
        <v>0</v>
      </c>
      <c r="G73" s="64">
        <f>IF($C$2="National Currency",IF(Investment_DATA!Q72=0,0,Investment_DATA!Q72),IF($C$2="Current Exchange rate",IF(Investment_DATA!Q72=0,0,Investment_DATA!Q72/ECO!Q37),IF($C$2="Constant Exchange rate",IF(Investment_DATA!Q72=0,0,Investment_DATA!Q72/ECO!Q72))))</f>
        <v>0</v>
      </c>
      <c r="H73" s="64">
        <f>IF($C$2="National Currency",IF(Investment_DATA!R72=0,0,Investment_DATA!R72),IF($C$2="Current Exchange rate",IF(Investment_DATA!R72=0,0,Investment_DATA!R72/ECO!R37),IF($C$2="Constant Exchange rate",IF(Investment_DATA!R72=0,0,Investment_DATA!R72/ECO!R72))))</f>
        <v>0</v>
      </c>
      <c r="I73" s="64">
        <f>IF($C$2="National Currency",IF(Investment_DATA!S72=0,0,Investment_DATA!S72),IF($C$2="Current Exchange rate",IF(Investment_DATA!S72=0,0,Investment_DATA!S72/ECO!S37),IF($C$2="Constant Exchange rate",IF(Investment_DATA!S72=0,0,Investment_DATA!S72/ECO!S72))))</f>
        <v>0</v>
      </c>
      <c r="J73" s="64">
        <f>IF($C$2="National Currency",IF(Investment_DATA!T72=0,0,Investment_DATA!T72),IF($C$2="Current Exchange rate",IF(Investment_DATA!T72=0,0,Investment_DATA!T72/ECO!T37),IF($C$2="Constant Exchange rate",IF(Investment_DATA!T72=0,0,Investment_DATA!T72/ECO!T72))))</f>
        <v>0</v>
      </c>
      <c r="K73" s="64">
        <f>IF($C$2="National Currency",IF(Investment_DATA!U72=0,0,Investment_DATA!U72),IF($C$2="Current Exchange rate",IF(Investment_DATA!U72=0,0,Investment_DATA!U72/ECO!U37),IF($C$2="Constant Exchange rate",IF(Investment_DATA!U72=0,0,Investment_DATA!U72/ECO!U72))))</f>
        <v>0</v>
      </c>
      <c r="L73" s="64">
        <f>IF($C$2="National Currency",IF(Investment_DATA!V72=0,0,Investment_DATA!V72),IF($C$2="Current Exchange rate",IF(Investment_DATA!V72=0,0,Investment_DATA!V72/ECO!V37),IF($C$2="Constant Exchange rate",IF(Investment_DATA!V72=0,0,Investment_DATA!V72/ECO!V72))))</f>
        <v>0</v>
      </c>
      <c r="M73" s="64">
        <f>IF($C$2="National Currency",IF(Investment_DATA!W72=0,0,Investment_DATA!W72),IF($C$2="Current Exchange rate",IF(Investment_DATA!W72=0,0,Investment_DATA!W72/ECO!W37),IF($C$2="Constant Exchange rate",IF(Investment_DATA!W72=0,0,Investment_DATA!W72/ECO!W72))))</f>
        <v>0</v>
      </c>
      <c r="N73" s="64">
        <f>IF($C$2="National Currency",IF(Investment_DATA!X72=0,0,Investment_DATA!X72),IF($C$2="Current Exchange rate",IF(Investment_DATA!X72=0,0,Investment_DATA!X72/ECO!X37),IF($C$2="Constant Exchange rate",IF(Investment_DATA!X72=0,0,Investment_DATA!X72/ECO!X72))))</f>
        <v>0</v>
      </c>
      <c r="O73" s="64">
        <f>IF($C$2="National Currency",IF(Investment_DATA!Y72=0,0,Investment_DATA!Y72),IF($C$2="Current Exchange rate",IF(Investment_DATA!Y72=0,0,Investment_DATA!Y72/ECO!Y37),IF($C$2="Constant Exchange rate",IF(Investment_DATA!Y72=0,0,Investment_DATA!Y72/ECO!Y72))))</f>
        <v>0</v>
      </c>
      <c r="P73" s="144">
        <f>IF($C$2="National Currency",IF(Investment_DATA!Z72=0,0,Investment_DATA!Z72),IF($C$2="Current Exchange rate",IF(Investment_DATA!Z72=0,0,Investment_DATA!Z72/ECO!Z37),IF($C$2="Constant Exchange rate",IF(Investment_DATA!Z72=0,0,Investment_DATA!Z72/ECO!Z72))))</f>
        <v>0</v>
      </c>
      <c r="Q73" s="63">
        <f t="shared" si="8"/>
        <v>0</v>
      </c>
      <c r="R73" s="63" t="str">
        <f t="shared" si="9"/>
        <v>-</v>
      </c>
      <c r="S73" s="63" t="str">
        <f t="shared" si="10"/>
        <v>-</v>
      </c>
    </row>
    <row r="74" spans="3:19" ht="15" x14ac:dyDescent="0.25">
      <c r="C74" s="165"/>
      <c r="D74" s="166"/>
      <c r="E74" s="61" t="s">
        <v>28</v>
      </c>
      <c r="F74" s="64">
        <f>IF($C$2="National Currency",IF(Investment_DATA!P73=0,0,Investment_DATA!P73),IF($C$2="Current Exchange rate",IF(Investment_DATA!P73=0,0,Investment_DATA!P73/ECO!P38),IF($C$2="Constant Exchange rate",IF(Investment_DATA!P73=0,0,Investment_DATA!P73/ECO!P73))))</f>
        <v>0</v>
      </c>
      <c r="G74" s="64">
        <f>IF($C$2="National Currency",IF(Investment_DATA!Q73=0,0,Investment_DATA!Q73),IF($C$2="Current Exchange rate",IF(Investment_DATA!Q73=0,0,Investment_DATA!Q73/ECO!Q38),IF($C$2="Constant Exchange rate",IF(Investment_DATA!Q73=0,0,Investment_DATA!Q73/ECO!Q73))))</f>
        <v>0</v>
      </c>
      <c r="H74" s="64">
        <f>IF($C$2="National Currency",IF(Investment_DATA!R73=0,0,Investment_DATA!R73),IF($C$2="Current Exchange rate",IF(Investment_DATA!R73=0,0,Investment_DATA!R73/ECO!R38),IF($C$2="Constant Exchange rate",IF(Investment_DATA!R73=0,0,Investment_DATA!R73/ECO!R73))))</f>
        <v>0</v>
      </c>
      <c r="I74" s="64">
        <f>IF($C$2="National Currency",IF(Investment_DATA!S73=0,0,Investment_DATA!S73),IF($C$2="Current Exchange rate",IF(Investment_DATA!S73=0,0,Investment_DATA!S73/ECO!S38),IF($C$2="Constant Exchange rate",IF(Investment_DATA!S73=0,0,Investment_DATA!S73/ECO!S73))))</f>
        <v>0</v>
      </c>
      <c r="J74" s="64">
        <f>IF($C$2="National Currency",IF(Investment_DATA!T73=0,0,Investment_DATA!T73),IF($C$2="Current Exchange rate",IF(Investment_DATA!T73=0,0,Investment_DATA!T73/ECO!T38),IF($C$2="Constant Exchange rate",IF(Investment_DATA!T73=0,0,Investment_DATA!T73/ECO!T73))))</f>
        <v>0</v>
      </c>
      <c r="K74" s="64">
        <f>IF($C$2="National Currency",IF(Investment_DATA!U73=0,0,Investment_DATA!U73),IF($C$2="Current Exchange rate",IF(Investment_DATA!U73=0,0,Investment_DATA!U73/ECO!U38),IF($C$2="Constant Exchange rate",IF(Investment_DATA!U73=0,0,Investment_DATA!U73/ECO!U73))))</f>
        <v>0</v>
      </c>
      <c r="L74" s="64">
        <f>IF($C$2="National Currency",IF(Investment_DATA!V73=0,0,Investment_DATA!V73),IF($C$2="Current Exchange rate",IF(Investment_DATA!V73=0,0,Investment_DATA!V73/ECO!V38),IF($C$2="Constant Exchange rate",IF(Investment_DATA!V73=0,0,Investment_DATA!V73/ECO!V73))))</f>
        <v>0</v>
      </c>
      <c r="M74" s="64">
        <f>IF($C$2="National Currency",IF(Investment_DATA!W73=0,0,Investment_DATA!W73),IF($C$2="Current Exchange rate",IF(Investment_DATA!W73=0,0,Investment_DATA!W73/ECO!W38),IF($C$2="Constant Exchange rate",IF(Investment_DATA!W73=0,0,Investment_DATA!W73/ECO!W73))))</f>
        <v>0</v>
      </c>
      <c r="N74" s="64">
        <f>IF($C$2="National Currency",IF(Investment_DATA!X73=0,0,Investment_DATA!X73),IF($C$2="Current Exchange rate",IF(Investment_DATA!X73=0,0,Investment_DATA!X73/ECO!X38),IF($C$2="Constant Exchange rate",IF(Investment_DATA!X73=0,0,Investment_DATA!X73/ECO!X73))))</f>
        <v>0</v>
      </c>
      <c r="O74" s="64">
        <f>IF($C$2="National Currency",IF(Investment_DATA!Y73=0,0,Investment_DATA!Y73),IF($C$2="Current Exchange rate",IF(Investment_DATA!Y73=0,0,Investment_DATA!Y73/ECO!Y38),IF($C$2="Constant Exchange rate",IF(Investment_DATA!Y73=0,0,Investment_DATA!Y73/ECO!Y73))))</f>
        <v>1028.9000000000001</v>
      </c>
      <c r="P74" s="144">
        <f>IF($C$2="National Currency",IF(Investment_DATA!Z73=0,0,Investment_DATA!Z73),IF($C$2="Current Exchange rate",IF(Investment_DATA!Z73=0,0,Investment_DATA!Z73/ECO!Z38),IF($C$2="Constant Exchange rate",IF(Investment_DATA!Z73=0,0,Investment_DATA!Z73/ECO!Z73))))</f>
        <v>0</v>
      </c>
      <c r="Q74" s="63">
        <f t="shared" si="8"/>
        <v>1.6572840082032685E-3</v>
      </c>
      <c r="R74" s="63" t="str">
        <f t="shared" si="9"/>
        <v>-</v>
      </c>
      <c r="S74" s="63" t="str">
        <f t="shared" si="10"/>
        <v>-</v>
      </c>
    </row>
    <row r="75" spans="3:19" ht="15" x14ac:dyDescent="0.25">
      <c r="C75" s="165"/>
      <c r="D75" s="166"/>
      <c r="E75" s="61" t="s">
        <v>29</v>
      </c>
      <c r="F75" s="64">
        <f>IF($C$2="National Currency",IF(Investment_DATA!P74=0,0,Investment_DATA!P74),IF($C$2="Current Exchange rate",IF(Investment_DATA!P74=0,0,Investment_DATA!P74/ECO!P39),IF($C$2="Constant Exchange rate",IF(Investment_DATA!P74=0,0,Investment_DATA!P74/ECO!P74))))</f>
        <v>0</v>
      </c>
      <c r="G75" s="64">
        <f>IF($C$2="National Currency",IF(Investment_DATA!Q74=0,0,Investment_DATA!Q74),IF($C$2="Current Exchange rate",IF(Investment_DATA!Q74=0,0,Investment_DATA!Q74/ECO!Q39),IF($C$2="Constant Exchange rate",IF(Investment_DATA!Q74=0,0,Investment_DATA!Q74/ECO!Q74))))</f>
        <v>0</v>
      </c>
      <c r="H75" s="64">
        <f>IF($C$2="National Currency",IF(Investment_DATA!R74=0,0,Investment_DATA!R74),IF($C$2="Current Exchange rate",IF(Investment_DATA!R74=0,0,Investment_DATA!R74/ECO!R39),IF($C$2="Constant Exchange rate",IF(Investment_DATA!R74=0,0,Investment_DATA!R74/ECO!R74))))</f>
        <v>0</v>
      </c>
      <c r="I75" s="64">
        <f>IF($C$2="National Currency",IF(Investment_DATA!S74=0,0,Investment_DATA!S74),IF($C$2="Current Exchange rate",IF(Investment_DATA!S74=0,0,Investment_DATA!S74/ECO!S39),IF($C$2="Constant Exchange rate",IF(Investment_DATA!S74=0,0,Investment_DATA!S74/ECO!S74))))</f>
        <v>0</v>
      </c>
      <c r="J75" s="64">
        <f>IF($C$2="National Currency",IF(Investment_DATA!T74=0,0,Investment_DATA!T74),IF($C$2="Current Exchange rate",IF(Investment_DATA!T74=0,0,Investment_DATA!T74/ECO!T39),IF($C$2="Constant Exchange rate",IF(Investment_DATA!T74=0,0,Investment_DATA!T74/ECO!T74))))</f>
        <v>0</v>
      </c>
      <c r="K75" s="64">
        <f>IF($C$2="National Currency",IF(Investment_DATA!U74=0,0,Investment_DATA!U74),IF($C$2="Current Exchange rate",IF(Investment_DATA!U74=0,0,Investment_DATA!U74/ECO!U39),IF($C$2="Constant Exchange rate",IF(Investment_DATA!U74=0,0,Investment_DATA!U74/ECO!U74))))</f>
        <v>0</v>
      </c>
      <c r="L75" s="64">
        <f>IF($C$2="National Currency",IF(Investment_DATA!V74=0,0,Investment_DATA!V74),IF($C$2="Current Exchange rate",IF(Investment_DATA!V74=0,0,Investment_DATA!V74/ECO!V39),IF($C$2="Constant Exchange rate",IF(Investment_DATA!V74=0,0,Investment_DATA!V74/ECO!V74))))</f>
        <v>0</v>
      </c>
      <c r="M75" s="64">
        <f>IF($C$2="National Currency",IF(Investment_DATA!W74=0,0,Investment_DATA!W74),IF($C$2="Current Exchange rate",IF(Investment_DATA!W74=0,0,Investment_DATA!W74/ECO!W39),IF($C$2="Constant Exchange rate",IF(Investment_DATA!W74=0,0,Investment_DATA!W74/ECO!W74))))</f>
        <v>0</v>
      </c>
      <c r="N75" s="64">
        <f>IF($C$2="National Currency",IF(Investment_DATA!X74=0,0,Investment_DATA!X74),IF($C$2="Current Exchange rate",IF(Investment_DATA!X74=0,0,Investment_DATA!X74/ECO!X39),IF($C$2="Constant Exchange rate",IF(Investment_DATA!X74=0,0,Investment_DATA!X74/ECO!X74))))</f>
        <v>0</v>
      </c>
      <c r="O75" s="64">
        <f>IF($C$2="National Currency",IF(Investment_DATA!Y74=0,0,Investment_DATA!Y74),IF($C$2="Current Exchange rate",IF(Investment_DATA!Y74=0,0,Investment_DATA!Y74/ECO!Y39),IF($C$2="Constant Exchange rate",IF(Investment_DATA!Y74=0,0,Investment_DATA!Y74/ECO!Y74))))</f>
        <v>0</v>
      </c>
      <c r="P75" s="144">
        <f>IF($C$2="National Currency",IF(Investment_DATA!Z74=0,0,Investment_DATA!Z74),IF($C$2="Current Exchange rate",IF(Investment_DATA!Z74=0,0,Investment_DATA!Z74/ECO!Z39),IF($C$2="Constant Exchange rate",IF(Investment_DATA!Z74=0,0,Investment_DATA!Z74/ECO!Z74))))</f>
        <v>0</v>
      </c>
      <c r="Q75" s="63">
        <f t="shared" si="8"/>
        <v>0</v>
      </c>
      <c r="R75" s="63" t="str">
        <f t="shared" si="9"/>
        <v>-</v>
      </c>
      <c r="S75" s="63" t="str">
        <f t="shared" si="10"/>
        <v>-</v>
      </c>
    </row>
    <row r="76" spans="3:19" ht="15" x14ac:dyDescent="0.25">
      <c r="C76" s="165"/>
      <c r="D76" s="166"/>
      <c r="E76" s="61" t="s">
        <v>30</v>
      </c>
      <c r="F76" s="64">
        <f>IF($C$2="National Currency",IF(Investment_DATA!P75=0,0,Investment_DATA!P75),IF($C$2="Current Exchange rate",IF(Investment_DATA!P75=0,0,Investment_DATA!P75/ECO!P40),IF($C$2="Constant Exchange rate",IF(Investment_DATA!P75=0,0,Investment_DATA!P75/ECO!P75))))</f>
        <v>0</v>
      </c>
      <c r="G76" s="64">
        <f>IF($C$2="National Currency",IF(Investment_DATA!Q75=0,0,Investment_DATA!Q75),IF($C$2="Current Exchange rate",IF(Investment_DATA!Q75=0,0,Investment_DATA!Q75/ECO!Q40),IF($C$2="Constant Exchange rate",IF(Investment_DATA!Q75=0,0,Investment_DATA!Q75/ECO!Q75))))</f>
        <v>0</v>
      </c>
      <c r="H76" s="64">
        <f>IF($C$2="National Currency",IF(Investment_DATA!R75=0,0,Investment_DATA!R75),IF($C$2="Current Exchange rate",IF(Investment_DATA!R75=0,0,Investment_DATA!R75/ECO!R40),IF($C$2="Constant Exchange rate",IF(Investment_DATA!R75=0,0,Investment_DATA!R75/ECO!R75))))</f>
        <v>0</v>
      </c>
      <c r="I76" s="64">
        <f>IF($C$2="National Currency",IF(Investment_DATA!S75=0,0,Investment_DATA!S75),IF($C$2="Current Exchange rate",IF(Investment_DATA!S75=0,0,Investment_DATA!S75/ECO!S40),IF($C$2="Constant Exchange rate",IF(Investment_DATA!S75=0,0,Investment_DATA!S75/ECO!S75))))</f>
        <v>0</v>
      </c>
      <c r="J76" s="64">
        <f>IF($C$2="National Currency",IF(Investment_DATA!T75=0,0,Investment_DATA!T75),IF($C$2="Current Exchange rate",IF(Investment_DATA!T75=0,0,Investment_DATA!T75/ECO!T40),IF($C$2="Constant Exchange rate",IF(Investment_DATA!T75=0,0,Investment_DATA!T75/ECO!T75))))</f>
        <v>0</v>
      </c>
      <c r="K76" s="64">
        <f>IF($C$2="National Currency",IF(Investment_DATA!U75=0,0,Investment_DATA!U75),IF($C$2="Current Exchange rate",IF(Investment_DATA!U75=0,0,Investment_DATA!U75/ECO!U40),IF($C$2="Constant Exchange rate",IF(Investment_DATA!U75=0,0,Investment_DATA!U75/ECO!U75))))</f>
        <v>0</v>
      </c>
      <c r="L76" s="64">
        <f>IF($C$2="National Currency",IF(Investment_DATA!V75=0,0,Investment_DATA!V75),IF($C$2="Current Exchange rate",IF(Investment_DATA!V75=0,0,Investment_DATA!V75/ECO!V40),IF($C$2="Constant Exchange rate",IF(Investment_DATA!V75=0,0,Investment_DATA!V75/ECO!V75))))</f>
        <v>0</v>
      </c>
      <c r="M76" s="64">
        <f>IF($C$2="National Currency",IF(Investment_DATA!W75=0,0,Investment_DATA!W75),IF($C$2="Current Exchange rate",IF(Investment_DATA!W75=0,0,Investment_DATA!W75/ECO!W40),IF($C$2="Constant Exchange rate",IF(Investment_DATA!W75=0,0,Investment_DATA!W75/ECO!W75))))</f>
        <v>0</v>
      </c>
      <c r="N76" s="64">
        <f>IF($C$2="National Currency",IF(Investment_DATA!X75=0,0,Investment_DATA!X75),IF($C$2="Current Exchange rate",IF(Investment_DATA!X75=0,0,Investment_DATA!X75/ECO!X40),IF($C$2="Constant Exchange rate",IF(Investment_DATA!X75=0,0,Investment_DATA!X75/ECO!X75))))</f>
        <v>0</v>
      </c>
      <c r="O76" s="64">
        <f>IF($C$2="National Currency",IF(Investment_DATA!Y75=0,0,Investment_DATA!Y75),IF($C$2="Current Exchange rate",IF(Investment_DATA!Y75=0,0,Investment_DATA!Y75/ECO!Y40),IF($C$2="Constant Exchange rate",IF(Investment_DATA!Y75=0,0,Investment_DATA!Y75/ECO!Y75))))</f>
        <v>0</v>
      </c>
      <c r="P76" s="144">
        <f>IF($C$2="National Currency",IF(Investment_DATA!Z75=0,0,Investment_DATA!Z75),IF($C$2="Current Exchange rate",IF(Investment_DATA!Z75=0,0,Investment_DATA!Z75/ECO!Z40),IF($C$2="Constant Exchange rate",IF(Investment_DATA!Z75=0,0,Investment_DATA!Z75/ECO!Z75))))</f>
        <v>0</v>
      </c>
      <c r="Q76" s="63">
        <f t="shared" si="8"/>
        <v>0</v>
      </c>
      <c r="R76" s="63" t="str">
        <f t="shared" si="9"/>
        <v>-</v>
      </c>
      <c r="S76" s="63" t="str">
        <f t="shared" si="10"/>
        <v>-</v>
      </c>
    </row>
    <row r="77" spans="3:19" ht="15" x14ac:dyDescent="0.25">
      <c r="C77" s="165"/>
      <c r="D77" s="166"/>
      <c r="E77" s="61" t="s">
        <v>34</v>
      </c>
      <c r="F77" s="65">
        <f>IF($C$2="National Currency",IF(Investment_DATA!P76=0,0,Investment_DATA!P76),IF($C$2="Current Exchange rate",IF(Investment_DATA!P76=0,0,Investment_DATA!P76/ECO!P41),IF($C$2="Constant Exchange rate",IF(Investment_DATA!P76=0,0,Investment_DATA!P76/ECO!P76))))</f>
        <v>0</v>
      </c>
      <c r="G77" s="65">
        <f>IF($C$2="National Currency",IF(Investment_DATA!Q76=0,0,Investment_DATA!Q76),IF($C$2="Current Exchange rate",IF(Investment_DATA!Q76=0,0,Investment_DATA!Q76/ECO!Q41),IF($C$2="Constant Exchange rate",IF(Investment_DATA!Q76=0,0,Investment_DATA!Q76/ECO!Q76))))</f>
        <v>0</v>
      </c>
      <c r="H77" s="65">
        <f>IF($C$2="National Currency",IF(Investment_DATA!R76=0,0,Investment_DATA!R76),IF($C$2="Current Exchange rate",IF(Investment_DATA!R76=0,0,Investment_DATA!R76/ECO!R41),IF($C$2="Constant Exchange rate",IF(Investment_DATA!R76=0,0,Investment_DATA!R76/ECO!R76))))</f>
        <v>0</v>
      </c>
      <c r="I77" s="65">
        <f>IF($C$2="National Currency",IF(Investment_DATA!S76=0,0,Investment_DATA!S76),IF($C$2="Current Exchange rate",IF(Investment_DATA!S76=0,0,Investment_DATA!S76/ECO!S41),IF($C$2="Constant Exchange rate",IF(Investment_DATA!S76=0,0,Investment_DATA!S76/ECO!S76))))</f>
        <v>0</v>
      </c>
      <c r="J77" s="65">
        <f>IF($C$2="National Currency",IF(Investment_DATA!T76=0,0,Investment_DATA!T76),IF($C$2="Current Exchange rate",IF(Investment_DATA!T76=0,0,Investment_DATA!T76/ECO!T41),IF($C$2="Constant Exchange rate",IF(Investment_DATA!T76=0,0,Investment_DATA!T76/ECO!T76))))</f>
        <v>0</v>
      </c>
      <c r="K77" s="65">
        <f>IF($C$2="National Currency",IF(Investment_DATA!U76=0,0,Investment_DATA!U76),IF($C$2="Current Exchange rate",IF(Investment_DATA!U76=0,0,Investment_DATA!U76/ECO!U41),IF($C$2="Constant Exchange rate",IF(Investment_DATA!U76=0,0,Investment_DATA!U76/ECO!U76))))</f>
        <v>0</v>
      </c>
      <c r="L77" s="65">
        <f>IF($C$2="National Currency",IF(Investment_DATA!V76=0,0,Investment_DATA!V76),IF($C$2="Current Exchange rate",IF(Investment_DATA!V76=0,0,Investment_DATA!V76/ECO!V41),IF($C$2="Constant Exchange rate",IF(Investment_DATA!V76=0,0,Investment_DATA!V76/ECO!V76))))</f>
        <v>0</v>
      </c>
      <c r="M77" s="65">
        <f>IF($C$2="National Currency",IF(Investment_DATA!W76=0,0,Investment_DATA!W76),IF($C$2="Current Exchange rate",IF(Investment_DATA!W76=0,0,Investment_DATA!W76/ECO!W41),IF($C$2="Constant Exchange rate",IF(Investment_DATA!W76=0,0,Investment_DATA!W76/ECO!W76))))</f>
        <v>0</v>
      </c>
      <c r="N77" s="65">
        <f>IF($C$2="National Currency",IF(Investment_DATA!X76=0,0,Investment_DATA!X76),IF($C$2="Current Exchange rate",IF(Investment_DATA!X76=0,0,Investment_DATA!X76/ECO!X41),IF($C$2="Constant Exchange rate",IF(Investment_DATA!X76=0,0,Investment_DATA!X76/ECO!X76))))</f>
        <v>0</v>
      </c>
      <c r="O77" s="65">
        <f>IF($C$2="National Currency",IF(Investment_DATA!Y76=0,0,Investment_DATA!Y76),IF($C$2="Current Exchange rate",IF(Investment_DATA!Y76=0,0,Investment_DATA!Y76/ECO!Y41),IF($C$2="Constant Exchange rate",IF(Investment_DATA!Y76=0,0,Investment_DATA!Y76/ECO!Y76))))</f>
        <v>0</v>
      </c>
      <c r="P77" s="145">
        <f>IF($C$2="National Currency",IF(Investment_DATA!Z76=0,0,Investment_DATA!Z76),IF($C$2="Current Exchange rate",IF(Investment_DATA!Z76=0,0,Investment_DATA!Z76/ECO!Z41),IF($C$2="Constant Exchange rate",IF(Investment_DATA!Z76=0,0,Investment_DATA!Z76/ECO!Z76))))</f>
        <v>0</v>
      </c>
      <c r="Q77" s="63">
        <f t="shared" si="8"/>
        <v>0</v>
      </c>
      <c r="R77" s="63" t="str">
        <f t="shared" si="9"/>
        <v>-</v>
      </c>
      <c r="S77" s="63" t="str">
        <f t="shared" si="10"/>
        <v>-</v>
      </c>
    </row>
    <row r="78" spans="3:19" ht="15.75" thickBot="1" x14ac:dyDescent="0.3">
      <c r="C78" s="171"/>
      <c r="D78" s="172"/>
      <c r="E78" s="66" t="s">
        <v>100</v>
      </c>
      <c r="F78" s="87">
        <f>SUM(F47:F77)</f>
        <v>333451.57176371105</v>
      </c>
      <c r="G78" s="87">
        <f t="shared" ref="G78:O78" si="11">SUM(G47:G77)</f>
        <v>402313.68960401072</v>
      </c>
      <c r="H78" s="87">
        <f t="shared" si="11"/>
        <v>463388.52190653025</v>
      </c>
      <c r="I78" s="87">
        <f t="shared" si="11"/>
        <v>492724.05128927424</v>
      </c>
      <c r="J78" s="87">
        <f t="shared" si="11"/>
        <v>383736.59400832857</v>
      </c>
      <c r="K78" s="87">
        <f t="shared" si="11"/>
        <v>430200.87143365887</v>
      </c>
      <c r="L78" s="87">
        <f t="shared" si="11"/>
        <v>452227.14436312846</v>
      </c>
      <c r="M78" s="87">
        <f t="shared" si="11"/>
        <v>433470.03126663895</v>
      </c>
      <c r="N78" s="87">
        <f t="shared" si="11"/>
        <v>473409.99178447155</v>
      </c>
      <c r="O78" s="87">
        <f t="shared" si="11"/>
        <v>620835.04994142428</v>
      </c>
      <c r="P78" s="146" t="s">
        <v>181</v>
      </c>
      <c r="Q78" s="63">
        <f t="shared" si="8"/>
        <v>1</v>
      </c>
      <c r="R78" s="95"/>
      <c r="S78" s="95"/>
    </row>
    <row r="79" spans="3:19" ht="16.5" thickTop="1" thickBot="1" x14ac:dyDescent="0.3">
      <c r="C79" s="173"/>
      <c r="D79" s="174"/>
      <c r="E79" s="93" t="s">
        <v>103</v>
      </c>
      <c r="F79" s="89">
        <f>F47+F49+F51+F52+F56+F57+F58+F60+F63+F71</f>
        <v>333451.57176371105</v>
      </c>
      <c r="G79" s="89">
        <f t="shared" ref="G79:O79" si="12">G47+G49+G51+G52+G56+G57+G58+G60+G63+G71</f>
        <v>402313.68960401072</v>
      </c>
      <c r="H79" s="89">
        <f t="shared" si="12"/>
        <v>463388.52190653025</v>
      </c>
      <c r="I79" s="89">
        <f t="shared" si="12"/>
        <v>492724.05128927424</v>
      </c>
      <c r="J79" s="89">
        <f t="shared" si="12"/>
        <v>383680.83532459917</v>
      </c>
      <c r="K79" s="89">
        <f t="shared" si="12"/>
        <v>430132.8380045651</v>
      </c>
      <c r="L79" s="89">
        <f t="shared" si="12"/>
        <v>452144.74687031051</v>
      </c>
      <c r="M79" s="89">
        <f t="shared" si="12"/>
        <v>415662.19726505148</v>
      </c>
      <c r="N79" s="89">
        <f t="shared" si="12"/>
        <v>455619.74432499742</v>
      </c>
      <c r="O79" s="89">
        <f t="shared" si="12"/>
        <v>494392.62823349115</v>
      </c>
      <c r="P79" s="147" t="s">
        <v>181</v>
      </c>
      <c r="Q79" s="63">
        <f t="shared" si="8"/>
        <v>0.79633491743118734</v>
      </c>
      <c r="R79" s="63">
        <f t="shared" si="9"/>
        <v>8.5099217914570202E-2</v>
      </c>
      <c r="S79" s="63">
        <f t="shared" si="10"/>
        <v>0.48265196537692567</v>
      </c>
    </row>
    <row r="80" spans="3:19" ht="15.75" thickTop="1" x14ac:dyDescent="0.25">
      <c r="E80" s="67" t="s">
        <v>104</v>
      </c>
      <c r="F80" s="90"/>
      <c r="G80" s="90">
        <f>G79/F79-1</f>
        <v>0.20651310016645064</v>
      </c>
      <c r="H80" s="90">
        <f t="shared" ref="H80:O80" si="13">H79/G79-1</f>
        <v>0.1518089835884886</v>
      </c>
      <c r="I80" s="90">
        <f t="shared" si="13"/>
        <v>6.3306551621192808E-2</v>
      </c>
      <c r="J80" s="90">
        <f t="shared" si="13"/>
        <v>-0.22130686675300271</v>
      </c>
      <c r="K80" s="90">
        <f t="shared" si="13"/>
        <v>0.121069384767855</v>
      </c>
      <c r="L80" s="90">
        <f t="shared" si="13"/>
        <v>5.1174676567037114E-2</v>
      </c>
      <c r="M80" s="90">
        <f t="shared" si="13"/>
        <v>-8.0687766158485053E-2</v>
      </c>
      <c r="N80" s="90">
        <f t="shared" si="13"/>
        <v>9.6129855740685999E-2</v>
      </c>
      <c r="O80" s="90">
        <f t="shared" si="13"/>
        <v>8.5099217914570202E-2</v>
      </c>
      <c r="P80" s="91"/>
    </row>
    <row r="83" spans="3:19" ht="18.75" x14ac:dyDescent="0.15">
      <c r="C83" s="159" t="s">
        <v>143</v>
      </c>
      <c r="D83" s="160"/>
      <c r="E83" s="167" t="s">
        <v>106</v>
      </c>
      <c r="F83" s="168"/>
      <c r="G83" s="168"/>
      <c r="H83" s="168"/>
      <c r="I83" s="168"/>
      <c r="J83" s="168"/>
      <c r="K83" s="168"/>
      <c r="L83" s="168"/>
      <c r="M83" s="168"/>
      <c r="N83" s="168"/>
      <c r="O83" s="168"/>
      <c r="P83" s="169"/>
    </row>
    <row r="84" spans="3:19" ht="15" x14ac:dyDescent="0.15">
      <c r="C84" s="163" t="s">
        <v>116</v>
      </c>
      <c r="D84" s="164"/>
      <c r="E84" s="57">
        <v>3</v>
      </c>
      <c r="F84" s="58">
        <v>2004</v>
      </c>
      <c r="G84" s="58">
        <f t="shared" ref="G84:P84" si="14">F84+1</f>
        <v>2005</v>
      </c>
      <c r="H84" s="58">
        <f t="shared" si="14"/>
        <v>2006</v>
      </c>
      <c r="I84" s="58">
        <f t="shared" si="14"/>
        <v>2007</v>
      </c>
      <c r="J84" s="58">
        <f t="shared" si="14"/>
        <v>2008</v>
      </c>
      <c r="K84" s="58">
        <f t="shared" si="14"/>
        <v>2009</v>
      </c>
      <c r="L84" s="58">
        <f t="shared" si="14"/>
        <v>2010</v>
      </c>
      <c r="M84" s="58">
        <f t="shared" si="14"/>
        <v>2011</v>
      </c>
      <c r="N84" s="58">
        <f t="shared" si="14"/>
        <v>2012</v>
      </c>
      <c r="O84" s="107">
        <f t="shared" si="14"/>
        <v>2013</v>
      </c>
      <c r="P84" s="107">
        <f t="shared" si="14"/>
        <v>2014</v>
      </c>
      <c r="Q84" s="59" t="s">
        <v>102</v>
      </c>
      <c r="R84" s="60" t="s">
        <v>126</v>
      </c>
      <c r="S84" s="59" t="s">
        <v>127</v>
      </c>
    </row>
    <row r="85" spans="3:19" ht="15" x14ac:dyDescent="0.25">
      <c r="C85" s="165"/>
      <c r="D85" s="166"/>
      <c r="E85" s="61" t="s">
        <v>0</v>
      </c>
      <c r="F85" s="62">
        <f>IF($C$2="National Currency",IF(Investment_DATA!P81=0,0,Investment_DATA!P81),IF($C$2="Current Exchange rate",IF(Investment_DATA!P81=0,0,Investment_DATA!P81/ECO!P10),IF($C$2="Constant Exchange rate",IF(Investment_DATA!P81=0,0,Investment_DATA!P81/ECO!P45))))</f>
        <v>0</v>
      </c>
      <c r="G85" s="62">
        <f>IF($C$2="National Currency",IF(Investment_DATA!Q81=0,0,Investment_DATA!Q81),IF($C$2="Current Exchange rate",IF(Investment_DATA!Q81=0,0,Investment_DATA!Q81/ECO!Q10),IF($C$2="Constant Exchange rate",IF(Investment_DATA!Q81=0,0,Investment_DATA!Q81/ECO!Q45))))</f>
        <v>0</v>
      </c>
      <c r="H85" s="62">
        <f>IF($C$2="National Currency",IF(Investment_DATA!R81=0,0,Investment_DATA!R81),IF($C$2="Current Exchange rate",IF(Investment_DATA!R81=0,0,Investment_DATA!R81/ECO!R10),IF($C$2="Constant Exchange rate",IF(Investment_DATA!R81=0,0,Investment_DATA!R81/ECO!R45))))</f>
        <v>0</v>
      </c>
      <c r="I85" s="62">
        <f>IF($C$2="National Currency",IF(Investment_DATA!S81=0,0,Investment_DATA!S81),IF($C$2="Current Exchange rate",IF(Investment_DATA!S81=0,0,Investment_DATA!S81/ECO!S10),IF($C$2="Constant Exchange rate",IF(Investment_DATA!S81=0,0,Investment_DATA!S81/ECO!S45))))</f>
        <v>0</v>
      </c>
      <c r="J85" s="62">
        <f>IF($C$2="National Currency",IF(Investment_DATA!T81=0,0,Investment_DATA!T81),IF($C$2="Current Exchange rate",IF(Investment_DATA!T81=0,0,Investment_DATA!T81/ECO!T10),IF($C$2="Constant Exchange rate",IF(Investment_DATA!T81=0,0,Investment_DATA!T81/ECO!T45))))</f>
        <v>0</v>
      </c>
      <c r="K85" s="62">
        <f>IF($C$2="National Currency",IF(Investment_DATA!U81=0,0,Investment_DATA!U81),IF($C$2="Current Exchange rate",IF(Investment_DATA!U81=0,0,Investment_DATA!U81/ECO!U10),IF($C$2="Constant Exchange rate",IF(Investment_DATA!U81=0,0,Investment_DATA!U81/ECO!U45))))</f>
        <v>0</v>
      </c>
      <c r="L85" s="62">
        <f>IF($C$2="National Currency",IF(Investment_DATA!V81=0,0,Investment_DATA!V81),IF($C$2="Current Exchange rate",IF(Investment_DATA!V81=0,0,Investment_DATA!V81/ECO!V10),IF($C$2="Constant Exchange rate",IF(Investment_DATA!V81=0,0,Investment_DATA!V81/ECO!V45))))</f>
        <v>0</v>
      </c>
      <c r="M85" s="62">
        <f>IF($C$2="National Currency",IF(Investment_DATA!W81=0,0,Investment_DATA!W81),IF($C$2="Current Exchange rate",IF(Investment_DATA!W81=0,0,Investment_DATA!W81/ECO!W10),IF($C$2="Constant Exchange rate",IF(Investment_DATA!W81=0,0,Investment_DATA!W81/ECO!W45))))</f>
        <v>0</v>
      </c>
      <c r="N85" s="62">
        <f>IF($C$2="National Currency",IF(Investment_DATA!X81=0,0,Investment_DATA!X81),IF($C$2="Current Exchange rate",IF(Investment_DATA!X81=0,0,Investment_DATA!X81/ECO!X10),IF($C$2="Constant Exchange rate",IF(Investment_DATA!X81=0,0,Investment_DATA!X81/ECO!X45))))</f>
        <v>0</v>
      </c>
      <c r="O85" s="62">
        <f>IF($C$2="National Currency",IF(Investment_DATA!Y81=0,0,Investment_DATA!Y81),IF($C$2="Current Exchange rate",IF(Investment_DATA!Y81=0,0,Investment_DATA!Y81/ECO!Y10),IF($C$2="Constant Exchange rate",IF(Investment_DATA!Y81=0,0,Investment_DATA!Y81/ECO!Y45))))</f>
        <v>0</v>
      </c>
      <c r="P85" s="143">
        <f>IF($C$2="National Currency",IF(Investment_DATA!Z81=0,0,Investment_DATA!Z81),IF($C$2="Current Exchange rate",IF(Investment_DATA!Z81=0,0,Investment_DATA!Z81/ECO!Z10),IF($C$2="Constant Exchange rate",IF(Investment_DATA!Z81=0,0,Investment_DATA!Z81/ECO!Z45))))</f>
        <v>0</v>
      </c>
      <c r="Q85" s="63">
        <f>O85/$O$117</f>
        <v>0</v>
      </c>
      <c r="R85" s="63" t="str">
        <f>IF(OR(O85=0, N85=0),"-",O85/N85-1)</f>
        <v>-</v>
      </c>
      <c r="S85" s="63" t="str">
        <f>IF(OR(O85=0, F85=0),"-",O85/F85-1)</f>
        <v>-</v>
      </c>
    </row>
    <row r="86" spans="3:19" ht="15" x14ac:dyDescent="0.25">
      <c r="C86" s="165"/>
      <c r="D86" s="166"/>
      <c r="E86" s="61" t="s">
        <v>1</v>
      </c>
      <c r="F86" s="64">
        <f>IF($C$2="National Currency",IF(Investment_DATA!P82=0,0,Investment_DATA!P82),IF($C$2="Current Exchange rate",IF(Investment_DATA!P82=0,0,Investment_DATA!P82/ECO!P11),IF($C$2="Constant Exchange rate",IF(Investment_DATA!P82=0,0,Investment_DATA!P82/ECO!P46))))</f>
        <v>100258.7594810334</v>
      </c>
      <c r="G86" s="64">
        <f>IF($C$2="National Currency",IF(Investment_DATA!Q82=0,0,Investment_DATA!Q82),IF($C$2="Current Exchange rate",IF(Investment_DATA!Q82=0,0,Investment_DATA!Q82/ECO!Q11),IF($C$2="Constant Exchange rate",IF(Investment_DATA!Q82=0,0,Investment_DATA!Q82/ECO!Q46))))</f>
        <v>122783.27787714641</v>
      </c>
      <c r="H86" s="64">
        <f>IF($C$2="National Currency",IF(Investment_DATA!R82=0,0,Investment_DATA!R82),IF($C$2="Current Exchange rate",IF(Investment_DATA!R82=0,0,Investment_DATA!R82/ECO!R11),IF($C$2="Constant Exchange rate",IF(Investment_DATA!R82=0,0,Investment_DATA!R82/ECO!R46))))</f>
        <v>136713.56798394519</v>
      </c>
      <c r="I86" s="64">
        <f>IF($C$2="National Currency",IF(Investment_DATA!S82=0,0,Investment_DATA!S82),IF($C$2="Current Exchange rate",IF(Investment_DATA!S82=0,0,Investment_DATA!S82/ECO!S11),IF($C$2="Constant Exchange rate",IF(Investment_DATA!S82=0,0,Investment_DATA!S82/ECO!S46))))</f>
        <v>148134.82517997551</v>
      </c>
      <c r="J86" s="64">
        <f>IF($C$2="National Currency",IF(Investment_DATA!T82=0,0,Investment_DATA!T82),IF($C$2="Current Exchange rate",IF(Investment_DATA!T82=0,0,Investment_DATA!T82/ECO!T11),IF($C$2="Constant Exchange rate",IF(Investment_DATA!T82=0,0,Investment_DATA!T82/ECO!T46))))</f>
        <v>151811.97884130399</v>
      </c>
      <c r="K86" s="64">
        <f>IF($C$2="National Currency",IF(Investment_DATA!U82=0,0,Investment_DATA!U82),IF($C$2="Current Exchange rate",IF(Investment_DATA!U82=0,0,Investment_DATA!U82/ECO!U11),IF($C$2="Constant Exchange rate",IF(Investment_DATA!U82=0,0,Investment_DATA!U82/ECO!U46))))</f>
        <v>169392.11980804251</v>
      </c>
      <c r="L86" s="64">
        <f>IF($C$2="National Currency",IF(Investment_DATA!V82=0,0,Investment_DATA!V82),IF($C$2="Current Exchange rate",IF(Investment_DATA!V82=0,0,Investment_DATA!V82/ECO!V11),IF($C$2="Constant Exchange rate",IF(Investment_DATA!V82=0,0,Investment_DATA!V82/ECO!V46))))</f>
        <v>180539.15600107599</v>
      </c>
      <c r="M86" s="64">
        <f>IF($C$2="National Currency",IF(Investment_DATA!W82=0,0,Investment_DATA!W82),IF($C$2="Current Exchange rate",IF(Investment_DATA!W82=0,0,Investment_DATA!W82/ECO!W11),IF($C$2="Constant Exchange rate",IF(Investment_DATA!W82=0,0,Investment_DATA!W82/ECO!W46))))</f>
        <v>185233.26896853521</v>
      </c>
      <c r="N86" s="64">
        <f>IF($C$2="National Currency",IF(Investment_DATA!X82=0,0,Investment_DATA!X82),IF($C$2="Current Exchange rate",IF(Investment_DATA!X82=0,0,Investment_DATA!X82/ECO!X11),IF($C$2="Constant Exchange rate",IF(Investment_DATA!X82=0,0,Investment_DATA!X82/ECO!X46))))</f>
        <v>206619.25691031522</v>
      </c>
      <c r="O86" s="64">
        <f>IF($C$2="National Currency",IF(Investment_DATA!Y82=0,0,Investment_DATA!Y82),IF($C$2="Current Exchange rate",IF(Investment_DATA!Y82=0,0,Investment_DATA!Y82/ECO!Y11),IF($C$2="Constant Exchange rate",IF(Investment_DATA!Y82=0,0,Investment_DATA!Y82/ECO!Y46))))</f>
        <v>206487.10543050856</v>
      </c>
      <c r="P86" s="144">
        <f>IF($C$2="National Currency",IF(Investment_DATA!Z82=0,0,Investment_DATA!Z82),IF($C$2="Current Exchange rate",IF(Investment_DATA!Z82=0,0,Investment_DATA!Z82/ECO!Z11),IF($C$2="Constant Exchange rate",IF(Investment_DATA!Z82=0,0,Investment_DATA!Z82/ECO!Z46))))</f>
        <v>228707.06886575403</v>
      </c>
      <c r="Q86" s="63">
        <f t="shared" ref="Q86:Q118" si="15">O86/$O$117</f>
        <v>5.4530238037987296E-2</v>
      </c>
      <c r="R86" s="63">
        <f t="shared" ref="R86:R118" si="16">IF(OR(O86=0, N86=0),"-",O86/N86-1)</f>
        <v>-6.3958936733576888E-4</v>
      </c>
      <c r="S86" s="63">
        <f t="shared" ref="S86:S118" si="17">IF(OR(O86=0, F86=0),"-",O86/F86-1)</f>
        <v>1.0595417946455945</v>
      </c>
    </row>
    <row r="87" spans="3:19" ht="15" x14ac:dyDescent="0.25">
      <c r="C87" s="165"/>
      <c r="D87" s="166"/>
      <c r="E87" s="61" t="s">
        <v>2</v>
      </c>
      <c r="F87" s="64">
        <f>IF($C$2="National Currency",IF(Investment_DATA!P83=0,0,Investment_DATA!P83),IF($C$2="Current Exchange rate",IF(Investment_DATA!P83=0,0,Investment_DATA!P83/ECO!P12),IF($C$2="Constant Exchange rate",IF(Investment_DATA!P83=0,0,Investment_DATA!P83/ECO!P47))))</f>
        <v>0</v>
      </c>
      <c r="G87" s="64">
        <f>IF($C$2="National Currency",IF(Investment_DATA!Q83=0,0,Investment_DATA!Q83),IF($C$2="Current Exchange rate",IF(Investment_DATA!Q83=0,0,Investment_DATA!Q83/ECO!Q12),IF($C$2="Constant Exchange rate",IF(Investment_DATA!Q83=0,0,Investment_DATA!Q83/ECO!Q47))))</f>
        <v>0</v>
      </c>
      <c r="H87" s="64">
        <f>IF($C$2="National Currency",IF(Investment_DATA!R83=0,0,Investment_DATA!R83),IF($C$2="Current Exchange rate",IF(Investment_DATA!R83=0,0,Investment_DATA!R83/ECO!R12),IF($C$2="Constant Exchange rate",IF(Investment_DATA!R83=0,0,Investment_DATA!R83/ECO!R47))))</f>
        <v>0</v>
      </c>
      <c r="I87" s="64">
        <f>IF($C$2="National Currency",IF(Investment_DATA!S83=0,0,Investment_DATA!S83),IF($C$2="Current Exchange rate",IF(Investment_DATA!S83=0,0,Investment_DATA!S83/ECO!S12),IF($C$2="Constant Exchange rate",IF(Investment_DATA!S83=0,0,Investment_DATA!S83/ECO!S47))))</f>
        <v>0</v>
      </c>
      <c r="J87" s="64">
        <f>IF($C$2="National Currency",IF(Investment_DATA!T83=0,0,Investment_DATA!T83),IF($C$2="Current Exchange rate",IF(Investment_DATA!T83=0,0,Investment_DATA!T83/ECO!T12),IF($C$2="Constant Exchange rate",IF(Investment_DATA!T83=0,0,Investment_DATA!T83/ECO!T47))))</f>
        <v>0</v>
      </c>
      <c r="K87" s="64">
        <f>IF($C$2="National Currency",IF(Investment_DATA!U83=0,0,Investment_DATA!U83),IF($C$2="Current Exchange rate",IF(Investment_DATA!U83=0,0,Investment_DATA!U83/ECO!U12),IF($C$2="Constant Exchange rate",IF(Investment_DATA!U83=0,0,Investment_DATA!U83/ECO!U47))))</f>
        <v>0</v>
      </c>
      <c r="L87" s="64">
        <f>IF($C$2="National Currency",IF(Investment_DATA!V83=0,0,Investment_DATA!V83),IF($C$2="Current Exchange rate",IF(Investment_DATA!V83=0,0,Investment_DATA!V83/ECO!V12),IF($C$2="Constant Exchange rate",IF(Investment_DATA!V83=0,0,Investment_DATA!V83/ECO!V47))))</f>
        <v>0</v>
      </c>
      <c r="M87" s="64">
        <f>IF($C$2="National Currency",IF(Investment_DATA!W83=0,0,Investment_DATA!W83),IF($C$2="Current Exchange rate",IF(Investment_DATA!W83=0,0,Investment_DATA!W83/ECO!W12),IF($C$2="Constant Exchange rate",IF(Investment_DATA!W83=0,0,Investment_DATA!W83/ECO!W47))))</f>
        <v>0</v>
      </c>
      <c r="N87" s="64">
        <f>IF($C$2="National Currency",IF(Investment_DATA!X83=0,0,Investment_DATA!X83),IF($C$2="Current Exchange rate",IF(Investment_DATA!X83=0,0,Investment_DATA!X83/ECO!X12),IF($C$2="Constant Exchange rate",IF(Investment_DATA!X83=0,0,Investment_DATA!X83/ECO!X47))))</f>
        <v>0</v>
      </c>
      <c r="O87" s="64">
        <f>IF($C$2="National Currency",IF(Investment_DATA!Y83=0,0,Investment_DATA!Y83),IF($C$2="Current Exchange rate",IF(Investment_DATA!Y83=0,0,Investment_DATA!Y83/ECO!Y12),IF($C$2="Constant Exchange rate",IF(Investment_DATA!Y83=0,0,Investment_DATA!Y83/ECO!Y47))))</f>
        <v>0</v>
      </c>
      <c r="P87" s="144">
        <f>IF($C$2="National Currency",IF(Investment_DATA!Z83=0,0,Investment_DATA!Z83),IF($C$2="Current Exchange rate",IF(Investment_DATA!Z83=0,0,Investment_DATA!Z83/ECO!Z12),IF($C$2="Constant Exchange rate",IF(Investment_DATA!Z83=0,0,Investment_DATA!Z83/ECO!Z47))))</f>
        <v>0</v>
      </c>
      <c r="Q87" s="63">
        <f t="shared" si="15"/>
        <v>0</v>
      </c>
      <c r="R87" s="63" t="str">
        <f t="shared" si="16"/>
        <v>-</v>
      </c>
      <c r="S87" s="63" t="str">
        <f t="shared" si="17"/>
        <v>-</v>
      </c>
    </row>
    <row r="88" spans="3:19" ht="15" x14ac:dyDescent="0.25">
      <c r="C88" s="165"/>
      <c r="D88" s="166"/>
      <c r="E88" s="61" t="s">
        <v>3</v>
      </c>
      <c r="F88" s="64">
        <f>IF($C$2="National Currency",IF(Investment_DATA!P84=0,0,Investment_DATA!P84),IF($C$2="Current Exchange rate",IF(Investment_DATA!P84=0,0,Investment_DATA!P84/ECO!P13),IF($C$2="Constant Exchange rate",IF(Investment_DATA!P84=0,0,Investment_DATA!P84/ECO!P48))))</f>
        <v>230761.07701264141</v>
      </c>
      <c r="G88" s="64">
        <f>IF($C$2="National Currency",IF(Investment_DATA!Q84=0,0,Investment_DATA!Q84),IF($C$2="Current Exchange rate",IF(Investment_DATA!Q84=0,0,Investment_DATA!Q84/ECO!Q13),IF($C$2="Constant Exchange rate",IF(Investment_DATA!Q84=0,0,Investment_DATA!Q84/ECO!Q48))))</f>
        <v>229568.5404191617</v>
      </c>
      <c r="H88" s="64">
        <f>IF($C$2="National Currency",IF(Investment_DATA!R84=0,0,Investment_DATA!R84),IF($C$2="Current Exchange rate",IF(Investment_DATA!R84=0,0,Investment_DATA!R84/ECO!R13),IF($C$2="Constant Exchange rate",IF(Investment_DATA!R84=0,0,Investment_DATA!R84/ECO!R48))))</f>
        <v>232250.97887558216</v>
      </c>
      <c r="I88" s="64">
        <f>IF($C$2="National Currency",IF(Investment_DATA!S84=0,0,Investment_DATA!S84),IF($C$2="Current Exchange rate",IF(Investment_DATA!S84=0,0,Investment_DATA!S84/ECO!S13),IF($C$2="Constant Exchange rate",IF(Investment_DATA!S84=0,0,Investment_DATA!S84/ECO!S48))))</f>
        <v>239790.99800399202</v>
      </c>
      <c r="J88" s="64">
        <f>IF($C$2="National Currency",IF(Investment_DATA!T84=0,0,Investment_DATA!T84),IF($C$2="Current Exchange rate",IF(Investment_DATA!T84=0,0,Investment_DATA!T84/ECO!T13),IF($C$2="Constant Exchange rate",IF(Investment_DATA!T84=0,0,Investment_DATA!T84/ECO!T48))))</f>
        <v>211996.25099301399</v>
      </c>
      <c r="K88" s="64">
        <f>IF($C$2="National Currency",IF(Investment_DATA!U84=0,0,Investment_DATA!U84),IF($C$2="Current Exchange rate",IF(Investment_DATA!U84=0,0,Investment_DATA!U84/ECO!U13),IF($C$2="Constant Exchange rate",IF(Investment_DATA!U84=0,0,Investment_DATA!U84/ECO!U48))))</f>
        <v>212272.16713822357</v>
      </c>
      <c r="L88" s="64">
        <f>IF($C$2="National Currency",IF(Investment_DATA!V84=0,0,Investment_DATA!V84),IF($C$2="Current Exchange rate",IF(Investment_DATA!V84=0,0,Investment_DATA!V84/ECO!V13),IF($C$2="Constant Exchange rate",IF(Investment_DATA!V84=0,0,Investment_DATA!V84/ECO!V48))))</f>
        <v>220099.41967398537</v>
      </c>
      <c r="M88" s="64">
        <f>IF($C$2="National Currency",IF(Investment_DATA!W84=0,0,Investment_DATA!W84),IF($C$2="Current Exchange rate",IF(Investment_DATA!W84=0,0,Investment_DATA!W84/ECO!W13),IF($C$2="Constant Exchange rate",IF(Investment_DATA!W84=0,0,Investment_DATA!W84/ECO!W48))))</f>
        <v>227129.12513972056</v>
      </c>
      <c r="N88" s="64">
        <f>IF($C$2="National Currency",IF(Investment_DATA!X84=0,0,Investment_DATA!X84),IF($C$2="Current Exchange rate",IF(Investment_DATA!X84=0,0,Investment_DATA!X84/ECO!X13),IF($C$2="Constant Exchange rate",IF(Investment_DATA!X84=0,0,Investment_DATA!X84/ECO!X48))))</f>
        <v>236812.5571847971</v>
      </c>
      <c r="O88" s="64">
        <f>IF($C$2="National Currency",IF(Investment_DATA!Y84=0,0,Investment_DATA!Y84),IF($C$2="Current Exchange rate",IF(Investment_DATA!Y84=0,0,Investment_DATA!Y84/ECO!Y13),IF($C$2="Constant Exchange rate",IF(Investment_DATA!Y84=0,0,Investment_DATA!Y84/ECO!Y48))))</f>
        <v>244622.73738522956</v>
      </c>
      <c r="P88" s="144">
        <f>IF($C$2="National Currency",IF(Investment_DATA!Z84=0,0,Investment_DATA!Z84),IF($C$2="Current Exchange rate",IF(Investment_DATA!Z84=0,0,Investment_DATA!Z84/ECO!Z13),IF($C$2="Constant Exchange rate",IF(Investment_DATA!Z84=0,0,Investment_DATA!Z84/ECO!Z48))))</f>
        <v>256440.97314204925</v>
      </c>
      <c r="Q88" s="63">
        <f t="shared" si="15"/>
        <v>6.4601303172463029E-2</v>
      </c>
      <c r="R88" s="63">
        <f t="shared" si="16"/>
        <v>3.2980430992676446E-2</v>
      </c>
      <c r="S88" s="63">
        <f t="shared" si="17"/>
        <v>6.0069317373782072E-2</v>
      </c>
    </row>
    <row r="89" spans="3:19" ht="15" x14ac:dyDescent="0.25">
      <c r="C89" s="165"/>
      <c r="D89" s="166"/>
      <c r="E89" s="61" t="s">
        <v>4</v>
      </c>
      <c r="F89" s="64">
        <f>IF($C$2="National Currency",IF(Investment_DATA!P85=0,0,Investment_DATA!P85),IF($C$2="Current Exchange rate",IF(Investment_DATA!P85=0,0,Investment_DATA!P85/ECO!P14),IF($C$2="Constant Exchange rate",IF(Investment_DATA!P85=0,0,Investment_DATA!P85/ECO!P49))))</f>
        <v>0</v>
      </c>
      <c r="G89" s="64">
        <f>IF($C$2="National Currency",IF(Investment_DATA!Q85=0,0,Investment_DATA!Q85),IF($C$2="Current Exchange rate",IF(Investment_DATA!Q85=0,0,Investment_DATA!Q85/ECO!Q14),IF($C$2="Constant Exchange rate",IF(Investment_DATA!Q85=0,0,Investment_DATA!Q85/ECO!Q49))))</f>
        <v>0</v>
      </c>
      <c r="H89" s="64">
        <f>IF($C$2="National Currency",IF(Investment_DATA!R85=0,0,Investment_DATA!R85),IF($C$2="Current Exchange rate",IF(Investment_DATA!R85=0,0,Investment_DATA!R85/ECO!R14),IF($C$2="Constant Exchange rate",IF(Investment_DATA!R85=0,0,Investment_DATA!R85/ECO!R49))))</f>
        <v>0</v>
      </c>
      <c r="I89" s="64">
        <f>IF($C$2="National Currency",IF(Investment_DATA!S85=0,0,Investment_DATA!S85),IF($C$2="Current Exchange rate",IF(Investment_DATA!S85=0,0,Investment_DATA!S85/ECO!S14),IF($C$2="Constant Exchange rate",IF(Investment_DATA!S85=0,0,Investment_DATA!S85/ECO!S49))))</f>
        <v>0</v>
      </c>
      <c r="J89" s="64">
        <f>IF($C$2="National Currency",IF(Investment_DATA!T85=0,0,Investment_DATA!T85),IF($C$2="Current Exchange rate",IF(Investment_DATA!T85=0,0,Investment_DATA!T85/ECO!T14),IF($C$2="Constant Exchange rate",IF(Investment_DATA!T85=0,0,Investment_DATA!T85/ECO!T49))))</f>
        <v>0</v>
      </c>
      <c r="K89" s="64">
        <f>IF($C$2="National Currency",IF(Investment_DATA!U85=0,0,Investment_DATA!U85),IF($C$2="Current Exchange rate",IF(Investment_DATA!U85=0,0,Investment_DATA!U85/ECO!U14),IF($C$2="Constant Exchange rate",IF(Investment_DATA!U85=0,0,Investment_DATA!U85/ECO!U49))))</f>
        <v>0</v>
      </c>
      <c r="L89" s="64">
        <f>IF($C$2="National Currency",IF(Investment_DATA!V85=0,0,Investment_DATA!V85),IF($C$2="Current Exchange rate",IF(Investment_DATA!V85=0,0,Investment_DATA!V85/ECO!V14),IF($C$2="Constant Exchange rate",IF(Investment_DATA!V85=0,0,Investment_DATA!V85/ECO!V49))))</f>
        <v>0</v>
      </c>
      <c r="M89" s="64">
        <f>IF($C$2="National Currency",IF(Investment_DATA!W85=0,0,Investment_DATA!W85),IF($C$2="Current Exchange rate",IF(Investment_DATA!W85=0,0,Investment_DATA!W85/ECO!W14),IF($C$2="Constant Exchange rate",IF(Investment_DATA!W85=0,0,Investment_DATA!W85/ECO!W49))))</f>
        <v>0</v>
      </c>
      <c r="N89" s="64">
        <f>IF($C$2="National Currency",IF(Investment_DATA!X85=0,0,Investment_DATA!X85),IF($C$2="Current Exchange rate",IF(Investment_DATA!X85=0,0,Investment_DATA!X85/ECO!X14),IF($C$2="Constant Exchange rate",IF(Investment_DATA!X85=0,0,Investment_DATA!X85/ECO!X49))))</f>
        <v>0</v>
      </c>
      <c r="O89" s="64">
        <f>IF($C$2="National Currency",IF(Investment_DATA!Y85=0,0,Investment_DATA!Y85),IF($C$2="Current Exchange rate",IF(Investment_DATA!Y85=0,0,Investment_DATA!Y85/ECO!Y14),IF($C$2="Constant Exchange rate",IF(Investment_DATA!Y85=0,0,Investment_DATA!Y85/ECO!Y49))))</f>
        <v>0</v>
      </c>
      <c r="P89" s="144">
        <f>IF($C$2="National Currency",IF(Investment_DATA!Z85=0,0,Investment_DATA!Z85),IF($C$2="Current Exchange rate",IF(Investment_DATA!Z85=0,0,Investment_DATA!Z85/ECO!Z14),IF($C$2="Constant Exchange rate",IF(Investment_DATA!Z85=0,0,Investment_DATA!Z85/ECO!Z49))))</f>
        <v>0</v>
      </c>
      <c r="Q89" s="63">
        <f t="shared" si="15"/>
        <v>0</v>
      </c>
      <c r="R89" s="63" t="str">
        <f t="shared" si="16"/>
        <v>-</v>
      </c>
      <c r="S89" s="63" t="str">
        <f t="shared" si="17"/>
        <v>-</v>
      </c>
    </row>
    <row r="90" spans="3:19" ht="15" x14ac:dyDescent="0.25">
      <c r="C90" s="165"/>
      <c r="D90" s="166"/>
      <c r="E90" s="61" t="s">
        <v>5</v>
      </c>
      <c r="F90" s="64">
        <f>IF($C$2="National Currency",IF(Investment_DATA!P86=0,0,Investment_DATA!P86),IF($C$2="Current Exchange rate",IF(Investment_DATA!P86=0,0,Investment_DATA!P86/ECO!P15),IF($C$2="Constant Exchange rate",IF(Investment_DATA!P86=0,0,Investment_DATA!P86/ECO!P50))))</f>
        <v>5679.2139895438977</v>
      </c>
      <c r="G90" s="64">
        <f>IF($C$2="National Currency",IF(Investment_DATA!Q86=0,0,Investment_DATA!Q86),IF($C$2="Current Exchange rate",IF(Investment_DATA!Q86=0,0,Investment_DATA!Q86/ECO!Q15),IF($C$2="Constant Exchange rate",IF(Investment_DATA!Q86=0,0,Investment_DATA!Q86/ECO!Q50))))</f>
        <v>6055.5615648098074</v>
      </c>
      <c r="H90" s="64">
        <f>IF($C$2="National Currency",IF(Investment_DATA!R86=0,0,Investment_DATA!R86),IF($C$2="Current Exchange rate",IF(Investment_DATA!R86=0,0,Investment_DATA!R86/ECO!R15),IF($C$2="Constant Exchange rate",IF(Investment_DATA!R86=0,0,Investment_DATA!R86/ECO!R50))))</f>
        <v>6132.2156120425452</v>
      </c>
      <c r="I90" s="64">
        <f>IF($C$2="National Currency",IF(Investment_DATA!S86=0,0,Investment_DATA!S86),IF($C$2="Current Exchange rate",IF(Investment_DATA!S86=0,0,Investment_DATA!S86/ECO!S15),IF($C$2="Constant Exchange rate",IF(Investment_DATA!S86=0,0,Investment_DATA!S86/ECO!S50))))</f>
        <v>6308.7074094104919</v>
      </c>
      <c r="J90" s="64">
        <f>IF($C$2="National Currency",IF(Investment_DATA!T86=0,0,Investment_DATA!T86),IF($C$2="Current Exchange rate",IF(Investment_DATA!T86=0,0,Investment_DATA!T86/ECO!T15),IF($C$2="Constant Exchange rate",IF(Investment_DATA!T86=0,0,Investment_DATA!T86/ECO!T50))))</f>
        <v>6905.8590228952589</v>
      </c>
      <c r="K90" s="64">
        <f>IF($C$2="National Currency",IF(Investment_DATA!U86=0,0,Investment_DATA!U86),IF($C$2="Current Exchange rate",IF(Investment_DATA!U86=0,0,Investment_DATA!U86/ECO!U15),IF($C$2="Constant Exchange rate",IF(Investment_DATA!U86=0,0,Investment_DATA!U86/ECO!U50))))</f>
        <v>7188.7506760411034</v>
      </c>
      <c r="L90" s="64">
        <f>IF($C$2="National Currency",IF(Investment_DATA!V86=0,0,Investment_DATA!V86),IF($C$2="Current Exchange rate",IF(Investment_DATA!V86=0,0,Investment_DATA!V86/ECO!V15),IF($C$2="Constant Exchange rate",IF(Investment_DATA!V86=0,0,Investment_DATA!V86/ECO!V50))))</f>
        <v>7172.2011898323417</v>
      </c>
      <c r="M90" s="64">
        <f>IF($C$2="National Currency",IF(Investment_DATA!W86=0,0,Investment_DATA!W86),IF($C$2="Current Exchange rate",IF(Investment_DATA!W86=0,0,Investment_DATA!W86/ECO!W15),IF($C$2="Constant Exchange rate",IF(Investment_DATA!W86=0,0,Investment_DATA!W86/ECO!W50))))</f>
        <v>7284.7304849468183</v>
      </c>
      <c r="N90" s="64">
        <f>IF($C$2="National Currency",IF(Investment_DATA!X86=0,0,Investment_DATA!X86),IF($C$2="Current Exchange rate",IF(Investment_DATA!X86=0,0,Investment_DATA!X86/ECO!X15),IF($C$2="Constant Exchange rate",IF(Investment_DATA!X86=0,0,Investment_DATA!X86/ECO!X50))))</f>
        <v>7659.2031728862448</v>
      </c>
      <c r="O90" s="64">
        <f>IF($C$2="National Currency",IF(Investment_DATA!Y86=0,0,Investment_DATA!Y86),IF($C$2="Current Exchange rate",IF(Investment_DATA!Y86=0,0,Investment_DATA!Y86/ECO!Y15),IF($C$2="Constant Exchange rate",IF(Investment_DATA!Y86=0,0,Investment_DATA!Y86/ECO!Y50))))</f>
        <v>7785.9383450513797</v>
      </c>
      <c r="P90" s="144">
        <f>IF($C$2="National Currency",IF(Investment_DATA!Z86=0,0,Investment_DATA!Z86),IF($C$2="Current Exchange rate",IF(Investment_DATA!Z86=0,0,Investment_DATA!Z86/ECO!Z15),IF($C$2="Constant Exchange rate",IF(Investment_DATA!Z86=0,0,Investment_DATA!Z86/ECO!Z50))))</f>
        <v>7972.8141337659999</v>
      </c>
      <c r="Q90" s="63">
        <f t="shared" si="15"/>
        <v>2.0561529516313049E-3</v>
      </c>
      <c r="R90" s="63">
        <f t="shared" si="16"/>
        <v>1.6546782909974356E-2</v>
      </c>
      <c r="S90" s="63">
        <f t="shared" si="17"/>
        <v>0.37095350859929033</v>
      </c>
    </row>
    <row r="91" spans="3:19" ht="15" x14ac:dyDescent="0.25">
      <c r="C91" s="165"/>
      <c r="D91" s="166"/>
      <c r="E91" s="61" t="s">
        <v>6</v>
      </c>
      <c r="F91" s="64">
        <f>IF($C$2="National Currency",IF(Investment_DATA!P87=0,0,Investment_DATA!P87),IF($C$2="Current Exchange rate",IF(Investment_DATA!P87=0,0,Investment_DATA!P87/ECO!P16),IF($C$2="Constant Exchange rate",IF(Investment_DATA!P87=0,0,Investment_DATA!P87/ECO!P51))))</f>
        <v>626264</v>
      </c>
      <c r="G91" s="64">
        <f>IF($C$2="National Currency",IF(Investment_DATA!Q87=0,0,Investment_DATA!Q87),IF($C$2="Current Exchange rate",IF(Investment_DATA!Q87=0,0,Investment_DATA!Q87/ECO!Q16),IF($C$2="Constant Exchange rate",IF(Investment_DATA!Q87=0,0,Investment_DATA!Q87/ECO!Q51))))</f>
        <v>648722</v>
      </c>
      <c r="H91" s="64">
        <f>IF($C$2="National Currency",IF(Investment_DATA!R87=0,0,Investment_DATA!R87),IF($C$2="Current Exchange rate",IF(Investment_DATA!R87=0,0,Investment_DATA!R87/ECO!R16),IF($C$2="Constant Exchange rate",IF(Investment_DATA!R87=0,0,Investment_DATA!R87/ECO!R51))))</f>
        <v>666451</v>
      </c>
      <c r="I91" s="64">
        <f>IF($C$2="National Currency",IF(Investment_DATA!S87=0,0,Investment_DATA!S87),IF($C$2="Current Exchange rate",IF(Investment_DATA!S87=0,0,Investment_DATA!S87/ECO!S16),IF($C$2="Constant Exchange rate",IF(Investment_DATA!S87=0,0,Investment_DATA!S87/ECO!S51))))</f>
        <v>683059</v>
      </c>
      <c r="J91" s="64">
        <f>IF($C$2="National Currency",IF(Investment_DATA!T87=0,0,Investment_DATA!T87),IF($C$2="Current Exchange rate",IF(Investment_DATA!T87=0,0,Investment_DATA!T87/ECO!T16),IF($C$2="Constant Exchange rate",IF(Investment_DATA!T87=0,0,Investment_DATA!T87/ECO!T51))))</f>
        <v>686071</v>
      </c>
      <c r="K91" s="64">
        <f>IF($C$2="National Currency",IF(Investment_DATA!U87=0,0,Investment_DATA!U87),IF($C$2="Current Exchange rate",IF(Investment_DATA!U87=0,0,Investment_DATA!U87/ECO!U16),IF($C$2="Constant Exchange rate",IF(Investment_DATA!U87=0,0,Investment_DATA!U87/ECO!U51))))</f>
        <v>732755</v>
      </c>
      <c r="L91" s="64">
        <f>IF($C$2="National Currency",IF(Investment_DATA!V87=0,0,Investment_DATA!V87),IF($C$2="Current Exchange rate",IF(Investment_DATA!V87=0,0,Investment_DATA!V87/ECO!V16),IF($C$2="Constant Exchange rate",IF(Investment_DATA!V87=0,0,Investment_DATA!V87/ECO!V51))))</f>
        <v>765025</v>
      </c>
      <c r="M91" s="64">
        <f>IF($C$2="National Currency",IF(Investment_DATA!W87=0,0,Investment_DATA!W87),IF($C$2="Current Exchange rate",IF(Investment_DATA!W87=0,0,Investment_DATA!W87/ECO!W16),IF($C$2="Constant Exchange rate",IF(Investment_DATA!W87=0,0,Investment_DATA!W87/ECO!W51))))</f>
        <v>785435</v>
      </c>
      <c r="N91" s="64">
        <f>IF($C$2="National Currency",IF(Investment_DATA!X87=0,0,Investment_DATA!X87),IF($C$2="Current Exchange rate",IF(Investment_DATA!X87=0,0,Investment_DATA!X87/ECO!X16),IF($C$2="Constant Exchange rate",IF(Investment_DATA!X87=0,0,Investment_DATA!X87/ECO!X51))))</f>
        <v>871877</v>
      </c>
      <c r="O91" s="64">
        <f>IF($C$2="National Currency",IF(Investment_DATA!Y87=0,0,Investment_DATA!Y87),IF($C$2="Current Exchange rate",IF(Investment_DATA!Y87=0,0,Investment_DATA!Y87/ECO!Y16),IF($C$2="Constant Exchange rate",IF(Investment_DATA!Y87=0,0,Investment_DATA!Y87/ECO!Y51))))</f>
        <v>868471</v>
      </c>
      <c r="P91" s="144">
        <f>IF($C$2="National Currency",IF(Investment_DATA!Z87=0,0,Investment_DATA!Z87),IF($C$2="Current Exchange rate",IF(Investment_DATA!Z87=0,0,Investment_DATA!Z87/ECO!Z16),IF($C$2="Constant Exchange rate",IF(Investment_DATA!Z87=0,0,Investment_DATA!Z87/ECO!Z51))))</f>
        <v>986576</v>
      </c>
      <c r="Q91" s="63">
        <f t="shared" si="15"/>
        <v>0.2293505459353091</v>
      </c>
      <c r="R91" s="63">
        <f t="shared" si="16"/>
        <v>-3.9065143363111732E-3</v>
      </c>
      <c r="S91" s="63">
        <f t="shared" si="17"/>
        <v>0.38674903874404398</v>
      </c>
    </row>
    <row r="92" spans="3:19" ht="15" x14ac:dyDescent="0.25">
      <c r="C92" s="165"/>
      <c r="D92" s="166"/>
      <c r="E92" s="61" t="s">
        <v>7</v>
      </c>
      <c r="F92" s="64">
        <f>IF($C$2="National Currency",IF(Investment_DATA!P88=0,0,Investment_DATA!P88),IF($C$2="Current Exchange rate",IF(Investment_DATA!P88=0,0,Investment_DATA!P88/ECO!P17),IF($C$2="Constant Exchange rate",IF(Investment_DATA!P88=0,0,Investment_DATA!P88/ECO!P52))))</f>
        <v>0</v>
      </c>
      <c r="G92" s="64">
        <f>IF($C$2="National Currency",IF(Investment_DATA!Q88=0,0,Investment_DATA!Q88),IF($C$2="Current Exchange rate",IF(Investment_DATA!Q88=0,0,Investment_DATA!Q88/ECO!Q17),IF($C$2="Constant Exchange rate",IF(Investment_DATA!Q88=0,0,Investment_DATA!Q88/ECO!Q52))))</f>
        <v>0</v>
      </c>
      <c r="H92" s="64">
        <f>IF($C$2="National Currency",IF(Investment_DATA!R88=0,0,Investment_DATA!R88),IF($C$2="Current Exchange rate",IF(Investment_DATA!R88=0,0,Investment_DATA!R88/ECO!R17),IF($C$2="Constant Exchange rate",IF(Investment_DATA!R88=0,0,Investment_DATA!R88/ECO!R52))))</f>
        <v>0</v>
      </c>
      <c r="I92" s="64">
        <f>IF($C$2="National Currency",IF(Investment_DATA!S88=0,0,Investment_DATA!S88),IF($C$2="Current Exchange rate",IF(Investment_DATA!S88=0,0,Investment_DATA!S88/ECO!S17),IF($C$2="Constant Exchange rate",IF(Investment_DATA!S88=0,0,Investment_DATA!S88/ECO!S52))))</f>
        <v>0</v>
      </c>
      <c r="J92" s="64">
        <f>IF($C$2="National Currency",IF(Investment_DATA!T88=0,0,Investment_DATA!T88),IF($C$2="Current Exchange rate",IF(Investment_DATA!T88=0,0,Investment_DATA!T88/ECO!T17),IF($C$2="Constant Exchange rate",IF(Investment_DATA!T88=0,0,Investment_DATA!T88/ECO!T52))))</f>
        <v>0</v>
      </c>
      <c r="K92" s="64">
        <f>IF($C$2="National Currency",IF(Investment_DATA!U88=0,0,Investment_DATA!U88),IF($C$2="Current Exchange rate",IF(Investment_DATA!U88=0,0,Investment_DATA!U88/ECO!U17),IF($C$2="Constant Exchange rate",IF(Investment_DATA!U88=0,0,Investment_DATA!U88/ECO!U52))))</f>
        <v>0</v>
      </c>
      <c r="L92" s="64">
        <f>IF($C$2="National Currency",IF(Investment_DATA!V88=0,0,Investment_DATA!V88),IF($C$2="Current Exchange rate",IF(Investment_DATA!V88=0,0,Investment_DATA!V88/ECO!V17),IF($C$2="Constant Exchange rate",IF(Investment_DATA!V88=0,0,Investment_DATA!V88/ECO!V52))))</f>
        <v>0</v>
      </c>
      <c r="M92" s="64">
        <f>IF($C$2="National Currency",IF(Investment_DATA!W88=0,0,Investment_DATA!W88),IF($C$2="Current Exchange rate",IF(Investment_DATA!W88=0,0,Investment_DATA!W88/ECO!W17),IF($C$2="Constant Exchange rate",IF(Investment_DATA!W88=0,0,Investment_DATA!W88/ECO!W52))))</f>
        <v>0</v>
      </c>
      <c r="N92" s="64">
        <f>IF($C$2="National Currency",IF(Investment_DATA!X88=0,0,Investment_DATA!X88),IF($C$2="Current Exchange rate",IF(Investment_DATA!X88=0,0,Investment_DATA!X88/ECO!X17),IF($C$2="Constant Exchange rate",IF(Investment_DATA!X88=0,0,Investment_DATA!X88/ECO!X52))))</f>
        <v>0</v>
      </c>
      <c r="O92" s="64">
        <f>IF($C$2="National Currency",IF(Investment_DATA!Y88=0,0,Investment_DATA!Y88),IF($C$2="Current Exchange rate",IF(Investment_DATA!Y88=0,0,Investment_DATA!Y88/ECO!Y17),IF($C$2="Constant Exchange rate",IF(Investment_DATA!Y88=0,0,Investment_DATA!Y88/ECO!Y52))))</f>
        <v>0</v>
      </c>
      <c r="P92" s="144">
        <f>IF($C$2="National Currency",IF(Investment_DATA!Z88=0,0,Investment_DATA!Z88),IF($C$2="Current Exchange rate",IF(Investment_DATA!Z88=0,0,Investment_DATA!Z88/ECO!Z17),IF($C$2="Constant Exchange rate",IF(Investment_DATA!Z88=0,0,Investment_DATA!Z88/ECO!Z52))))</f>
        <v>0</v>
      </c>
      <c r="Q92" s="63">
        <f t="shared" si="15"/>
        <v>0</v>
      </c>
      <c r="R92" s="63" t="str">
        <f t="shared" si="16"/>
        <v>-</v>
      </c>
      <c r="S92" s="63" t="str">
        <f t="shared" si="17"/>
        <v>-</v>
      </c>
    </row>
    <row r="93" spans="3:19" ht="15" x14ac:dyDescent="0.25">
      <c r="C93" s="165"/>
      <c r="D93" s="166"/>
      <c r="E93" s="61" t="s">
        <v>8</v>
      </c>
      <c r="F93" s="64">
        <f>IF($C$2="National Currency",IF(Investment_DATA!P89=0,0,Investment_DATA!P89),IF($C$2="Current Exchange rate",IF(Investment_DATA!P89=0,0,Investment_DATA!P89/ECO!P18),IF($C$2="Constant Exchange rate",IF(Investment_DATA!P89=0,0,Investment_DATA!P89/ECO!P53))))</f>
        <v>0</v>
      </c>
      <c r="G93" s="64">
        <f>IF($C$2="National Currency",IF(Investment_DATA!Q89=0,0,Investment_DATA!Q89),IF($C$2="Current Exchange rate",IF(Investment_DATA!Q89=0,0,Investment_DATA!Q89/ECO!Q18),IF($C$2="Constant Exchange rate",IF(Investment_DATA!Q89=0,0,Investment_DATA!Q89/ECO!Q53))))</f>
        <v>0</v>
      </c>
      <c r="H93" s="64">
        <f>IF($C$2="National Currency",IF(Investment_DATA!R89=0,0,Investment_DATA!R89),IF($C$2="Current Exchange rate",IF(Investment_DATA!R89=0,0,Investment_DATA!R89/ECO!R18),IF($C$2="Constant Exchange rate",IF(Investment_DATA!R89=0,0,Investment_DATA!R89/ECO!R53))))</f>
        <v>0</v>
      </c>
      <c r="I93" s="64">
        <f>IF($C$2="National Currency",IF(Investment_DATA!S89=0,0,Investment_DATA!S89),IF($C$2="Current Exchange rate",IF(Investment_DATA!S89=0,0,Investment_DATA!S89/ECO!S18),IF($C$2="Constant Exchange rate",IF(Investment_DATA!S89=0,0,Investment_DATA!S89/ECO!S53))))</f>
        <v>0</v>
      </c>
      <c r="J93" s="64">
        <f>IF($C$2="National Currency",IF(Investment_DATA!T89=0,0,Investment_DATA!T89),IF($C$2="Current Exchange rate",IF(Investment_DATA!T89=0,0,Investment_DATA!T89/ECO!T18),IF($C$2="Constant Exchange rate",IF(Investment_DATA!T89=0,0,Investment_DATA!T89/ECO!T53))))</f>
        <v>0</v>
      </c>
      <c r="K93" s="64">
        <f>IF($C$2="National Currency",IF(Investment_DATA!U89=0,0,Investment_DATA!U89),IF($C$2="Current Exchange rate",IF(Investment_DATA!U89=0,0,Investment_DATA!U89/ECO!U18),IF($C$2="Constant Exchange rate",IF(Investment_DATA!U89=0,0,Investment_DATA!U89/ECO!U53))))</f>
        <v>0</v>
      </c>
      <c r="L93" s="64">
        <f>IF($C$2="National Currency",IF(Investment_DATA!V89=0,0,Investment_DATA!V89),IF($C$2="Current Exchange rate",IF(Investment_DATA!V89=0,0,Investment_DATA!V89/ECO!V18),IF($C$2="Constant Exchange rate",IF(Investment_DATA!V89=0,0,Investment_DATA!V89/ECO!V53))))</f>
        <v>0</v>
      </c>
      <c r="M93" s="64">
        <f>IF($C$2="National Currency",IF(Investment_DATA!W89=0,0,Investment_DATA!W89),IF($C$2="Current Exchange rate",IF(Investment_DATA!W89=0,0,Investment_DATA!W89/ECO!W18),IF($C$2="Constant Exchange rate",IF(Investment_DATA!W89=0,0,Investment_DATA!W89/ECO!W53))))</f>
        <v>0</v>
      </c>
      <c r="N93" s="64">
        <f>IF($C$2="National Currency",IF(Investment_DATA!X89=0,0,Investment_DATA!X89),IF($C$2="Current Exchange rate",IF(Investment_DATA!X89=0,0,Investment_DATA!X89/ECO!X18),IF($C$2="Constant Exchange rate",IF(Investment_DATA!X89=0,0,Investment_DATA!X89/ECO!X53))))</f>
        <v>0</v>
      </c>
      <c r="O93" s="64">
        <f>IF($C$2="National Currency",IF(Investment_DATA!Y89=0,0,Investment_DATA!Y89),IF($C$2="Current Exchange rate",IF(Investment_DATA!Y89=0,0,Investment_DATA!Y89/ECO!Y18),IF($C$2="Constant Exchange rate",IF(Investment_DATA!Y89=0,0,Investment_DATA!Y89/ECO!Y53))))</f>
        <v>406.40000000000003</v>
      </c>
      <c r="P93" s="144">
        <f>IF($C$2="National Currency",IF(Investment_DATA!Z89=0,0,Investment_DATA!Z89),IF($C$2="Current Exchange rate",IF(Investment_DATA!Z89=0,0,Investment_DATA!Z89/ECO!Z18),IF($C$2="Constant Exchange rate",IF(Investment_DATA!Z89=0,0,Investment_DATA!Z89/ECO!Z53))))</f>
        <v>0</v>
      </c>
      <c r="Q93" s="63">
        <f t="shared" si="15"/>
        <v>1.0732432270980795E-4</v>
      </c>
      <c r="R93" s="63" t="str">
        <f t="shared" si="16"/>
        <v>-</v>
      </c>
      <c r="S93" s="63" t="str">
        <f t="shared" si="17"/>
        <v>-</v>
      </c>
    </row>
    <row r="94" spans="3:19" ht="15" x14ac:dyDescent="0.25">
      <c r="C94" s="165"/>
      <c r="D94" s="166"/>
      <c r="E94" s="61" t="s">
        <v>9</v>
      </c>
      <c r="F94" s="64">
        <f>IF($C$2="National Currency",IF(Investment_DATA!P90=0,0,Investment_DATA!P90),IF($C$2="Current Exchange rate",IF(Investment_DATA!P90=0,0,Investment_DATA!P90/ECO!P19),IF($C$2="Constant Exchange rate",IF(Investment_DATA!P90=0,0,Investment_DATA!P90/ECO!P54))))</f>
        <v>0</v>
      </c>
      <c r="G94" s="64">
        <f>IF($C$2="National Currency",IF(Investment_DATA!Q90=0,0,Investment_DATA!Q90),IF($C$2="Current Exchange rate",IF(Investment_DATA!Q90=0,0,Investment_DATA!Q90/ECO!Q19),IF($C$2="Constant Exchange rate",IF(Investment_DATA!Q90=0,0,Investment_DATA!Q90/ECO!Q54))))</f>
        <v>0</v>
      </c>
      <c r="H94" s="64">
        <f>IF($C$2="National Currency",IF(Investment_DATA!R90=0,0,Investment_DATA!R90),IF($C$2="Current Exchange rate",IF(Investment_DATA!R90=0,0,Investment_DATA!R90/ECO!R19),IF($C$2="Constant Exchange rate",IF(Investment_DATA!R90=0,0,Investment_DATA!R90/ECO!R54))))</f>
        <v>0</v>
      </c>
      <c r="I94" s="64">
        <f>IF($C$2="National Currency",IF(Investment_DATA!S90=0,0,Investment_DATA!S90),IF($C$2="Current Exchange rate",IF(Investment_DATA!S90=0,0,Investment_DATA!S90/ECO!S19),IF($C$2="Constant Exchange rate",IF(Investment_DATA!S90=0,0,Investment_DATA!S90/ECO!S54))))</f>
        <v>0</v>
      </c>
      <c r="J94" s="64">
        <f>IF($C$2="National Currency",IF(Investment_DATA!T90=0,0,Investment_DATA!T90),IF($C$2="Current Exchange rate",IF(Investment_DATA!T90=0,0,Investment_DATA!T90/ECO!T19),IF($C$2="Constant Exchange rate",IF(Investment_DATA!T90=0,0,Investment_DATA!T90/ECO!T54))))</f>
        <v>0</v>
      </c>
      <c r="K94" s="64">
        <f>IF($C$2="National Currency",IF(Investment_DATA!U90=0,0,Investment_DATA!U90),IF($C$2="Current Exchange rate",IF(Investment_DATA!U90=0,0,Investment_DATA!U90/ECO!U19),IF($C$2="Constant Exchange rate",IF(Investment_DATA!U90=0,0,Investment_DATA!U90/ECO!U54))))</f>
        <v>0</v>
      </c>
      <c r="L94" s="64">
        <f>IF($C$2="National Currency",IF(Investment_DATA!V90=0,0,Investment_DATA!V90),IF($C$2="Current Exchange rate",IF(Investment_DATA!V90=0,0,Investment_DATA!V90/ECO!V19),IF($C$2="Constant Exchange rate",IF(Investment_DATA!V90=0,0,Investment_DATA!V90/ECO!V54))))</f>
        <v>0</v>
      </c>
      <c r="M94" s="64">
        <f>IF($C$2="National Currency",IF(Investment_DATA!W90=0,0,Investment_DATA!W90),IF($C$2="Current Exchange rate",IF(Investment_DATA!W90=0,0,Investment_DATA!W90/ECO!W19),IF($C$2="Constant Exchange rate",IF(Investment_DATA!W90=0,0,Investment_DATA!W90/ECO!W54))))</f>
        <v>148987.96702850983</v>
      </c>
      <c r="N94" s="64">
        <f>IF($C$2="National Currency",IF(Investment_DATA!X90=0,0,Investment_DATA!X90),IF($C$2="Current Exchange rate",IF(Investment_DATA!X90=0,0,Investment_DATA!X90/ECO!X19),IF($C$2="Constant Exchange rate",IF(Investment_DATA!X90=0,0,Investment_DATA!X90/ECO!X54))))</f>
        <v>155331.58383149756</v>
      </c>
      <c r="O94" s="64">
        <f>IF($C$2="National Currency",IF(Investment_DATA!Y90=0,0,Investment_DATA!Y90),IF($C$2="Current Exchange rate",IF(Investment_DATA!Y90=0,0,Investment_DATA!Y90/ECO!Y19),IF($C$2="Constant Exchange rate",IF(Investment_DATA!Y90=0,0,Investment_DATA!Y90/ECO!Y54))))</f>
        <v>161756.62912025087</v>
      </c>
      <c r="P94" s="144">
        <f>IF($C$2="National Currency",IF(Investment_DATA!Z90=0,0,Investment_DATA!Z90),IF($C$2="Current Exchange rate",IF(Investment_DATA!Z90=0,0,Investment_DATA!Z90/ECO!Z19),IF($C$2="Constant Exchange rate",IF(Investment_DATA!Z90=0,0,Investment_DATA!Z90/ECO!Z54))))</f>
        <v>165348.1477785462</v>
      </c>
      <c r="Q94" s="63">
        <f t="shared" si="15"/>
        <v>4.2717570531871363E-2</v>
      </c>
      <c r="R94" s="63">
        <f t="shared" si="16"/>
        <v>4.1363418374225525E-2</v>
      </c>
      <c r="S94" s="63" t="str">
        <f t="shared" si="17"/>
        <v>-</v>
      </c>
    </row>
    <row r="95" spans="3:19" ht="15" x14ac:dyDescent="0.25">
      <c r="C95" s="165"/>
      <c r="D95" s="166"/>
      <c r="E95" s="61" t="s">
        <v>10</v>
      </c>
      <c r="F95" s="64">
        <f>IF($C$2="National Currency",IF(Investment_DATA!P91=0,0,Investment_DATA!P91),IF($C$2="Current Exchange rate",IF(Investment_DATA!P91=0,0,Investment_DATA!P91/ECO!P20),IF($C$2="Constant Exchange rate",IF(Investment_DATA!P91=0,0,Investment_DATA!P91/ECO!P55))))</f>
        <v>80203</v>
      </c>
      <c r="G95" s="64">
        <f>IF($C$2="National Currency",IF(Investment_DATA!Q91=0,0,Investment_DATA!Q91),IF($C$2="Current Exchange rate",IF(Investment_DATA!Q91=0,0,Investment_DATA!Q91/ECO!Q20),IF($C$2="Constant Exchange rate",IF(Investment_DATA!Q91=0,0,Investment_DATA!Q91/ECO!Q55))))</f>
        <v>91710</v>
      </c>
      <c r="H95" s="64">
        <f>IF($C$2="National Currency",IF(Investment_DATA!R91=0,0,Investment_DATA!R91),IF($C$2="Current Exchange rate",IF(Investment_DATA!R91=0,0,Investment_DATA!R91/ECO!R20),IF($C$2="Constant Exchange rate",IF(Investment_DATA!R91=0,0,Investment_DATA!R91/ECO!R55))))</f>
        <v>97782</v>
      </c>
      <c r="I95" s="64">
        <f>IF($C$2="National Currency",IF(Investment_DATA!S91=0,0,Investment_DATA!S91),IF($C$2="Current Exchange rate",IF(Investment_DATA!S91=0,0,Investment_DATA!S91/ECO!S20),IF($C$2="Constant Exchange rate",IF(Investment_DATA!S91=0,0,Investment_DATA!S91/ECO!S55))))</f>
        <v>101309</v>
      </c>
      <c r="J95" s="64">
        <f>IF($C$2="National Currency",IF(Investment_DATA!T91=0,0,Investment_DATA!T91),IF($C$2="Current Exchange rate",IF(Investment_DATA!T91=0,0,Investment_DATA!T91/ECO!T20),IF($C$2="Constant Exchange rate",IF(Investment_DATA!T91=0,0,Investment_DATA!T91/ECO!T55))))</f>
        <v>87976</v>
      </c>
      <c r="K95" s="64">
        <f>IF($C$2="National Currency",IF(Investment_DATA!U91=0,0,Investment_DATA!U91),IF($C$2="Current Exchange rate",IF(Investment_DATA!U91=0,0,Investment_DATA!U91/ECO!U20),IF($C$2="Constant Exchange rate",IF(Investment_DATA!U91=0,0,Investment_DATA!U91/ECO!U55))))</f>
        <v>102442</v>
      </c>
      <c r="L95" s="64">
        <f>IF($C$2="National Currency",IF(Investment_DATA!V91=0,0,Investment_DATA!V91),IF($C$2="Current Exchange rate",IF(Investment_DATA!V91=0,0,Investment_DATA!V91/ECO!V20),IF($C$2="Constant Exchange rate",IF(Investment_DATA!V91=0,0,Investment_DATA!V91/ECO!V55))))</f>
        <v>111969</v>
      </c>
      <c r="M95" s="64">
        <f>IF($C$2="National Currency",IF(Investment_DATA!W91=0,0,Investment_DATA!W91),IF($C$2="Current Exchange rate",IF(Investment_DATA!W91=0,0,Investment_DATA!W91/ECO!W20),IF($C$2="Constant Exchange rate",IF(Investment_DATA!W91=0,0,Investment_DATA!W91/ECO!W55))))</f>
        <v>106292</v>
      </c>
      <c r="N95" s="64">
        <f>IF($C$2="National Currency",IF(Investment_DATA!X91=0,0,Investment_DATA!X91),IF($C$2="Current Exchange rate",IF(Investment_DATA!X91=0,0,Investment_DATA!X91/ECO!X20),IF($C$2="Constant Exchange rate",IF(Investment_DATA!X91=0,0,Investment_DATA!X91/ECO!X55))))</f>
        <v>111355</v>
      </c>
      <c r="O95" s="64">
        <f>IF($C$2="National Currency",IF(Investment_DATA!Y91=0,0,Investment_DATA!Y91),IF($C$2="Current Exchange rate",IF(Investment_DATA!Y91=0,0,Investment_DATA!Y91/ECO!Y20),IF($C$2="Constant Exchange rate",IF(Investment_DATA!Y91=0,0,Investment_DATA!Y91/ECO!Y55))))</f>
        <v>118429</v>
      </c>
      <c r="P95" s="144">
        <f>IF($C$2="National Currency",IF(Investment_DATA!Z91=0,0,Investment_DATA!Z91),IF($C$2="Current Exchange rate",IF(Investment_DATA!Z91=0,0,Investment_DATA!Z91/ECO!Z20),IF($C$2="Constant Exchange rate",IF(Investment_DATA!Z91=0,0,Investment_DATA!Z91/ECO!Z55))))</f>
        <v>122709</v>
      </c>
      <c r="Q95" s="63">
        <f t="shared" si="15"/>
        <v>3.127537454281458E-2</v>
      </c>
      <c r="R95" s="63">
        <f t="shared" si="16"/>
        <v>6.3526559202550459E-2</v>
      </c>
      <c r="S95" s="63">
        <f t="shared" si="17"/>
        <v>0.476615587945588</v>
      </c>
    </row>
    <row r="96" spans="3:19" ht="15" x14ac:dyDescent="0.25">
      <c r="C96" s="165"/>
      <c r="D96" s="166"/>
      <c r="E96" s="61" t="s">
        <v>11</v>
      </c>
      <c r="F96" s="64">
        <f>IF($C$2="National Currency",IF(Investment_DATA!P92=0,0,Investment_DATA!P92),IF($C$2="Current Exchange rate",IF(Investment_DATA!P92=0,0,Investment_DATA!P92/ECO!P21),IF($C$2="Constant Exchange rate",IF(Investment_DATA!P92=0,0,Investment_DATA!P92/ECO!P56))))</f>
        <v>844403</v>
      </c>
      <c r="G96" s="64">
        <f>IF($C$2="National Currency",IF(Investment_DATA!Q92=0,0,Investment_DATA!Q92),IF($C$2="Current Exchange rate",IF(Investment_DATA!Q92=0,0,Investment_DATA!Q92/ECO!Q21),IF($C$2="Constant Exchange rate",IF(Investment_DATA!Q92=0,0,Investment_DATA!Q92/ECO!Q56))))</f>
        <v>940878</v>
      </c>
      <c r="H96" s="64">
        <f>IF($C$2="National Currency",IF(Investment_DATA!R92=0,0,Investment_DATA!R92),IF($C$2="Current Exchange rate",IF(Investment_DATA!R92=0,0,Investment_DATA!R92/ECO!R21),IF($C$2="Constant Exchange rate",IF(Investment_DATA!R92=0,0,Investment_DATA!R92/ECO!R56))))</f>
        <v>1007717</v>
      </c>
      <c r="I96" s="64">
        <f>IF($C$2="National Currency",IF(Investment_DATA!S92=0,0,Investment_DATA!S92),IF($C$2="Current Exchange rate",IF(Investment_DATA!S92=0,0,Investment_DATA!S92/ECO!S21),IF($C$2="Constant Exchange rate",IF(Investment_DATA!S92=0,0,Investment_DATA!S92/ECO!S56))))</f>
        <v>1066486</v>
      </c>
      <c r="J96" s="64">
        <f>IF($C$2="National Currency",IF(Investment_DATA!T92=0,0,Investment_DATA!T92),IF($C$2="Current Exchange rate",IF(Investment_DATA!T92=0,0,Investment_DATA!T92/ECO!T21),IF($C$2="Constant Exchange rate",IF(Investment_DATA!T92=0,0,Investment_DATA!T92/ECO!T56))))</f>
        <v>1059069</v>
      </c>
      <c r="K96" s="64">
        <f>IF($C$2="National Currency",IF(Investment_DATA!U92=0,0,Investment_DATA!U92),IF($C$2="Current Exchange rate",IF(Investment_DATA!U92=0,0,Investment_DATA!U92/ECO!U21),IF($C$2="Constant Exchange rate",IF(Investment_DATA!U92=0,0,Investment_DATA!U92/ECO!U56))))</f>
        <v>1197585</v>
      </c>
      <c r="L96" s="64">
        <f>IF($C$2="National Currency",IF(Investment_DATA!V92=0,0,Investment_DATA!V92),IF($C$2="Current Exchange rate",IF(Investment_DATA!V92=0,0,Investment_DATA!V92/ECO!V21),IF($C$2="Constant Exchange rate",IF(Investment_DATA!V92=0,0,Investment_DATA!V92/ECO!V56))))</f>
        <v>1281294</v>
      </c>
      <c r="M96" s="64">
        <f>IF($C$2="National Currency",IF(Investment_DATA!W92=0,0,Investment_DATA!W92),IF($C$2="Current Exchange rate",IF(Investment_DATA!W92=0,0,Investment_DATA!W92/ECO!W21),IF($C$2="Constant Exchange rate",IF(Investment_DATA!W92=0,0,Investment_DATA!W92/ECO!W56))))</f>
        <v>1282274</v>
      </c>
      <c r="N96" s="64">
        <f>IF($C$2="National Currency",IF(Investment_DATA!X92=0,0,Investment_DATA!X92),IF($C$2="Current Exchange rate",IF(Investment_DATA!X92=0,0,Investment_DATA!X92/ECO!X21),IF($C$2="Constant Exchange rate",IF(Investment_DATA!X92=0,0,Investment_DATA!X92/ECO!X56))))</f>
        <v>1444652</v>
      </c>
      <c r="O96" s="64">
        <f>IF($C$2="National Currency",IF(Investment_DATA!Y92=0,0,Investment_DATA!Y92),IF($C$2="Current Exchange rate",IF(Investment_DATA!Y92=0,0,Investment_DATA!Y92/ECO!Y21),IF($C$2="Constant Exchange rate",IF(Investment_DATA!Y92=0,0,Investment_DATA!Y92/ECO!Y56))))</f>
        <v>1498774</v>
      </c>
      <c r="P96" s="144">
        <f>IF($C$2="National Currency",IF(Investment_DATA!Z92=0,0,Investment_DATA!Z92),IF($C$2="Current Exchange rate",IF(Investment_DATA!Z92=0,0,Investment_DATA!Z92/ECO!Z21),IF($C$2="Constant Exchange rate",IF(Investment_DATA!Z92=0,0,Investment_DATA!Z92/ECO!Z56))))</f>
        <v>0</v>
      </c>
      <c r="Q96" s="63">
        <f t="shared" si="15"/>
        <v>0.39580439085893132</v>
      </c>
      <c r="R96" s="63">
        <f t="shared" si="16"/>
        <v>3.7463693678477572E-2</v>
      </c>
      <c r="S96" s="63">
        <f t="shared" si="17"/>
        <v>0.77495106009808112</v>
      </c>
    </row>
    <row r="97" spans="3:19" ht="15" x14ac:dyDescent="0.25">
      <c r="C97" s="165"/>
      <c r="D97" s="166"/>
      <c r="E97" s="61" t="s">
        <v>12</v>
      </c>
      <c r="F97" s="64">
        <f>IF($C$2="National Currency",IF(Investment_DATA!P93=0,0,Investment_DATA!P93),IF($C$2="Current Exchange rate",IF(Investment_DATA!P93=0,0,Investment_DATA!P93/ECO!P22),IF($C$2="Constant Exchange rate",IF(Investment_DATA!P93=0,0,Investment_DATA!P93/ECO!P57))))</f>
        <v>4326</v>
      </c>
      <c r="G97" s="64">
        <f>IF($C$2="National Currency",IF(Investment_DATA!Q93=0,0,Investment_DATA!Q93),IF($C$2="Current Exchange rate",IF(Investment_DATA!Q93=0,0,Investment_DATA!Q93/ECO!Q22),IF($C$2="Constant Exchange rate",IF(Investment_DATA!Q93=0,0,Investment_DATA!Q93/ECO!Q57))))</f>
        <v>4927</v>
      </c>
      <c r="H97" s="64">
        <f>IF($C$2="National Currency",IF(Investment_DATA!R93=0,0,Investment_DATA!R93),IF($C$2="Current Exchange rate",IF(Investment_DATA!R93=0,0,Investment_DATA!R93/ECO!R22),IF($C$2="Constant Exchange rate",IF(Investment_DATA!R93=0,0,Investment_DATA!R93/ECO!R57))))</f>
        <v>5478</v>
      </c>
      <c r="I97" s="64">
        <f>IF($C$2="National Currency",IF(Investment_DATA!S93=0,0,Investment_DATA!S93),IF($C$2="Current Exchange rate",IF(Investment_DATA!S93=0,0,Investment_DATA!S93/ECO!S22),IF($C$2="Constant Exchange rate",IF(Investment_DATA!S93=0,0,Investment_DATA!S93/ECO!S57))))</f>
        <v>6160</v>
      </c>
      <c r="J97" s="64">
        <f>IF($C$2="National Currency",IF(Investment_DATA!T93=0,0,Investment_DATA!T93),IF($C$2="Current Exchange rate",IF(Investment_DATA!T93=0,0,Investment_DATA!T93/ECO!T22),IF($C$2="Constant Exchange rate",IF(Investment_DATA!T93=0,0,Investment_DATA!T93/ECO!T57))))</f>
        <v>6012</v>
      </c>
      <c r="K97" s="64">
        <f>IF($C$2="National Currency",IF(Investment_DATA!U93=0,0,Investment_DATA!U93),IF($C$2="Current Exchange rate",IF(Investment_DATA!U93=0,0,Investment_DATA!U93/ECO!U22),IF($C$2="Constant Exchange rate",IF(Investment_DATA!U93=0,0,Investment_DATA!U93/ECO!U57))))</f>
        <v>6545</v>
      </c>
      <c r="L97" s="64">
        <f>IF($C$2="National Currency",IF(Investment_DATA!V93=0,0,Investment_DATA!V93),IF($C$2="Current Exchange rate",IF(Investment_DATA!V93=0,0,Investment_DATA!V93/ECO!V22),IF($C$2="Constant Exchange rate",IF(Investment_DATA!V93=0,0,Investment_DATA!V93/ECO!V57))))</f>
        <v>5977</v>
      </c>
      <c r="M97" s="64">
        <f>IF($C$2="National Currency",IF(Investment_DATA!W93=0,0,Investment_DATA!W93),IF($C$2="Current Exchange rate",IF(Investment_DATA!W93=0,0,Investment_DATA!W93/ECO!W22),IF($C$2="Constant Exchange rate",IF(Investment_DATA!W93=0,0,Investment_DATA!W93/ECO!W57))))</f>
        <v>5501</v>
      </c>
      <c r="N97" s="64">
        <f>IF($C$2="National Currency",IF(Investment_DATA!X93=0,0,Investment_DATA!X93),IF($C$2="Current Exchange rate",IF(Investment_DATA!X93=0,0,Investment_DATA!X93/ECO!X22),IF($C$2="Constant Exchange rate",IF(Investment_DATA!X93=0,0,Investment_DATA!X93/ECO!X57))))</f>
        <v>5640</v>
      </c>
      <c r="O97" s="64">
        <f>IF($C$2="National Currency",IF(Investment_DATA!Y93=0,0,Investment_DATA!Y93),IF($C$2="Current Exchange rate",IF(Investment_DATA!Y93=0,0,Investment_DATA!Y93/ECO!Y22),IF($C$2="Constant Exchange rate",IF(Investment_DATA!Y93=0,0,Investment_DATA!Y93/ECO!Y57))))</f>
        <v>6194</v>
      </c>
      <c r="P97" s="144">
        <f>IF($C$2="National Currency",IF(Investment_DATA!Z93=0,0,Investment_DATA!Z93),IF($C$2="Current Exchange rate",IF(Investment_DATA!Z93=0,0,Investment_DATA!Z93/ECO!Z22),IF($C$2="Constant Exchange rate",IF(Investment_DATA!Z93=0,0,Investment_DATA!Z93/ECO!Z57))))</f>
        <v>0</v>
      </c>
      <c r="Q97" s="63">
        <f t="shared" si="15"/>
        <v>1.6357452137415118E-3</v>
      </c>
      <c r="R97" s="63">
        <f t="shared" si="16"/>
        <v>9.8226950354609821E-2</v>
      </c>
      <c r="S97" s="63">
        <f t="shared" si="17"/>
        <v>0.43180767452612123</v>
      </c>
    </row>
    <row r="98" spans="3:19" ht="15" x14ac:dyDescent="0.25">
      <c r="C98" s="165"/>
      <c r="D98" s="166"/>
      <c r="E98" s="61" t="s">
        <v>13</v>
      </c>
      <c r="F98" s="64">
        <f>IF($C$2="National Currency",IF(Investment_DATA!P94=0,0,Investment_DATA!P94),IF($C$2="Current Exchange rate",IF(Investment_DATA!P94=0,0,Investment_DATA!P94/ECO!P23),IF($C$2="Constant Exchange rate",IF(Investment_DATA!P94=0,0,Investment_DATA!P94/ECO!P58))))</f>
        <v>0</v>
      </c>
      <c r="G98" s="64">
        <f>IF($C$2="National Currency",IF(Investment_DATA!Q94=0,0,Investment_DATA!Q94),IF($C$2="Current Exchange rate",IF(Investment_DATA!Q94=0,0,Investment_DATA!Q94/ECO!Q23),IF($C$2="Constant Exchange rate",IF(Investment_DATA!Q94=0,0,Investment_DATA!Q94/ECO!Q58))))</f>
        <v>0</v>
      </c>
      <c r="H98" s="64">
        <f>IF($C$2="National Currency",IF(Investment_DATA!R94=0,0,Investment_DATA!R94),IF($C$2="Current Exchange rate",IF(Investment_DATA!R94=0,0,Investment_DATA!R94/ECO!R23),IF($C$2="Constant Exchange rate",IF(Investment_DATA!R94=0,0,Investment_DATA!R94/ECO!R58))))</f>
        <v>0</v>
      </c>
      <c r="I98" s="64">
        <f>IF($C$2="National Currency",IF(Investment_DATA!S94=0,0,Investment_DATA!S94),IF($C$2="Current Exchange rate",IF(Investment_DATA!S94=0,0,Investment_DATA!S94/ECO!S23),IF($C$2="Constant Exchange rate",IF(Investment_DATA!S94=0,0,Investment_DATA!S94/ECO!S58))))</f>
        <v>0</v>
      </c>
      <c r="J98" s="64">
        <f>IF($C$2="National Currency",IF(Investment_DATA!T94=0,0,Investment_DATA!T94),IF($C$2="Current Exchange rate",IF(Investment_DATA!T94=0,0,Investment_DATA!T94/ECO!T23),IF($C$2="Constant Exchange rate",IF(Investment_DATA!T94=0,0,Investment_DATA!T94/ECO!T58))))</f>
        <v>1348.0020893183598</v>
      </c>
      <c r="K98" s="64">
        <f>IF($C$2="National Currency",IF(Investment_DATA!U94=0,0,Investment_DATA!U94),IF($C$2="Current Exchange rate",IF(Investment_DATA!U94=0,0,Investment_DATA!U94/ECO!U23),IF($C$2="Constant Exchange rate",IF(Investment_DATA!U94=0,0,Investment_DATA!U94/ECO!U58))))</f>
        <v>1552.6247061896056</v>
      </c>
      <c r="L98" s="64">
        <f>IF($C$2="National Currency",IF(Investment_DATA!V94=0,0,Investment_DATA!V94),IF($C$2="Current Exchange rate",IF(Investment_DATA!V94=0,0,Investment_DATA!V94/ECO!V23),IF($C$2="Constant Exchange rate",IF(Investment_DATA!V94=0,0,Investment_DATA!V94/ECO!V58))))</f>
        <v>1722.2512405327761</v>
      </c>
      <c r="M98" s="64">
        <f>IF($C$2="National Currency",IF(Investment_DATA!W94=0,0,Investment_DATA!W94),IF($C$2="Current Exchange rate",IF(Investment_DATA!W94=0,0,Investment_DATA!W94/ECO!W23),IF($C$2="Constant Exchange rate",IF(Investment_DATA!W94=0,0,Investment_DATA!W94/ECO!W58))))</f>
        <v>1837.5554975189343</v>
      </c>
      <c r="N98" s="64">
        <f>IF($C$2="National Currency",IF(Investment_DATA!X94=0,0,Investment_DATA!X94),IF($C$2="Current Exchange rate",IF(Investment_DATA!X94=0,0,Investment_DATA!X94/ECO!X23),IF($C$2="Constant Exchange rate",IF(Investment_DATA!X94=0,0,Investment_DATA!X94/ECO!X58))))</f>
        <v>2028.2057978584485</v>
      </c>
      <c r="O98" s="64">
        <f>IF($C$2="National Currency",IF(Investment_DATA!Y94=0,0,Investment_DATA!Y94),IF($C$2="Current Exchange rate",IF(Investment_DATA!Y94=0,0,Investment_DATA!Y94/ECO!Y23),IF($C$2="Constant Exchange rate",IF(Investment_DATA!Y94=0,0,Investment_DATA!Y94/ECO!Y58))))</f>
        <v>2126.9260903630188</v>
      </c>
      <c r="P98" s="144">
        <f>IF($C$2="National Currency",IF(Investment_DATA!Z94=0,0,Investment_DATA!Z94),IF($C$2="Current Exchange rate",IF(Investment_DATA!Z94=0,0,Investment_DATA!Z94/ECO!Z23),IF($C$2="Constant Exchange rate",IF(Investment_DATA!Z94=0,0,Investment_DATA!Z94/ECO!Z58))))</f>
        <v>0</v>
      </c>
      <c r="Q98" s="63">
        <f t="shared" si="15"/>
        <v>5.6169021186523315E-4</v>
      </c>
      <c r="R98" s="63">
        <f t="shared" si="16"/>
        <v>4.8673705897501973E-2</v>
      </c>
      <c r="S98" s="63" t="str">
        <f t="shared" si="17"/>
        <v>-</v>
      </c>
    </row>
    <row r="99" spans="3:19" ht="15" x14ac:dyDescent="0.25">
      <c r="C99" s="165"/>
      <c r="D99" s="166"/>
      <c r="E99" s="61" t="s">
        <v>14</v>
      </c>
      <c r="F99" s="64">
        <f>IF($C$2="National Currency",IF(Investment_DATA!P95=0,0,Investment_DATA!P95),IF($C$2="Current Exchange rate",IF(Investment_DATA!P95=0,0,Investment_DATA!P95/ECO!P24),IF($C$2="Constant Exchange rate",IF(Investment_DATA!P95=0,0,Investment_DATA!P95/ECO!P59))))</f>
        <v>0</v>
      </c>
      <c r="G99" s="64">
        <f>IF($C$2="National Currency",IF(Investment_DATA!Q95=0,0,Investment_DATA!Q95),IF($C$2="Current Exchange rate",IF(Investment_DATA!Q95=0,0,Investment_DATA!Q95/ECO!Q24),IF($C$2="Constant Exchange rate",IF(Investment_DATA!Q95=0,0,Investment_DATA!Q95/ECO!Q59))))</f>
        <v>0</v>
      </c>
      <c r="H99" s="64">
        <f>IF($C$2="National Currency",IF(Investment_DATA!R95=0,0,Investment_DATA!R95),IF($C$2="Current Exchange rate",IF(Investment_DATA!R95=0,0,Investment_DATA!R95/ECO!R24),IF($C$2="Constant Exchange rate",IF(Investment_DATA!R95=0,0,Investment_DATA!R95/ECO!R59))))</f>
        <v>0</v>
      </c>
      <c r="I99" s="64">
        <f>IF($C$2="National Currency",IF(Investment_DATA!S95=0,0,Investment_DATA!S95),IF($C$2="Current Exchange rate",IF(Investment_DATA!S95=0,0,Investment_DATA!S95/ECO!S24),IF($C$2="Constant Exchange rate",IF(Investment_DATA!S95=0,0,Investment_DATA!S95/ECO!S59))))</f>
        <v>0</v>
      </c>
      <c r="J99" s="64">
        <f>IF($C$2="National Currency",IF(Investment_DATA!T95=0,0,Investment_DATA!T95),IF($C$2="Current Exchange rate",IF(Investment_DATA!T95=0,0,Investment_DATA!T95/ECO!T24),IF($C$2="Constant Exchange rate",IF(Investment_DATA!T95=0,0,Investment_DATA!T95/ECO!T59))))</f>
        <v>0</v>
      </c>
      <c r="K99" s="64">
        <f>IF($C$2="National Currency",IF(Investment_DATA!U95=0,0,Investment_DATA!U95),IF($C$2="Current Exchange rate",IF(Investment_DATA!U95=0,0,Investment_DATA!U95/ECO!U24),IF($C$2="Constant Exchange rate",IF(Investment_DATA!U95=0,0,Investment_DATA!U95/ECO!U59))))</f>
        <v>0</v>
      </c>
      <c r="L99" s="64">
        <f>IF($C$2="National Currency",IF(Investment_DATA!V95=0,0,Investment_DATA!V95),IF($C$2="Current Exchange rate",IF(Investment_DATA!V95=0,0,Investment_DATA!V95/ECO!V24),IF($C$2="Constant Exchange rate",IF(Investment_DATA!V95=0,0,Investment_DATA!V95/ECO!V59))))</f>
        <v>0</v>
      </c>
      <c r="M99" s="64">
        <f>IF($C$2="National Currency",IF(Investment_DATA!W95=0,0,Investment_DATA!W95),IF($C$2="Current Exchange rate",IF(Investment_DATA!W95=0,0,Investment_DATA!W95/ECO!W24),IF($C$2="Constant Exchange rate",IF(Investment_DATA!W95=0,0,Investment_DATA!W95/ECO!W59))))</f>
        <v>0</v>
      </c>
      <c r="N99" s="64">
        <f>IF($C$2="National Currency",IF(Investment_DATA!X95=0,0,Investment_DATA!X95),IF($C$2="Current Exchange rate",IF(Investment_DATA!X95=0,0,Investment_DATA!X95/ECO!X24),IF($C$2="Constant Exchange rate",IF(Investment_DATA!X95=0,0,Investment_DATA!X95/ECO!X59))))</f>
        <v>0</v>
      </c>
      <c r="O99" s="64">
        <f>IF($C$2="National Currency",IF(Investment_DATA!Y95=0,0,Investment_DATA!Y95),IF($C$2="Current Exchange rate",IF(Investment_DATA!Y95=0,0,Investment_DATA!Y95/ECO!Y24),IF($C$2="Constant Exchange rate",IF(Investment_DATA!Y95=0,0,Investment_DATA!Y95/ECO!Y59))))</f>
        <v>0</v>
      </c>
      <c r="P99" s="144">
        <f>IF($C$2="National Currency",IF(Investment_DATA!Z95=0,0,Investment_DATA!Z95),IF($C$2="Current Exchange rate",IF(Investment_DATA!Z95=0,0,Investment_DATA!Z95/ECO!Z24),IF($C$2="Constant Exchange rate",IF(Investment_DATA!Z95=0,0,Investment_DATA!Z95/ECO!Z59))))</f>
        <v>0</v>
      </c>
      <c r="Q99" s="63">
        <f t="shared" si="15"/>
        <v>0</v>
      </c>
      <c r="R99" s="63" t="str">
        <f t="shared" si="16"/>
        <v>-</v>
      </c>
      <c r="S99" s="63" t="str">
        <f t="shared" si="17"/>
        <v>-</v>
      </c>
    </row>
    <row r="100" spans="3:19" ht="15" x14ac:dyDescent="0.25">
      <c r="C100" s="165"/>
      <c r="D100" s="166"/>
      <c r="E100" s="61" t="s">
        <v>15</v>
      </c>
      <c r="F100" s="64">
        <f>IF($C$2="National Currency",IF(Investment_DATA!P96=0,0,Investment_DATA!P96),IF($C$2="Current Exchange rate",IF(Investment_DATA!P96=0,0,Investment_DATA!P96/ECO!P25),IF($C$2="Constant Exchange rate",IF(Investment_DATA!P96=0,0,Investment_DATA!P96/ECO!P60))))</f>
        <v>0</v>
      </c>
      <c r="G100" s="64">
        <f>IF($C$2="National Currency",IF(Investment_DATA!Q96=0,0,Investment_DATA!Q96),IF($C$2="Current Exchange rate",IF(Investment_DATA!Q96=0,0,Investment_DATA!Q96/ECO!Q25),IF($C$2="Constant Exchange rate",IF(Investment_DATA!Q96=0,0,Investment_DATA!Q96/ECO!Q60))))</f>
        <v>0</v>
      </c>
      <c r="H100" s="64">
        <f>IF($C$2="National Currency",IF(Investment_DATA!R96=0,0,Investment_DATA!R96),IF($C$2="Current Exchange rate",IF(Investment_DATA!R96=0,0,Investment_DATA!R96/ECO!R25),IF($C$2="Constant Exchange rate",IF(Investment_DATA!R96=0,0,Investment_DATA!R96/ECO!R60))))</f>
        <v>0</v>
      </c>
      <c r="I100" s="64">
        <f>IF($C$2="National Currency",IF(Investment_DATA!S96=0,0,Investment_DATA!S96),IF($C$2="Current Exchange rate",IF(Investment_DATA!S96=0,0,Investment_DATA!S96/ECO!S25),IF($C$2="Constant Exchange rate",IF(Investment_DATA!S96=0,0,Investment_DATA!S96/ECO!S60))))</f>
        <v>0</v>
      </c>
      <c r="J100" s="64">
        <f>IF($C$2="National Currency",IF(Investment_DATA!T96=0,0,Investment_DATA!T96),IF($C$2="Current Exchange rate",IF(Investment_DATA!T96=0,0,Investment_DATA!T96/ECO!T25),IF($C$2="Constant Exchange rate",IF(Investment_DATA!T96=0,0,Investment_DATA!T96/ECO!T60))))</f>
        <v>0</v>
      </c>
      <c r="K100" s="64">
        <f>IF($C$2="National Currency",IF(Investment_DATA!U96=0,0,Investment_DATA!U96),IF($C$2="Current Exchange rate",IF(Investment_DATA!U96=0,0,Investment_DATA!U96/ECO!U25),IF($C$2="Constant Exchange rate",IF(Investment_DATA!U96=0,0,Investment_DATA!U96/ECO!U60))))</f>
        <v>0</v>
      </c>
      <c r="L100" s="64">
        <f>IF($C$2="National Currency",IF(Investment_DATA!V96=0,0,Investment_DATA!V96),IF($C$2="Current Exchange rate",IF(Investment_DATA!V96=0,0,Investment_DATA!V96/ECO!V25),IF($C$2="Constant Exchange rate",IF(Investment_DATA!V96=0,0,Investment_DATA!V96/ECO!V60))))</f>
        <v>0</v>
      </c>
      <c r="M100" s="64">
        <f>IF($C$2="National Currency",IF(Investment_DATA!W96=0,0,Investment_DATA!W96),IF($C$2="Current Exchange rate",IF(Investment_DATA!W96=0,0,Investment_DATA!W96/ECO!W25),IF($C$2="Constant Exchange rate",IF(Investment_DATA!W96=0,0,Investment_DATA!W96/ECO!W60))))</f>
        <v>0</v>
      </c>
      <c r="N100" s="64">
        <f>IF($C$2="National Currency",IF(Investment_DATA!X96=0,0,Investment_DATA!X96),IF($C$2="Current Exchange rate",IF(Investment_DATA!X96=0,0,Investment_DATA!X96/ECO!X25),IF($C$2="Constant Exchange rate",IF(Investment_DATA!X96=0,0,Investment_DATA!X96/ECO!X60))))</f>
        <v>0</v>
      </c>
      <c r="O100" s="64">
        <f>IF($C$2="National Currency",IF(Investment_DATA!Y96=0,0,Investment_DATA!Y96),IF($C$2="Current Exchange rate",IF(Investment_DATA!Y96=0,0,Investment_DATA!Y96/ECO!Y25),IF($C$2="Constant Exchange rate",IF(Investment_DATA!Y96=0,0,Investment_DATA!Y96/ECO!Y60))))</f>
        <v>0</v>
      </c>
      <c r="P100" s="144">
        <f>IF($C$2="National Currency",IF(Investment_DATA!Z96=0,0,Investment_DATA!Z96),IF($C$2="Current Exchange rate",IF(Investment_DATA!Z96=0,0,Investment_DATA!Z96/ECO!Z25),IF($C$2="Constant Exchange rate",IF(Investment_DATA!Z96=0,0,Investment_DATA!Z96/ECO!Z60))))</f>
        <v>0</v>
      </c>
      <c r="Q100" s="63">
        <f t="shared" si="15"/>
        <v>0</v>
      </c>
      <c r="R100" s="63" t="str">
        <f t="shared" si="16"/>
        <v>-</v>
      </c>
      <c r="S100" s="63" t="str">
        <f t="shared" si="17"/>
        <v>-</v>
      </c>
    </row>
    <row r="101" spans="3:19" ht="15" x14ac:dyDescent="0.25">
      <c r="C101" s="165"/>
      <c r="D101" s="166"/>
      <c r="E101" s="61" t="s">
        <v>16</v>
      </c>
      <c r="F101" s="64">
        <f>IF($C$2="National Currency",IF(Investment_DATA!P97=0,0,Investment_DATA!P97),IF($C$2="Current Exchange rate",IF(Investment_DATA!P97=0,0,Investment_DATA!P97/ECO!P26),IF($C$2="Constant Exchange rate",IF(Investment_DATA!P97=0,0,Investment_DATA!P97/ECO!P61))))</f>
        <v>0</v>
      </c>
      <c r="G101" s="64">
        <f>IF($C$2="National Currency",IF(Investment_DATA!Q97=0,0,Investment_DATA!Q97),IF($C$2="Current Exchange rate",IF(Investment_DATA!Q97=0,0,Investment_DATA!Q97/ECO!Q26),IF($C$2="Constant Exchange rate",IF(Investment_DATA!Q97=0,0,Investment_DATA!Q97/ECO!Q61))))</f>
        <v>0</v>
      </c>
      <c r="H101" s="64">
        <f>IF($C$2="National Currency",IF(Investment_DATA!R97=0,0,Investment_DATA!R97),IF($C$2="Current Exchange rate",IF(Investment_DATA!R97=0,0,Investment_DATA!R97/ECO!R26),IF($C$2="Constant Exchange rate",IF(Investment_DATA!R97=0,0,Investment_DATA!R97/ECO!R61))))</f>
        <v>0</v>
      </c>
      <c r="I101" s="64">
        <f>IF($C$2="National Currency",IF(Investment_DATA!S97=0,0,Investment_DATA!S97),IF($C$2="Current Exchange rate",IF(Investment_DATA!S97=0,0,Investment_DATA!S97/ECO!S26),IF($C$2="Constant Exchange rate",IF(Investment_DATA!S97=0,0,Investment_DATA!S97/ECO!S61))))</f>
        <v>0</v>
      </c>
      <c r="J101" s="64">
        <f>IF($C$2="National Currency",IF(Investment_DATA!T97=0,0,Investment_DATA!T97),IF($C$2="Current Exchange rate",IF(Investment_DATA!T97=0,0,Investment_DATA!T97/ECO!T26),IF($C$2="Constant Exchange rate",IF(Investment_DATA!T97=0,0,Investment_DATA!T97/ECO!T61))))</f>
        <v>0</v>
      </c>
      <c r="K101" s="64">
        <f>IF($C$2="National Currency",IF(Investment_DATA!U97=0,0,Investment_DATA!U97),IF($C$2="Current Exchange rate",IF(Investment_DATA!U97=0,0,Investment_DATA!U97/ECO!U26),IF($C$2="Constant Exchange rate",IF(Investment_DATA!U97=0,0,Investment_DATA!U97/ECO!U61))))</f>
        <v>0</v>
      </c>
      <c r="L101" s="64">
        <f>IF($C$2="National Currency",IF(Investment_DATA!V97=0,0,Investment_DATA!V97),IF($C$2="Current Exchange rate",IF(Investment_DATA!V97=0,0,Investment_DATA!V97/ECO!V26),IF($C$2="Constant Exchange rate",IF(Investment_DATA!V97=0,0,Investment_DATA!V97/ECO!V61))))</f>
        <v>0</v>
      </c>
      <c r="M101" s="64">
        <f>IF($C$2="National Currency",IF(Investment_DATA!W97=0,0,Investment_DATA!W97),IF($C$2="Current Exchange rate",IF(Investment_DATA!W97=0,0,Investment_DATA!W97/ECO!W26),IF($C$2="Constant Exchange rate",IF(Investment_DATA!W97=0,0,Investment_DATA!W97/ECO!W61))))</f>
        <v>0</v>
      </c>
      <c r="N101" s="64">
        <f>IF($C$2="National Currency",IF(Investment_DATA!X97=0,0,Investment_DATA!X97),IF($C$2="Current Exchange rate",IF(Investment_DATA!X97=0,0,Investment_DATA!X97/ECO!X26),IF($C$2="Constant Exchange rate",IF(Investment_DATA!X97=0,0,Investment_DATA!X97/ECO!X61))))</f>
        <v>0</v>
      </c>
      <c r="O101" s="64">
        <f>IF($C$2="National Currency",IF(Investment_DATA!Y97=0,0,Investment_DATA!Y97),IF($C$2="Current Exchange rate",IF(Investment_DATA!Y97=0,0,Investment_DATA!Y97/ECO!Y26),IF($C$2="Constant Exchange rate",IF(Investment_DATA!Y97=0,0,Investment_DATA!Y97/ECO!Y61))))</f>
        <v>0</v>
      </c>
      <c r="P101" s="144">
        <f>IF($C$2="National Currency",IF(Investment_DATA!Z97=0,0,Investment_DATA!Z97),IF($C$2="Current Exchange rate",IF(Investment_DATA!Z97=0,0,Investment_DATA!Z97/ECO!Z26),IF($C$2="Constant Exchange rate",IF(Investment_DATA!Z97=0,0,Investment_DATA!Z97/ECO!Z61))))</f>
        <v>0</v>
      </c>
      <c r="Q101" s="63">
        <f t="shared" si="15"/>
        <v>0</v>
      </c>
      <c r="R101" s="63" t="str">
        <f t="shared" si="16"/>
        <v>-</v>
      </c>
      <c r="S101" s="63" t="str">
        <f t="shared" si="17"/>
        <v>-</v>
      </c>
    </row>
    <row r="102" spans="3:19" ht="15" x14ac:dyDescent="0.25">
      <c r="C102" s="165"/>
      <c r="D102" s="166"/>
      <c r="E102" s="61" t="s">
        <v>17</v>
      </c>
      <c r="F102" s="64">
        <f>IF($C$2="National Currency",IF(Investment_DATA!P98=0,0,Investment_DATA!P98),IF($C$2="Current Exchange rate",IF(Investment_DATA!P98=0,0,Investment_DATA!P98/ECO!P27),IF($C$2="Constant Exchange rate",IF(Investment_DATA!P98=0,0,Investment_DATA!P98/ECO!P62))))</f>
        <v>215240</v>
      </c>
      <c r="G102" s="64">
        <f>IF($C$2="National Currency",IF(Investment_DATA!Q98=0,0,Investment_DATA!Q98),IF($C$2="Current Exchange rate",IF(Investment_DATA!Q98=0,0,Investment_DATA!Q98/ECO!Q27),IF($C$2="Constant Exchange rate",IF(Investment_DATA!Q98=0,0,Investment_DATA!Q98/ECO!Q62))))</f>
        <v>248239</v>
      </c>
      <c r="H102" s="64">
        <f>IF($C$2="National Currency",IF(Investment_DATA!R98=0,0,Investment_DATA!R98),IF($C$2="Current Exchange rate",IF(Investment_DATA!R98=0,0,Investment_DATA!R98/ECO!R27),IF($C$2="Constant Exchange rate",IF(Investment_DATA!R98=0,0,Investment_DATA!R98/ECO!R62))))</f>
        <v>260360</v>
      </c>
      <c r="I102" s="64">
        <f>IF($C$2="National Currency",IF(Investment_DATA!S98=0,0,Investment_DATA!S98),IF($C$2="Current Exchange rate",IF(Investment_DATA!S98=0,0,Investment_DATA!S98/ECO!S27),IF($C$2="Constant Exchange rate",IF(Investment_DATA!S98=0,0,Investment_DATA!S98/ECO!S62))))</f>
        <v>253503</v>
      </c>
      <c r="J102" s="64">
        <f>IF($C$2="National Currency",IF(Investment_DATA!T98=0,0,Investment_DATA!T98),IF($C$2="Current Exchange rate",IF(Investment_DATA!T98=0,0,Investment_DATA!T98/ECO!T27),IF($C$2="Constant Exchange rate",IF(Investment_DATA!T98=0,0,Investment_DATA!T98/ECO!T62))))</f>
        <v>244688</v>
      </c>
      <c r="K102" s="64">
        <f>IF($C$2="National Currency",IF(Investment_DATA!U98=0,0,Investment_DATA!U98),IF($C$2="Current Exchange rate",IF(Investment_DATA!U98=0,0,Investment_DATA!U98/ECO!U27),IF($C$2="Constant Exchange rate",IF(Investment_DATA!U98=0,0,Investment_DATA!U98/ECO!U62))))</f>
        <v>298801</v>
      </c>
      <c r="L102" s="64">
        <f>IF($C$2="National Currency",IF(Investment_DATA!V98=0,0,Investment_DATA!V98),IF($C$2="Current Exchange rate",IF(Investment_DATA!V98=0,0,Investment_DATA!V98/ECO!V27),IF($C$2="Constant Exchange rate",IF(Investment_DATA!V98=0,0,Investment_DATA!V98/ECO!V62))))</f>
        <v>336788</v>
      </c>
      <c r="M102" s="64">
        <f>IF($C$2="National Currency",IF(Investment_DATA!W98=0,0,Investment_DATA!W98),IF($C$2="Current Exchange rate",IF(Investment_DATA!W98=0,0,Investment_DATA!W98/ECO!W27),IF($C$2="Constant Exchange rate",IF(Investment_DATA!W98=0,0,Investment_DATA!W98/ECO!W62))))</f>
        <v>345767</v>
      </c>
      <c r="N102" s="64">
        <f>IF($C$2="National Currency",IF(Investment_DATA!X98=0,0,Investment_DATA!X98),IF($C$2="Current Exchange rate",IF(Investment_DATA!X98=0,0,Investment_DATA!X98/ECO!X27),IF($C$2="Constant Exchange rate",IF(Investment_DATA!X98=0,0,Investment_DATA!X98/ECO!X62))))</f>
        <v>362199</v>
      </c>
      <c r="O102" s="64">
        <f>IF($C$2="National Currency",IF(Investment_DATA!Y98=0,0,Investment_DATA!Y98),IF($C$2="Current Exchange rate",IF(Investment_DATA!Y98=0,0,Investment_DATA!Y98/ECO!Y27),IF($C$2="Constant Exchange rate",IF(Investment_DATA!Y98=0,0,Investment_DATA!Y98/ECO!Y62))))</f>
        <v>396467</v>
      </c>
      <c r="P102" s="144">
        <f>IF($C$2="National Currency",IF(Investment_DATA!Z98=0,0,Investment_DATA!Z98),IF($C$2="Current Exchange rate",IF(Investment_DATA!Z98=0,0,Investment_DATA!Z98/ECO!Z27),IF($C$2="Constant Exchange rate",IF(Investment_DATA!Z98=0,0,Investment_DATA!Z98/ECO!Z62))))</f>
        <v>453617</v>
      </c>
      <c r="Q102" s="63">
        <f t="shared" si="15"/>
        <v>0.10470116203688343</v>
      </c>
      <c r="R102" s="63">
        <f t="shared" si="16"/>
        <v>9.4610973525603326E-2</v>
      </c>
      <c r="S102" s="63">
        <f t="shared" si="17"/>
        <v>0.84197639843895189</v>
      </c>
    </row>
    <row r="103" spans="3:19" ht="15" x14ac:dyDescent="0.25">
      <c r="C103" s="165"/>
      <c r="D103" s="166"/>
      <c r="E103" s="61" t="s">
        <v>18</v>
      </c>
      <c r="F103" s="64">
        <f>IF($C$2="National Currency",IF(Investment_DATA!P99=0,0,Investment_DATA!P99),IF($C$2="Current Exchange rate",IF(Investment_DATA!P99=0,0,Investment_DATA!P99/ECO!P28),IF($C$2="Constant Exchange rate",IF(Investment_DATA!P99=0,0,Investment_DATA!P99/ECO!P63))))</f>
        <v>0</v>
      </c>
      <c r="G103" s="64">
        <f>IF($C$2="National Currency",IF(Investment_DATA!Q99=0,0,Investment_DATA!Q99),IF($C$2="Current Exchange rate",IF(Investment_DATA!Q99=0,0,Investment_DATA!Q99/ECO!Q28),IF($C$2="Constant Exchange rate",IF(Investment_DATA!Q99=0,0,Investment_DATA!Q99/ECO!Q63))))</f>
        <v>0</v>
      </c>
      <c r="H103" s="64">
        <f>IF($C$2="National Currency",IF(Investment_DATA!R99=0,0,Investment_DATA!R99),IF($C$2="Current Exchange rate",IF(Investment_DATA!R99=0,0,Investment_DATA!R99/ECO!R28),IF($C$2="Constant Exchange rate",IF(Investment_DATA!R99=0,0,Investment_DATA!R99/ECO!R63))))</f>
        <v>0</v>
      </c>
      <c r="I103" s="64">
        <f>IF($C$2="National Currency",IF(Investment_DATA!S99=0,0,Investment_DATA!S99),IF($C$2="Current Exchange rate",IF(Investment_DATA!S99=0,0,Investment_DATA!S99/ECO!S28),IF($C$2="Constant Exchange rate",IF(Investment_DATA!S99=0,0,Investment_DATA!S99/ECO!S63))))</f>
        <v>0</v>
      </c>
      <c r="J103" s="64">
        <f>IF($C$2="National Currency",IF(Investment_DATA!T99=0,0,Investment_DATA!T99),IF($C$2="Current Exchange rate",IF(Investment_DATA!T99=0,0,Investment_DATA!T99/ECO!T28),IF($C$2="Constant Exchange rate",IF(Investment_DATA!T99=0,0,Investment_DATA!T99/ECO!T63))))</f>
        <v>0</v>
      </c>
      <c r="K103" s="64">
        <f>IF($C$2="National Currency",IF(Investment_DATA!U99=0,0,Investment_DATA!U99),IF($C$2="Current Exchange rate",IF(Investment_DATA!U99=0,0,Investment_DATA!U99/ECO!U28),IF($C$2="Constant Exchange rate",IF(Investment_DATA!U99=0,0,Investment_DATA!U99/ECO!U63))))</f>
        <v>0</v>
      </c>
      <c r="L103" s="64">
        <f>IF($C$2="National Currency",IF(Investment_DATA!V99=0,0,Investment_DATA!V99),IF($C$2="Current Exchange rate",IF(Investment_DATA!V99=0,0,Investment_DATA!V99/ECO!V28),IF($C$2="Constant Exchange rate",IF(Investment_DATA!V99=0,0,Investment_DATA!V99/ECO!V63))))</f>
        <v>0</v>
      </c>
      <c r="M103" s="64">
        <f>IF($C$2="National Currency",IF(Investment_DATA!W99=0,0,Investment_DATA!W99),IF($C$2="Current Exchange rate",IF(Investment_DATA!W99=0,0,Investment_DATA!W99/ECO!W28),IF($C$2="Constant Exchange rate",IF(Investment_DATA!W99=0,0,Investment_DATA!W99/ECO!W63))))</f>
        <v>0</v>
      </c>
      <c r="N103" s="64">
        <f>IF($C$2="National Currency",IF(Investment_DATA!X99=0,0,Investment_DATA!X99),IF($C$2="Current Exchange rate",IF(Investment_DATA!X99=0,0,Investment_DATA!X99/ECO!X28),IF($C$2="Constant Exchange rate",IF(Investment_DATA!X99=0,0,Investment_DATA!X99/ECO!X63))))</f>
        <v>0</v>
      </c>
      <c r="O103" s="64">
        <f>IF($C$2="National Currency",IF(Investment_DATA!Y99=0,0,Investment_DATA!Y99),IF($C$2="Current Exchange rate",IF(Investment_DATA!Y99=0,0,Investment_DATA!Y99/ECO!Y28),IF($C$2="Constant Exchange rate",IF(Investment_DATA!Y99=0,0,Investment_DATA!Y99/ECO!Y63))))</f>
        <v>0</v>
      </c>
      <c r="P103" s="144">
        <f>IF($C$2="National Currency",IF(Investment_DATA!Z99=0,0,Investment_DATA!Z99),IF($C$2="Current Exchange rate",IF(Investment_DATA!Z99=0,0,Investment_DATA!Z99/ECO!Z28),IF($C$2="Constant Exchange rate",IF(Investment_DATA!Z99=0,0,Investment_DATA!Z99/ECO!Z63))))</f>
        <v>0</v>
      </c>
      <c r="Q103" s="63">
        <f t="shared" si="15"/>
        <v>0</v>
      </c>
      <c r="R103" s="63" t="str">
        <f t="shared" si="16"/>
        <v>-</v>
      </c>
      <c r="S103" s="63" t="str">
        <f t="shared" si="17"/>
        <v>-</v>
      </c>
    </row>
    <row r="104" spans="3:19" ht="15" x14ac:dyDescent="0.25">
      <c r="C104" s="165"/>
      <c r="D104" s="166"/>
      <c r="E104" s="61" t="s">
        <v>19</v>
      </c>
      <c r="F104" s="64">
        <f>IF($C$2="National Currency",IF(Investment_DATA!P100=0,0,Investment_DATA!P100),IF($C$2="Current Exchange rate",IF(Investment_DATA!P100=0,0,Investment_DATA!P100/ECO!P29),IF($C$2="Constant Exchange rate",IF(Investment_DATA!P100=0,0,Investment_DATA!P100/ECO!P64))))</f>
        <v>0</v>
      </c>
      <c r="G104" s="64">
        <f>IF($C$2="National Currency",IF(Investment_DATA!Q100=0,0,Investment_DATA!Q100),IF($C$2="Current Exchange rate",IF(Investment_DATA!Q100=0,0,Investment_DATA!Q100/ECO!Q29),IF($C$2="Constant Exchange rate",IF(Investment_DATA!Q100=0,0,Investment_DATA!Q100/ECO!Q64))))</f>
        <v>0</v>
      </c>
      <c r="H104" s="64">
        <f>IF($C$2="National Currency",IF(Investment_DATA!R100=0,0,Investment_DATA!R100),IF($C$2="Current Exchange rate",IF(Investment_DATA!R100=0,0,Investment_DATA!R100/ECO!R29),IF($C$2="Constant Exchange rate",IF(Investment_DATA!R100=0,0,Investment_DATA!R100/ECO!R64))))</f>
        <v>0</v>
      </c>
      <c r="I104" s="64">
        <f>IF($C$2="National Currency",IF(Investment_DATA!S100=0,0,Investment_DATA!S100),IF($C$2="Current Exchange rate",IF(Investment_DATA!S100=0,0,Investment_DATA!S100/ECO!S29),IF($C$2="Constant Exchange rate",IF(Investment_DATA!S100=0,0,Investment_DATA!S100/ECO!S64))))</f>
        <v>0</v>
      </c>
      <c r="J104" s="64">
        <f>IF($C$2="National Currency",IF(Investment_DATA!T100=0,0,Investment_DATA!T100),IF($C$2="Current Exchange rate",IF(Investment_DATA!T100=0,0,Investment_DATA!T100/ECO!T29),IF($C$2="Constant Exchange rate",IF(Investment_DATA!T100=0,0,Investment_DATA!T100/ECO!T64))))</f>
        <v>0</v>
      </c>
      <c r="K104" s="64">
        <f>IF($C$2="National Currency",IF(Investment_DATA!U100=0,0,Investment_DATA!U100),IF($C$2="Current Exchange rate",IF(Investment_DATA!U100=0,0,Investment_DATA!U100/ECO!U29),IF($C$2="Constant Exchange rate",IF(Investment_DATA!U100=0,0,Investment_DATA!U100/ECO!U64))))</f>
        <v>0</v>
      </c>
      <c r="L104" s="64">
        <f>IF($C$2="National Currency",IF(Investment_DATA!V100=0,0,Investment_DATA!V100),IF($C$2="Current Exchange rate",IF(Investment_DATA!V100=0,0,Investment_DATA!V100/ECO!V29),IF($C$2="Constant Exchange rate",IF(Investment_DATA!V100=0,0,Investment_DATA!V100/ECO!V64))))</f>
        <v>0</v>
      </c>
      <c r="M104" s="64">
        <f>IF($C$2="National Currency",IF(Investment_DATA!W100=0,0,Investment_DATA!W100),IF($C$2="Current Exchange rate",IF(Investment_DATA!W100=0,0,Investment_DATA!W100/ECO!W29),IF($C$2="Constant Exchange rate",IF(Investment_DATA!W100=0,0,Investment_DATA!W100/ECO!W64))))</f>
        <v>0</v>
      </c>
      <c r="N104" s="64">
        <f>IF($C$2="National Currency",IF(Investment_DATA!X100=0,0,Investment_DATA!X100),IF($C$2="Current Exchange rate",IF(Investment_DATA!X100=0,0,Investment_DATA!X100/ECO!X29),IF($C$2="Constant Exchange rate",IF(Investment_DATA!X100=0,0,Investment_DATA!X100/ECO!X64))))</f>
        <v>0</v>
      </c>
      <c r="O104" s="64">
        <f>IF($C$2="National Currency",IF(Investment_DATA!Y100=0,0,Investment_DATA!Y100),IF($C$2="Current Exchange rate",IF(Investment_DATA!Y100=0,0,Investment_DATA!Y100/ECO!Y29),IF($C$2="Constant Exchange rate",IF(Investment_DATA!Y100=0,0,Investment_DATA!Y100/ECO!Y64))))</f>
        <v>0</v>
      </c>
      <c r="P104" s="144">
        <f>IF($C$2="National Currency",IF(Investment_DATA!Z100=0,0,Investment_DATA!Z100),IF($C$2="Current Exchange rate",IF(Investment_DATA!Z100=0,0,Investment_DATA!Z100/ECO!Z29),IF($C$2="Constant Exchange rate",IF(Investment_DATA!Z100=0,0,Investment_DATA!Z100/ECO!Z64))))</f>
        <v>0</v>
      </c>
      <c r="Q104" s="63">
        <f t="shared" si="15"/>
        <v>0</v>
      </c>
      <c r="R104" s="63" t="str">
        <f t="shared" si="16"/>
        <v>-</v>
      </c>
      <c r="S104" s="63" t="str">
        <f t="shared" si="17"/>
        <v>-</v>
      </c>
    </row>
    <row r="105" spans="3:19" ht="15" x14ac:dyDescent="0.25">
      <c r="C105" s="165"/>
      <c r="D105" s="166"/>
      <c r="E105" s="61" t="s">
        <v>20</v>
      </c>
      <c r="F105" s="64">
        <f>IF($C$2="National Currency",IF(Investment_DATA!P101=0,0,Investment_DATA!P101),IF($C$2="Current Exchange rate",IF(Investment_DATA!P101=0,0,Investment_DATA!P101/ECO!P30),IF($C$2="Constant Exchange rate",IF(Investment_DATA!P101=0,0,Investment_DATA!P101/ECO!P65))))</f>
        <v>0</v>
      </c>
      <c r="G105" s="64">
        <f>IF($C$2="National Currency",IF(Investment_DATA!Q101=0,0,Investment_DATA!Q101),IF($C$2="Current Exchange rate",IF(Investment_DATA!Q101=0,0,Investment_DATA!Q101/ECO!Q30),IF($C$2="Constant Exchange rate",IF(Investment_DATA!Q101=0,0,Investment_DATA!Q101/ECO!Q65))))</f>
        <v>0</v>
      </c>
      <c r="H105" s="64">
        <f>IF($C$2="National Currency",IF(Investment_DATA!R101=0,0,Investment_DATA!R101),IF($C$2="Current Exchange rate",IF(Investment_DATA!R101=0,0,Investment_DATA!R101/ECO!R30),IF($C$2="Constant Exchange rate",IF(Investment_DATA!R101=0,0,Investment_DATA!R101/ECO!R65))))</f>
        <v>0</v>
      </c>
      <c r="I105" s="64">
        <f>IF($C$2="National Currency",IF(Investment_DATA!S101=0,0,Investment_DATA!S101),IF($C$2="Current Exchange rate",IF(Investment_DATA!S101=0,0,Investment_DATA!S101/ECO!S30),IF($C$2="Constant Exchange rate",IF(Investment_DATA!S101=0,0,Investment_DATA!S101/ECO!S65))))</f>
        <v>0</v>
      </c>
      <c r="J105" s="64">
        <f>IF($C$2="National Currency",IF(Investment_DATA!T101=0,0,Investment_DATA!T101),IF($C$2="Current Exchange rate",IF(Investment_DATA!T101=0,0,Investment_DATA!T101/ECO!T30),IF($C$2="Constant Exchange rate",IF(Investment_DATA!T101=0,0,Investment_DATA!T101/ECO!T65))))</f>
        <v>0</v>
      </c>
      <c r="K105" s="64">
        <f>IF($C$2="National Currency",IF(Investment_DATA!U101=0,0,Investment_DATA!U101),IF($C$2="Current Exchange rate",IF(Investment_DATA!U101=0,0,Investment_DATA!U101/ECO!U30),IF($C$2="Constant Exchange rate",IF(Investment_DATA!U101=0,0,Investment_DATA!U101/ECO!U65))))</f>
        <v>0</v>
      </c>
      <c r="L105" s="64">
        <f>IF($C$2="National Currency",IF(Investment_DATA!V101=0,0,Investment_DATA!V101),IF($C$2="Current Exchange rate",IF(Investment_DATA!V101=0,0,Investment_DATA!V101/ECO!V30),IF($C$2="Constant Exchange rate",IF(Investment_DATA!V101=0,0,Investment_DATA!V101/ECO!V65))))</f>
        <v>0</v>
      </c>
      <c r="M105" s="64">
        <f>IF($C$2="National Currency",IF(Investment_DATA!W101=0,0,Investment_DATA!W101),IF($C$2="Current Exchange rate",IF(Investment_DATA!W101=0,0,Investment_DATA!W101/ECO!W30),IF($C$2="Constant Exchange rate",IF(Investment_DATA!W101=0,0,Investment_DATA!W101/ECO!W65))))</f>
        <v>0</v>
      </c>
      <c r="N105" s="64">
        <f>IF($C$2="National Currency",IF(Investment_DATA!X101=0,0,Investment_DATA!X101),IF($C$2="Current Exchange rate",IF(Investment_DATA!X101=0,0,Investment_DATA!X101/ECO!X30),IF($C$2="Constant Exchange rate",IF(Investment_DATA!X101=0,0,Investment_DATA!X101/ECO!X65))))</f>
        <v>0</v>
      </c>
      <c r="O105" s="64">
        <f>IF($C$2="National Currency",IF(Investment_DATA!Y101=0,0,Investment_DATA!Y101),IF($C$2="Current Exchange rate",IF(Investment_DATA!Y101=0,0,Investment_DATA!Y101/ECO!Y30),IF($C$2="Constant Exchange rate",IF(Investment_DATA!Y101=0,0,Investment_DATA!Y101/ECO!Y65))))</f>
        <v>0</v>
      </c>
      <c r="P105" s="144">
        <f>IF($C$2="National Currency",IF(Investment_DATA!Z101=0,0,Investment_DATA!Z101),IF($C$2="Current Exchange rate",IF(Investment_DATA!Z101=0,0,Investment_DATA!Z101/ECO!Z30),IF($C$2="Constant Exchange rate",IF(Investment_DATA!Z101=0,0,Investment_DATA!Z101/ECO!Z65))))</f>
        <v>0</v>
      </c>
      <c r="Q105" s="63">
        <f t="shared" si="15"/>
        <v>0</v>
      </c>
      <c r="R105" s="63" t="str">
        <f t="shared" si="16"/>
        <v>-</v>
      </c>
      <c r="S105" s="63" t="str">
        <f t="shared" si="17"/>
        <v>-</v>
      </c>
    </row>
    <row r="106" spans="3:19" ht="15" x14ac:dyDescent="0.25">
      <c r="C106" s="165"/>
      <c r="D106" s="166"/>
      <c r="E106" s="61" t="s">
        <v>21</v>
      </c>
      <c r="F106" s="64">
        <f>IF($C$2="National Currency",IF(Investment_DATA!P102=0,0,Investment_DATA!P102),IF($C$2="Current Exchange rate",IF(Investment_DATA!P102=0,0,Investment_DATA!P102/ECO!P31),IF($C$2="Constant Exchange rate",IF(Investment_DATA!P102=0,0,Investment_DATA!P102/ECO!P66))))</f>
        <v>0</v>
      </c>
      <c r="G106" s="64">
        <f>IF($C$2="National Currency",IF(Investment_DATA!Q102=0,0,Investment_DATA!Q102),IF($C$2="Current Exchange rate",IF(Investment_DATA!Q102=0,0,Investment_DATA!Q102/ECO!Q31),IF($C$2="Constant Exchange rate",IF(Investment_DATA!Q102=0,0,Investment_DATA!Q102/ECO!Q66))))</f>
        <v>0</v>
      </c>
      <c r="H106" s="64">
        <f>IF($C$2="National Currency",IF(Investment_DATA!R102=0,0,Investment_DATA!R102),IF($C$2="Current Exchange rate",IF(Investment_DATA!R102=0,0,Investment_DATA!R102/ECO!R31),IF($C$2="Constant Exchange rate",IF(Investment_DATA!R102=0,0,Investment_DATA!R102/ECO!R66))))</f>
        <v>0</v>
      </c>
      <c r="I106" s="64">
        <f>IF($C$2="National Currency",IF(Investment_DATA!S102=0,0,Investment_DATA!S102),IF($C$2="Current Exchange rate",IF(Investment_DATA!S102=0,0,Investment_DATA!S102/ECO!S31),IF($C$2="Constant Exchange rate",IF(Investment_DATA!S102=0,0,Investment_DATA!S102/ECO!S66))))</f>
        <v>0</v>
      </c>
      <c r="J106" s="64">
        <f>IF($C$2="National Currency",IF(Investment_DATA!T102=0,0,Investment_DATA!T102),IF($C$2="Current Exchange rate",IF(Investment_DATA!T102=0,0,Investment_DATA!T102/ECO!T31),IF($C$2="Constant Exchange rate",IF(Investment_DATA!T102=0,0,Investment_DATA!T102/ECO!T66))))</f>
        <v>0</v>
      </c>
      <c r="K106" s="64">
        <f>IF($C$2="National Currency",IF(Investment_DATA!U102=0,0,Investment_DATA!U102),IF($C$2="Current Exchange rate",IF(Investment_DATA!U102=0,0,Investment_DATA!U102/ECO!U31),IF($C$2="Constant Exchange rate",IF(Investment_DATA!U102=0,0,Investment_DATA!U102/ECO!U66))))</f>
        <v>0</v>
      </c>
      <c r="L106" s="64">
        <f>IF($C$2="National Currency",IF(Investment_DATA!V102=0,0,Investment_DATA!V102),IF($C$2="Current Exchange rate",IF(Investment_DATA!V102=0,0,Investment_DATA!V102/ECO!V31),IF($C$2="Constant Exchange rate",IF(Investment_DATA!V102=0,0,Investment_DATA!V102/ECO!V66))))</f>
        <v>0</v>
      </c>
      <c r="M106" s="64">
        <f>IF($C$2="National Currency",IF(Investment_DATA!W102=0,0,Investment_DATA!W102),IF($C$2="Current Exchange rate",IF(Investment_DATA!W102=0,0,Investment_DATA!W102/ECO!W31),IF($C$2="Constant Exchange rate",IF(Investment_DATA!W102=0,0,Investment_DATA!W102/ECO!W66))))</f>
        <v>0</v>
      </c>
      <c r="N106" s="64">
        <f>IF($C$2="National Currency",IF(Investment_DATA!X102=0,0,Investment_DATA!X102),IF($C$2="Current Exchange rate",IF(Investment_DATA!X102=0,0,Investment_DATA!X102/ECO!X31),IF($C$2="Constant Exchange rate",IF(Investment_DATA!X102=0,0,Investment_DATA!X102/ECO!X66))))</f>
        <v>0</v>
      </c>
      <c r="O106" s="64">
        <f>IF($C$2="National Currency",IF(Investment_DATA!Y102=0,0,Investment_DATA!Y102),IF($C$2="Current Exchange rate",IF(Investment_DATA!Y102=0,0,Investment_DATA!Y102/ECO!Y31),IF($C$2="Constant Exchange rate",IF(Investment_DATA!Y102=0,0,Investment_DATA!Y102/ECO!Y66))))</f>
        <v>0</v>
      </c>
      <c r="P106" s="144">
        <f>IF($C$2="National Currency",IF(Investment_DATA!Z102=0,0,Investment_DATA!Z102),IF($C$2="Current Exchange rate",IF(Investment_DATA!Z102=0,0,Investment_DATA!Z102/ECO!Z31),IF($C$2="Constant Exchange rate",IF(Investment_DATA!Z102=0,0,Investment_DATA!Z102/ECO!Z66))))</f>
        <v>0</v>
      </c>
      <c r="Q106" s="63">
        <f t="shared" si="15"/>
        <v>0</v>
      </c>
      <c r="R106" s="63" t="str">
        <f t="shared" si="16"/>
        <v>-</v>
      </c>
      <c r="S106" s="63" t="str">
        <f t="shared" si="17"/>
        <v>-</v>
      </c>
    </row>
    <row r="107" spans="3:19" ht="15" x14ac:dyDescent="0.25">
      <c r="C107" s="165"/>
      <c r="D107" s="166"/>
      <c r="E107" s="61" t="s">
        <v>22</v>
      </c>
      <c r="F107" s="64">
        <f>IF($C$2="National Currency",IF(Investment_DATA!P103=0,0,Investment_DATA!P103),IF($C$2="Current Exchange rate",IF(Investment_DATA!P103=0,0,Investment_DATA!P103/ECO!P32),IF($C$2="Constant Exchange rate",IF(Investment_DATA!P103=0,0,Investment_DATA!P103/ECO!P67))))</f>
        <v>0</v>
      </c>
      <c r="G107" s="64">
        <f>IF($C$2="National Currency",IF(Investment_DATA!Q103=0,0,Investment_DATA!Q103),IF($C$2="Current Exchange rate",IF(Investment_DATA!Q103=0,0,Investment_DATA!Q103/ECO!Q32),IF($C$2="Constant Exchange rate",IF(Investment_DATA!Q103=0,0,Investment_DATA!Q103/ECO!Q67))))</f>
        <v>0</v>
      </c>
      <c r="H107" s="64">
        <f>IF($C$2="National Currency",IF(Investment_DATA!R103=0,0,Investment_DATA!R103),IF($C$2="Current Exchange rate",IF(Investment_DATA!R103=0,0,Investment_DATA!R103/ECO!R32),IF($C$2="Constant Exchange rate",IF(Investment_DATA!R103=0,0,Investment_DATA!R103/ECO!R67))))</f>
        <v>0</v>
      </c>
      <c r="I107" s="64">
        <f>IF($C$2="National Currency",IF(Investment_DATA!S103=0,0,Investment_DATA!S103),IF($C$2="Current Exchange rate",IF(Investment_DATA!S103=0,0,Investment_DATA!S103/ECO!S32),IF($C$2="Constant Exchange rate",IF(Investment_DATA!S103=0,0,Investment_DATA!S103/ECO!S67))))</f>
        <v>0</v>
      </c>
      <c r="J107" s="64">
        <f>IF($C$2="National Currency",IF(Investment_DATA!T103=0,0,Investment_DATA!T103),IF($C$2="Current Exchange rate",IF(Investment_DATA!T103=0,0,Investment_DATA!T103/ECO!T32),IF($C$2="Constant Exchange rate",IF(Investment_DATA!T103=0,0,Investment_DATA!T103/ECO!T67))))</f>
        <v>0</v>
      </c>
      <c r="K107" s="64">
        <f>IF($C$2="National Currency",IF(Investment_DATA!U103=0,0,Investment_DATA!U103),IF($C$2="Current Exchange rate",IF(Investment_DATA!U103=0,0,Investment_DATA!U103/ECO!U32),IF($C$2="Constant Exchange rate",IF(Investment_DATA!U103=0,0,Investment_DATA!U103/ECO!U67))))</f>
        <v>0</v>
      </c>
      <c r="L107" s="64">
        <f>IF($C$2="National Currency",IF(Investment_DATA!V103=0,0,Investment_DATA!V103),IF($C$2="Current Exchange rate",IF(Investment_DATA!V103=0,0,Investment_DATA!V103/ECO!V32),IF($C$2="Constant Exchange rate",IF(Investment_DATA!V103=0,0,Investment_DATA!V103/ECO!V67))))</f>
        <v>0</v>
      </c>
      <c r="M107" s="64">
        <f>IF($C$2="National Currency",IF(Investment_DATA!W103=0,0,Investment_DATA!W103),IF($C$2="Current Exchange rate",IF(Investment_DATA!W103=0,0,Investment_DATA!W103/ECO!W32),IF($C$2="Constant Exchange rate",IF(Investment_DATA!W103=0,0,Investment_DATA!W103/ECO!W67))))</f>
        <v>0</v>
      </c>
      <c r="N107" s="64">
        <f>IF($C$2="National Currency",IF(Investment_DATA!X103=0,0,Investment_DATA!X103),IF($C$2="Current Exchange rate",IF(Investment_DATA!X103=0,0,Investment_DATA!X103/ECO!X32),IF($C$2="Constant Exchange rate",IF(Investment_DATA!X103=0,0,Investment_DATA!X103/ECO!X67))))</f>
        <v>0</v>
      </c>
      <c r="O107" s="64">
        <f>IF($C$2="National Currency",IF(Investment_DATA!Y103=0,0,Investment_DATA!Y103),IF($C$2="Current Exchange rate",IF(Investment_DATA!Y103=0,0,Investment_DATA!Y103/ECO!Y32),IF($C$2="Constant Exchange rate",IF(Investment_DATA!Y103=0,0,Investment_DATA!Y103/ECO!Y67))))</f>
        <v>242587</v>
      </c>
      <c r="P107" s="144">
        <f>IF($C$2="National Currency",IF(Investment_DATA!Z103=0,0,Investment_DATA!Z103),IF($C$2="Current Exchange rate",IF(Investment_DATA!Z103=0,0,Investment_DATA!Z103/ECO!Z32),IF($C$2="Constant Exchange rate",IF(Investment_DATA!Z103=0,0,Investment_DATA!Z103/ECO!Z67))))</f>
        <v>297495</v>
      </c>
      <c r="Q107" s="63">
        <f t="shared" si="15"/>
        <v>6.4063694569892179E-2</v>
      </c>
      <c r="R107" s="63" t="str">
        <f t="shared" si="16"/>
        <v>-</v>
      </c>
      <c r="S107" s="63" t="str">
        <f t="shared" si="17"/>
        <v>-</v>
      </c>
    </row>
    <row r="108" spans="3:19" ht="15" x14ac:dyDescent="0.25">
      <c r="C108" s="165"/>
      <c r="D108" s="166"/>
      <c r="E108" s="61" t="s">
        <v>23</v>
      </c>
      <c r="F108" s="64">
        <f>IF($C$2="National Currency",IF(Investment_DATA!P104=0,0,Investment_DATA!P104),IF($C$2="Current Exchange rate",IF(Investment_DATA!P104=0,0,Investment_DATA!P104/ECO!P33),IF($C$2="Constant Exchange rate",IF(Investment_DATA!P104=0,0,Investment_DATA!P104/ECO!P68))))</f>
        <v>0</v>
      </c>
      <c r="G108" s="64">
        <f>IF($C$2="National Currency",IF(Investment_DATA!Q104=0,0,Investment_DATA!Q104),IF($C$2="Current Exchange rate",IF(Investment_DATA!Q104=0,0,Investment_DATA!Q104/ECO!Q33),IF($C$2="Constant Exchange rate",IF(Investment_DATA!Q104=0,0,Investment_DATA!Q104/ECO!Q68))))</f>
        <v>0</v>
      </c>
      <c r="H108" s="64">
        <f>IF($C$2="National Currency",IF(Investment_DATA!R104=0,0,Investment_DATA!R104),IF($C$2="Current Exchange rate",IF(Investment_DATA!R104=0,0,Investment_DATA!R104/ECO!R33),IF($C$2="Constant Exchange rate",IF(Investment_DATA!R104=0,0,Investment_DATA!R104/ECO!R68))))</f>
        <v>0</v>
      </c>
      <c r="I108" s="64">
        <f>IF($C$2="National Currency",IF(Investment_DATA!S104=0,0,Investment_DATA!S104),IF($C$2="Current Exchange rate",IF(Investment_DATA!S104=0,0,Investment_DATA!S104/ECO!S33),IF($C$2="Constant Exchange rate",IF(Investment_DATA!S104=0,0,Investment_DATA!S104/ECO!S68))))</f>
        <v>0</v>
      </c>
      <c r="J108" s="64">
        <f>IF($C$2="National Currency",IF(Investment_DATA!T104=0,0,Investment_DATA!T104),IF($C$2="Current Exchange rate",IF(Investment_DATA!T104=0,0,Investment_DATA!T104/ECO!T33),IF($C$2="Constant Exchange rate",IF(Investment_DATA!T104=0,0,Investment_DATA!T104/ECO!T68))))</f>
        <v>0</v>
      </c>
      <c r="K108" s="64">
        <f>IF($C$2="National Currency",IF(Investment_DATA!U104=0,0,Investment_DATA!U104),IF($C$2="Current Exchange rate",IF(Investment_DATA!U104=0,0,Investment_DATA!U104/ECO!U33),IF($C$2="Constant Exchange rate",IF(Investment_DATA!U104=0,0,Investment_DATA!U104/ECO!U68))))</f>
        <v>0</v>
      </c>
      <c r="L108" s="64">
        <f>IF($C$2="National Currency",IF(Investment_DATA!V104=0,0,Investment_DATA!V104),IF($C$2="Current Exchange rate",IF(Investment_DATA!V104=0,0,Investment_DATA!V104/ECO!V33),IF($C$2="Constant Exchange rate",IF(Investment_DATA!V104=0,0,Investment_DATA!V104/ECO!V68))))</f>
        <v>0</v>
      </c>
      <c r="M108" s="64">
        <f>IF($C$2="National Currency",IF(Investment_DATA!W104=0,0,Investment_DATA!W104),IF($C$2="Current Exchange rate",IF(Investment_DATA!W104=0,0,Investment_DATA!W104/ECO!W33),IF($C$2="Constant Exchange rate",IF(Investment_DATA!W104=0,0,Investment_DATA!W104/ECO!W68))))</f>
        <v>0</v>
      </c>
      <c r="N108" s="64">
        <f>IF($C$2="National Currency",IF(Investment_DATA!X104=0,0,Investment_DATA!X104),IF($C$2="Current Exchange rate",IF(Investment_DATA!X104=0,0,Investment_DATA!X104/ECO!X33),IF($C$2="Constant Exchange rate",IF(Investment_DATA!X104=0,0,Investment_DATA!X104/ECO!X68))))</f>
        <v>0</v>
      </c>
      <c r="O108" s="64">
        <f>IF($C$2="National Currency",IF(Investment_DATA!Y104=0,0,Investment_DATA!Y104),IF($C$2="Current Exchange rate",IF(Investment_DATA!Y104=0,0,Investment_DATA!Y104/ECO!Y33),IF($C$2="Constant Exchange rate",IF(Investment_DATA!Y104=0,0,Investment_DATA!Y104/ECO!Y68))))</f>
        <v>0</v>
      </c>
      <c r="P108" s="144">
        <f>IF($C$2="National Currency",IF(Investment_DATA!Z104=0,0,Investment_DATA!Z104),IF($C$2="Current Exchange rate",IF(Investment_DATA!Z104=0,0,Investment_DATA!Z104/ECO!Z33),IF($C$2="Constant Exchange rate",IF(Investment_DATA!Z104=0,0,Investment_DATA!Z104/ECO!Z68))))</f>
        <v>0</v>
      </c>
      <c r="Q108" s="63">
        <f t="shared" si="15"/>
        <v>0</v>
      </c>
      <c r="R108" s="63" t="str">
        <f t="shared" si="16"/>
        <v>-</v>
      </c>
      <c r="S108" s="63" t="str">
        <f t="shared" si="17"/>
        <v>-</v>
      </c>
    </row>
    <row r="109" spans="3:19" ht="15" x14ac:dyDescent="0.25">
      <c r="C109" s="165"/>
      <c r="D109" s="166"/>
      <c r="E109" s="61" t="s">
        <v>24</v>
      </c>
      <c r="F109" s="64">
        <f>IF($C$2="National Currency",IF(Investment_DATA!P105=0,0,Investment_DATA!P105),IF($C$2="Current Exchange rate",IF(Investment_DATA!P105=0,0,Investment_DATA!P105/ECO!P34),IF($C$2="Constant Exchange rate",IF(Investment_DATA!P105=0,0,Investment_DATA!P105/ECO!P69))))</f>
        <v>0</v>
      </c>
      <c r="G109" s="64">
        <f>IF($C$2="National Currency",IF(Investment_DATA!Q105=0,0,Investment_DATA!Q105),IF($C$2="Current Exchange rate",IF(Investment_DATA!Q105=0,0,Investment_DATA!Q105/ECO!Q34),IF($C$2="Constant Exchange rate",IF(Investment_DATA!Q105=0,0,Investment_DATA!Q105/ECO!Q69))))</f>
        <v>0</v>
      </c>
      <c r="H109" s="64">
        <f>IF($C$2="National Currency",IF(Investment_DATA!R105=0,0,Investment_DATA!R105),IF($C$2="Current Exchange rate",IF(Investment_DATA!R105=0,0,Investment_DATA!R105/ECO!R34),IF($C$2="Constant Exchange rate",IF(Investment_DATA!R105=0,0,Investment_DATA!R105/ECO!R69))))</f>
        <v>0</v>
      </c>
      <c r="I109" s="64">
        <f>IF($C$2="National Currency",IF(Investment_DATA!S105=0,0,Investment_DATA!S105),IF($C$2="Current Exchange rate",IF(Investment_DATA!S105=0,0,Investment_DATA!S105/ECO!S34),IF($C$2="Constant Exchange rate",IF(Investment_DATA!S105=0,0,Investment_DATA!S105/ECO!S69))))</f>
        <v>0</v>
      </c>
      <c r="J109" s="64">
        <f>IF($C$2="National Currency",IF(Investment_DATA!T105=0,0,Investment_DATA!T105),IF($C$2="Current Exchange rate",IF(Investment_DATA!T105=0,0,Investment_DATA!T105/ECO!T34),IF($C$2="Constant Exchange rate",IF(Investment_DATA!T105=0,0,Investment_DATA!T105/ECO!T69))))</f>
        <v>0</v>
      </c>
      <c r="K109" s="64">
        <f>IF($C$2="National Currency",IF(Investment_DATA!U105=0,0,Investment_DATA!U105),IF($C$2="Current Exchange rate",IF(Investment_DATA!U105=0,0,Investment_DATA!U105/ECO!U34),IF($C$2="Constant Exchange rate",IF(Investment_DATA!U105=0,0,Investment_DATA!U105/ECO!U69))))</f>
        <v>0</v>
      </c>
      <c r="L109" s="64">
        <f>IF($C$2="National Currency",IF(Investment_DATA!V105=0,0,Investment_DATA!V105),IF($C$2="Current Exchange rate",IF(Investment_DATA!V105=0,0,Investment_DATA!V105/ECO!V34),IF($C$2="Constant Exchange rate",IF(Investment_DATA!V105=0,0,Investment_DATA!V105/ECO!V69))))</f>
        <v>0</v>
      </c>
      <c r="M109" s="64">
        <f>IF($C$2="National Currency",IF(Investment_DATA!W105=0,0,Investment_DATA!W105),IF($C$2="Current Exchange rate",IF(Investment_DATA!W105=0,0,Investment_DATA!W105/ECO!W34),IF($C$2="Constant Exchange rate",IF(Investment_DATA!W105=0,0,Investment_DATA!W105/ECO!W69))))</f>
        <v>0</v>
      </c>
      <c r="N109" s="64">
        <f>IF($C$2="National Currency",IF(Investment_DATA!X105=0,0,Investment_DATA!X105),IF($C$2="Current Exchange rate",IF(Investment_DATA!X105=0,0,Investment_DATA!X105/ECO!X34),IF($C$2="Constant Exchange rate",IF(Investment_DATA!X105=0,0,Investment_DATA!X105/ECO!X69))))</f>
        <v>0</v>
      </c>
      <c r="O109" s="64">
        <f>IF($C$2="National Currency",IF(Investment_DATA!Y105=0,0,Investment_DATA!Y105),IF($C$2="Current Exchange rate",IF(Investment_DATA!Y105=0,0,Investment_DATA!Y105/ECO!Y34),IF($C$2="Constant Exchange rate",IF(Investment_DATA!Y105=0,0,Investment_DATA!Y105/ECO!Y69))))</f>
        <v>0</v>
      </c>
      <c r="P109" s="144">
        <f>IF($C$2="National Currency",IF(Investment_DATA!Z105=0,0,Investment_DATA!Z105),IF($C$2="Current Exchange rate",IF(Investment_DATA!Z105=0,0,Investment_DATA!Z105/ECO!Z34),IF($C$2="Constant Exchange rate",IF(Investment_DATA!Z105=0,0,Investment_DATA!Z105/ECO!Z69))))</f>
        <v>0</v>
      </c>
      <c r="Q109" s="63">
        <f t="shared" si="15"/>
        <v>0</v>
      </c>
      <c r="R109" s="63" t="str">
        <f t="shared" si="16"/>
        <v>-</v>
      </c>
      <c r="S109" s="63" t="str">
        <f t="shared" si="17"/>
        <v>-</v>
      </c>
    </row>
    <row r="110" spans="3:19" ht="15" x14ac:dyDescent="0.25">
      <c r="C110" s="165"/>
      <c r="D110" s="166"/>
      <c r="E110" s="61" t="s">
        <v>25</v>
      </c>
      <c r="F110" s="64">
        <f>IF($C$2="National Currency",IF(Investment_DATA!P106=0,0,Investment_DATA!P106),IF($C$2="Current Exchange rate",IF(Investment_DATA!P106=0,0,Investment_DATA!P106/ECO!P35),IF($C$2="Constant Exchange rate",IF(Investment_DATA!P106=0,0,Investment_DATA!P106/ECO!P70))))</f>
        <v>19002.707999999999</v>
      </c>
      <c r="G110" s="64">
        <f>IF($C$2="National Currency",IF(Investment_DATA!Q106=0,0,Investment_DATA!Q106),IF($C$2="Current Exchange rate",IF(Investment_DATA!Q106=0,0,Investment_DATA!Q106/ECO!Q35),IF($C$2="Constant Exchange rate",IF(Investment_DATA!Q106=0,0,Investment_DATA!Q106/ECO!Q70))))</f>
        <v>22899.592735618084</v>
      </c>
      <c r="H110" s="64">
        <f>IF($C$2="National Currency",IF(Investment_DATA!R106=0,0,Investment_DATA!R106),IF($C$2="Current Exchange rate",IF(Investment_DATA!R106=0,0,Investment_DATA!R106/ECO!R35),IF($C$2="Constant Exchange rate",IF(Investment_DATA!R106=0,0,Investment_DATA!R106/ECO!R70))))</f>
        <v>25419.592770876203</v>
      </c>
      <c r="I110" s="64">
        <f>IF($C$2="National Currency",IF(Investment_DATA!S106=0,0,Investment_DATA!S106),IF($C$2="Current Exchange rate",IF(Investment_DATA!S106=0,0,Investment_DATA!S106/ECO!S35),IF($C$2="Constant Exchange rate",IF(Investment_DATA!S106=0,0,Investment_DATA!S106/ECO!S70))))</f>
        <v>27013.676323026113</v>
      </c>
      <c r="J110" s="64">
        <f>IF($C$2="National Currency",IF(Investment_DATA!T106=0,0,Investment_DATA!T106),IF($C$2="Current Exchange rate",IF(Investment_DATA!T106=0,0,Investment_DATA!T106/ECO!T35),IF($C$2="Constant Exchange rate",IF(Investment_DATA!T106=0,0,Investment_DATA!T106/ECO!T70))))</f>
        <v>28643.166346125654</v>
      </c>
      <c r="K110" s="64">
        <f>IF($C$2="National Currency",IF(Investment_DATA!U106=0,0,Investment_DATA!U106),IF($C$2="Current Exchange rate",IF(Investment_DATA!U106=0,0,Investment_DATA!U106/ECO!U35),IF($C$2="Constant Exchange rate",IF(Investment_DATA!U106=0,0,Investment_DATA!U106/ECO!U70))))</f>
        <v>32677.443311122355</v>
      </c>
      <c r="L110" s="64">
        <f>IF($C$2="National Currency",IF(Investment_DATA!V106=0,0,Investment_DATA!V106),IF($C$2="Current Exchange rate",IF(Investment_DATA!V106=0,0,Investment_DATA!V106/ECO!V35),IF($C$2="Constant Exchange rate",IF(Investment_DATA!V106=0,0,Investment_DATA!V106/ECO!V70))))</f>
        <v>34524.921636040781</v>
      </c>
      <c r="M110" s="64">
        <f>IF($C$2="National Currency",IF(Investment_DATA!W106=0,0,Investment_DATA!W106),IF($C$2="Current Exchange rate",IF(Investment_DATA!W106=0,0,Investment_DATA!W106/ECO!W35),IF($C$2="Constant Exchange rate",IF(Investment_DATA!W106=0,0,Investment_DATA!W106/ECO!W70))))</f>
        <v>30292.185723819039</v>
      </c>
      <c r="N110" s="64">
        <f>IF($C$2="National Currency",IF(Investment_DATA!X106=0,0,Investment_DATA!X106),IF($C$2="Current Exchange rate",IF(Investment_DATA!X106=0,0,Investment_DATA!X106/ECO!X35),IF($C$2="Constant Exchange rate",IF(Investment_DATA!X106=0,0,Investment_DATA!X106/ECO!X70))))</f>
        <v>30033.929264647242</v>
      </c>
      <c r="O110" s="64">
        <f>IF($C$2="National Currency",IF(Investment_DATA!Y106=0,0,Investment_DATA!Y106),IF($C$2="Current Exchange rate",IF(Investment_DATA!Y106=0,0,Investment_DATA!Y106/ECO!Y35),IF($C$2="Constant Exchange rate",IF(Investment_DATA!Y106=0,0,Investment_DATA!Y106/ECO!Y70))))</f>
        <v>31145.956553227821</v>
      </c>
      <c r="P110" s="144">
        <f>IF($C$2="National Currency",IF(Investment_DATA!Z106=0,0,Investment_DATA!Z106),IF($C$2="Current Exchange rate",IF(Investment_DATA!Z106=0,0,Investment_DATA!Z106/ECO!Z35),IF($C$2="Constant Exchange rate",IF(Investment_DATA!Z106=0,0,Investment_DATA!Z106/ECO!Z70))))</f>
        <v>34389.230944344054</v>
      </c>
      <c r="Q110" s="63">
        <f t="shared" si="15"/>
        <v>8.2251936324416342E-3</v>
      </c>
      <c r="R110" s="63">
        <f t="shared" si="16"/>
        <v>3.702570112561121E-2</v>
      </c>
      <c r="S110" s="63">
        <f t="shared" si="17"/>
        <v>0.63902726670471499</v>
      </c>
    </row>
    <row r="111" spans="3:19" ht="15" x14ac:dyDescent="0.25">
      <c r="C111" s="165"/>
      <c r="D111" s="166"/>
      <c r="E111" s="61" t="s">
        <v>26</v>
      </c>
      <c r="F111" s="64">
        <f>IF($C$2="National Currency",IF(Investment_DATA!P107=0,0,Investment_DATA!P107),IF($C$2="Current Exchange rate",IF(Investment_DATA!P107=0,0,Investment_DATA!P107/ECO!P36),IF($C$2="Constant Exchange rate",IF(Investment_DATA!P107=0,0,Investment_DATA!P107/ECO!P71))))</f>
        <v>0</v>
      </c>
      <c r="G111" s="64">
        <f>IF($C$2="National Currency",IF(Investment_DATA!Q107=0,0,Investment_DATA!Q107),IF($C$2="Current Exchange rate",IF(Investment_DATA!Q107=0,0,Investment_DATA!Q107/ECO!Q36),IF($C$2="Constant Exchange rate",IF(Investment_DATA!Q107=0,0,Investment_DATA!Q107/ECO!Q71))))</f>
        <v>0</v>
      </c>
      <c r="H111" s="64">
        <f>IF($C$2="National Currency",IF(Investment_DATA!R107=0,0,Investment_DATA!R107),IF($C$2="Current Exchange rate",IF(Investment_DATA!R107=0,0,Investment_DATA!R107/ECO!R36),IF($C$2="Constant Exchange rate",IF(Investment_DATA!R107=0,0,Investment_DATA!R107/ECO!R71))))</f>
        <v>0</v>
      </c>
      <c r="I111" s="64">
        <f>IF($C$2="National Currency",IF(Investment_DATA!S107=0,0,Investment_DATA!S107),IF($C$2="Current Exchange rate",IF(Investment_DATA!S107=0,0,Investment_DATA!S107/ECO!S36),IF($C$2="Constant Exchange rate",IF(Investment_DATA!S107=0,0,Investment_DATA!S107/ECO!S71))))</f>
        <v>0</v>
      </c>
      <c r="J111" s="64">
        <f>IF($C$2="National Currency",IF(Investment_DATA!T107=0,0,Investment_DATA!T107),IF($C$2="Current Exchange rate",IF(Investment_DATA!T107=0,0,Investment_DATA!T107/ECO!T36),IF($C$2="Constant Exchange rate",IF(Investment_DATA!T107=0,0,Investment_DATA!T107/ECO!T71))))</f>
        <v>0</v>
      </c>
      <c r="K111" s="64">
        <f>IF($C$2="National Currency",IF(Investment_DATA!U107=0,0,Investment_DATA!U107),IF($C$2="Current Exchange rate",IF(Investment_DATA!U107=0,0,Investment_DATA!U107/ECO!U36),IF($C$2="Constant Exchange rate",IF(Investment_DATA!U107=0,0,Investment_DATA!U107/ECO!U71))))</f>
        <v>0</v>
      </c>
      <c r="L111" s="64">
        <f>IF($C$2="National Currency",IF(Investment_DATA!V107=0,0,Investment_DATA!V107),IF($C$2="Current Exchange rate",IF(Investment_DATA!V107=0,0,Investment_DATA!V107/ECO!V36),IF($C$2="Constant Exchange rate",IF(Investment_DATA!V107=0,0,Investment_DATA!V107/ECO!V71))))</f>
        <v>0</v>
      </c>
      <c r="M111" s="64">
        <f>IF($C$2="National Currency",IF(Investment_DATA!W107=0,0,Investment_DATA!W107),IF($C$2="Current Exchange rate",IF(Investment_DATA!W107=0,0,Investment_DATA!W107/ECO!W36),IF($C$2="Constant Exchange rate",IF(Investment_DATA!W107=0,0,Investment_DATA!W107/ECO!W71))))</f>
        <v>0</v>
      </c>
      <c r="N111" s="64">
        <f>IF($C$2="National Currency",IF(Investment_DATA!X107=0,0,Investment_DATA!X107),IF($C$2="Current Exchange rate",IF(Investment_DATA!X107=0,0,Investment_DATA!X107/ECO!X36),IF($C$2="Constant Exchange rate",IF(Investment_DATA!X107=0,0,Investment_DATA!X107/ECO!X71))))</f>
        <v>0</v>
      </c>
      <c r="O111" s="64">
        <f>IF($C$2="National Currency",IF(Investment_DATA!Y107=0,0,Investment_DATA!Y107),IF($C$2="Current Exchange rate",IF(Investment_DATA!Y107=0,0,Investment_DATA!Y107/ECO!Y36),IF($C$2="Constant Exchange rate",IF(Investment_DATA!Y107=0,0,Investment_DATA!Y107/ECO!Y71))))</f>
        <v>0</v>
      </c>
      <c r="P111" s="144">
        <f>IF($C$2="National Currency",IF(Investment_DATA!Z107=0,0,Investment_DATA!Z107),IF($C$2="Current Exchange rate",IF(Investment_DATA!Z107=0,0,Investment_DATA!Z107/ECO!Z36),IF($C$2="Constant Exchange rate",IF(Investment_DATA!Z107=0,0,Investment_DATA!Z107/ECO!Z71))))</f>
        <v>0</v>
      </c>
      <c r="Q111" s="63">
        <f t="shared" si="15"/>
        <v>0</v>
      </c>
      <c r="R111" s="63" t="str">
        <f t="shared" si="16"/>
        <v>-</v>
      </c>
      <c r="S111" s="63" t="str">
        <f t="shared" si="17"/>
        <v>-</v>
      </c>
    </row>
    <row r="112" spans="3:19" ht="15" x14ac:dyDescent="0.25">
      <c r="C112" s="165"/>
      <c r="D112" s="166"/>
      <c r="E112" s="61" t="s">
        <v>27</v>
      </c>
      <c r="F112" s="64">
        <f>IF($C$2="National Currency",IF(Investment_DATA!P108=0,0,Investment_DATA!P108),IF($C$2="Current Exchange rate",IF(Investment_DATA!P108=0,0,Investment_DATA!P108/ECO!P37),IF($C$2="Constant Exchange rate",IF(Investment_DATA!P108=0,0,Investment_DATA!P108/ECO!P72))))</f>
        <v>0</v>
      </c>
      <c r="G112" s="64">
        <f>IF($C$2="National Currency",IF(Investment_DATA!Q108=0,0,Investment_DATA!Q108),IF($C$2="Current Exchange rate",IF(Investment_DATA!Q108=0,0,Investment_DATA!Q108/ECO!Q37),IF($C$2="Constant Exchange rate",IF(Investment_DATA!Q108=0,0,Investment_DATA!Q108/ECO!Q72))))</f>
        <v>0</v>
      </c>
      <c r="H112" s="64">
        <f>IF($C$2="National Currency",IF(Investment_DATA!R108=0,0,Investment_DATA!R108),IF($C$2="Current Exchange rate",IF(Investment_DATA!R108=0,0,Investment_DATA!R108/ECO!R37),IF($C$2="Constant Exchange rate",IF(Investment_DATA!R108=0,0,Investment_DATA!R108/ECO!R72))))</f>
        <v>0</v>
      </c>
      <c r="I112" s="64">
        <f>IF($C$2="National Currency",IF(Investment_DATA!S108=0,0,Investment_DATA!S108),IF($C$2="Current Exchange rate",IF(Investment_DATA!S108=0,0,Investment_DATA!S108/ECO!S37),IF($C$2="Constant Exchange rate",IF(Investment_DATA!S108=0,0,Investment_DATA!S108/ECO!S72))))</f>
        <v>0</v>
      </c>
      <c r="J112" s="64">
        <f>IF($C$2="National Currency",IF(Investment_DATA!T108=0,0,Investment_DATA!T108),IF($C$2="Current Exchange rate",IF(Investment_DATA!T108=0,0,Investment_DATA!T108/ECO!T37),IF($C$2="Constant Exchange rate",IF(Investment_DATA!T108=0,0,Investment_DATA!T108/ECO!T72))))</f>
        <v>0</v>
      </c>
      <c r="K112" s="64">
        <f>IF($C$2="National Currency",IF(Investment_DATA!U108=0,0,Investment_DATA!U108),IF($C$2="Current Exchange rate",IF(Investment_DATA!U108=0,0,Investment_DATA!U108/ECO!U37),IF($C$2="Constant Exchange rate",IF(Investment_DATA!U108=0,0,Investment_DATA!U108/ECO!U72))))</f>
        <v>0</v>
      </c>
      <c r="L112" s="64">
        <f>IF($C$2="National Currency",IF(Investment_DATA!V108=0,0,Investment_DATA!V108),IF($C$2="Current Exchange rate",IF(Investment_DATA!V108=0,0,Investment_DATA!V108/ECO!V37),IF($C$2="Constant Exchange rate",IF(Investment_DATA!V108=0,0,Investment_DATA!V108/ECO!V72))))</f>
        <v>0</v>
      </c>
      <c r="M112" s="64">
        <f>IF($C$2="National Currency",IF(Investment_DATA!W108=0,0,Investment_DATA!W108),IF($C$2="Current Exchange rate",IF(Investment_DATA!W108=0,0,Investment_DATA!W108/ECO!W37),IF($C$2="Constant Exchange rate",IF(Investment_DATA!W108=0,0,Investment_DATA!W108/ECO!W72))))</f>
        <v>0</v>
      </c>
      <c r="N112" s="64">
        <f>IF($C$2="National Currency",IF(Investment_DATA!X108=0,0,Investment_DATA!X108),IF($C$2="Current Exchange rate",IF(Investment_DATA!X108=0,0,Investment_DATA!X108/ECO!X37),IF($C$2="Constant Exchange rate",IF(Investment_DATA!X108=0,0,Investment_DATA!X108/ECO!X72))))</f>
        <v>0</v>
      </c>
      <c r="O112" s="64">
        <f>IF($C$2="National Currency",IF(Investment_DATA!Y108=0,0,Investment_DATA!Y108),IF($C$2="Current Exchange rate",IF(Investment_DATA!Y108=0,0,Investment_DATA!Y108/ECO!Y37),IF($C$2="Constant Exchange rate",IF(Investment_DATA!Y108=0,0,Investment_DATA!Y108/ECO!Y72))))</f>
        <v>0</v>
      </c>
      <c r="P112" s="144">
        <f>IF($C$2="National Currency",IF(Investment_DATA!Z108=0,0,Investment_DATA!Z108),IF($C$2="Current Exchange rate",IF(Investment_DATA!Z108=0,0,Investment_DATA!Z108/ECO!Z37),IF($C$2="Constant Exchange rate",IF(Investment_DATA!Z108=0,0,Investment_DATA!Z108/ECO!Z72))))</f>
        <v>0</v>
      </c>
      <c r="Q112" s="63">
        <f t="shared" si="15"/>
        <v>0</v>
      </c>
      <c r="R112" s="63" t="str">
        <f t="shared" si="16"/>
        <v>-</v>
      </c>
      <c r="S112" s="63" t="str">
        <f t="shared" si="17"/>
        <v>-</v>
      </c>
    </row>
    <row r="113" spans="3:19" ht="15" x14ac:dyDescent="0.25">
      <c r="C113" s="165"/>
      <c r="D113" s="166"/>
      <c r="E113" s="61" t="s">
        <v>28</v>
      </c>
      <c r="F113" s="64">
        <f>IF($C$2="National Currency",IF(Investment_DATA!P109=0,0,Investment_DATA!P109),IF($C$2="Current Exchange rate",IF(Investment_DATA!P109=0,0,Investment_DATA!P109/ECO!P38),IF($C$2="Constant Exchange rate",IF(Investment_DATA!P109=0,0,Investment_DATA!P109/ECO!P73))))</f>
        <v>0</v>
      </c>
      <c r="G113" s="64">
        <f>IF($C$2="National Currency",IF(Investment_DATA!Q109=0,0,Investment_DATA!Q109),IF($C$2="Current Exchange rate",IF(Investment_DATA!Q109=0,0,Investment_DATA!Q109/ECO!Q38),IF($C$2="Constant Exchange rate",IF(Investment_DATA!Q109=0,0,Investment_DATA!Q109/ECO!Q73))))</f>
        <v>0</v>
      </c>
      <c r="H113" s="64">
        <f>IF($C$2="National Currency",IF(Investment_DATA!R109=0,0,Investment_DATA!R109),IF($C$2="Current Exchange rate",IF(Investment_DATA!R109=0,0,Investment_DATA!R109/ECO!R38),IF($C$2="Constant Exchange rate",IF(Investment_DATA!R109=0,0,Investment_DATA!R109/ECO!R73))))</f>
        <v>0</v>
      </c>
      <c r="I113" s="64">
        <f>IF($C$2="National Currency",IF(Investment_DATA!S109=0,0,Investment_DATA!S109),IF($C$2="Current Exchange rate",IF(Investment_DATA!S109=0,0,Investment_DATA!S109/ECO!S38),IF($C$2="Constant Exchange rate",IF(Investment_DATA!S109=0,0,Investment_DATA!S109/ECO!S73))))</f>
        <v>0</v>
      </c>
      <c r="J113" s="64">
        <f>IF($C$2="National Currency",IF(Investment_DATA!T109=0,0,Investment_DATA!T109),IF($C$2="Current Exchange rate",IF(Investment_DATA!T109=0,0,Investment_DATA!T109/ECO!T38),IF($C$2="Constant Exchange rate",IF(Investment_DATA!T109=0,0,Investment_DATA!T109/ECO!T73))))</f>
        <v>0</v>
      </c>
      <c r="K113" s="64">
        <f>IF($C$2="National Currency",IF(Investment_DATA!U109=0,0,Investment_DATA!U109),IF($C$2="Current Exchange rate",IF(Investment_DATA!U109=0,0,Investment_DATA!U109/ECO!U38),IF($C$2="Constant Exchange rate",IF(Investment_DATA!U109=0,0,Investment_DATA!U109/ECO!U73))))</f>
        <v>0</v>
      </c>
      <c r="L113" s="64">
        <f>IF($C$2="National Currency",IF(Investment_DATA!V109=0,0,Investment_DATA!V109),IF($C$2="Current Exchange rate",IF(Investment_DATA!V109=0,0,Investment_DATA!V109/ECO!V38),IF($C$2="Constant Exchange rate",IF(Investment_DATA!V109=0,0,Investment_DATA!V109/ECO!V73))))</f>
        <v>0</v>
      </c>
      <c r="M113" s="64">
        <f>IF($C$2="National Currency",IF(Investment_DATA!W109=0,0,Investment_DATA!W109),IF($C$2="Current Exchange rate",IF(Investment_DATA!W109=0,0,Investment_DATA!W109/ECO!W38),IF($C$2="Constant Exchange rate",IF(Investment_DATA!W109=0,0,Investment_DATA!W109/ECO!W73))))</f>
        <v>0</v>
      </c>
      <c r="N113" s="64">
        <f>IF($C$2="National Currency",IF(Investment_DATA!X109=0,0,Investment_DATA!X109),IF($C$2="Current Exchange rate",IF(Investment_DATA!X109=0,0,Investment_DATA!X109/ECO!X38),IF($C$2="Constant Exchange rate",IF(Investment_DATA!X109=0,0,Investment_DATA!X109/ECO!X73))))</f>
        <v>0</v>
      </c>
      <c r="O113" s="64">
        <f>IF($C$2="National Currency",IF(Investment_DATA!Y109=0,0,Investment_DATA!Y109),IF($C$2="Current Exchange rate",IF(Investment_DATA!Y109=0,0,Investment_DATA!Y109/ECO!Y38),IF($C$2="Constant Exchange rate",IF(Investment_DATA!Y109=0,0,Investment_DATA!Y109/ECO!Y73))))</f>
        <v>1399.6</v>
      </c>
      <c r="P113" s="144">
        <f>IF($C$2="National Currency",IF(Investment_DATA!Z109=0,0,Investment_DATA!Z109),IF($C$2="Current Exchange rate",IF(Investment_DATA!Z109=0,0,Investment_DATA!Z109/ECO!Z38),IF($C$2="Constant Exchange rate",IF(Investment_DATA!Z109=0,0,Investment_DATA!Z109/ECO!Z73))))</f>
        <v>0</v>
      </c>
      <c r="Q113" s="63">
        <f t="shared" si="15"/>
        <v>3.6961398145828538E-4</v>
      </c>
      <c r="R113" s="63" t="str">
        <f t="shared" si="16"/>
        <v>-</v>
      </c>
      <c r="S113" s="63" t="str">
        <f t="shared" si="17"/>
        <v>-</v>
      </c>
    </row>
    <row r="114" spans="3:19" ht="15" x14ac:dyDescent="0.25">
      <c r="C114" s="165"/>
      <c r="D114" s="166"/>
      <c r="E114" s="61" t="s">
        <v>29</v>
      </c>
      <c r="F114" s="64">
        <f>IF($C$2="National Currency",IF(Investment_DATA!P110=0,0,Investment_DATA!P110),IF($C$2="Current Exchange rate",IF(Investment_DATA!P110=0,0,Investment_DATA!P110/ECO!P39),IF($C$2="Constant Exchange rate",IF(Investment_DATA!P110=0,0,Investment_DATA!P110/ECO!P74))))</f>
        <v>0</v>
      </c>
      <c r="G114" s="64">
        <f>IF($C$2="National Currency",IF(Investment_DATA!Q110=0,0,Investment_DATA!Q110),IF($C$2="Current Exchange rate",IF(Investment_DATA!Q110=0,0,Investment_DATA!Q110/ECO!Q39),IF($C$2="Constant Exchange rate",IF(Investment_DATA!Q110=0,0,Investment_DATA!Q110/ECO!Q74))))</f>
        <v>0</v>
      </c>
      <c r="H114" s="64">
        <f>IF($C$2="National Currency",IF(Investment_DATA!R110=0,0,Investment_DATA!R110),IF($C$2="Current Exchange rate",IF(Investment_DATA!R110=0,0,Investment_DATA!R110/ECO!R39),IF($C$2="Constant Exchange rate",IF(Investment_DATA!R110=0,0,Investment_DATA!R110/ECO!R74))))</f>
        <v>0</v>
      </c>
      <c r="I114" s="64">
        <f>IF($C$2="National Currency",IF(Investment_DATA!S110=0,0,Investment_DATA!S110),IF($C$2="Current Exchange rate",IF(Investment_DATA!S110=0,0,Investment_DATA!S110/ECO!S39),IF($C$2="Constant Exchange rate",IF(Investment_DATA!S110=0,0,Investment_DATA!S110/ECO!S74))))</f>
        <v>0</v>
      </c>
      <c r="J114" s="64">
        <f>IF($C$2="National Currency",IF(Investment_DATA!T110=0,0,Investment_DATA!T110),IF($C$2="Current Exchange rate",IF(Investment_DATA!T110=0,0,Investment_DATA!T110/ECO!T39),IF($C$2="Constant Exchange rate",IF(Investment_DATA!T110=0,0,Investment_DATA!T110/ECO!T74))))</f>
        <v>0</v>
      </c>
      <c r="K114" s="64">
        <f>IF($C$2="National Currency",IF(Investment_DATA!U110=0,0,Investment_DATA!U110),IF($C$2="Current Exchange rate",IF(Investment_DATA!U110=0,0,Investment_DATA!U110/ECO!U39),IF($C$2="Constant Exchange rate",IF(Investment_DATA!U110=0,0,Investment_DATA!U110/ECO!U74))))</f>
        <v>0</v>
      </c>
      <c r="L114" s="64">
        <f>IF($C$2="National Currency",IF(Investment_DATA!V110=0,0,Investment_DATA!V110),IF($C$2="Current Exchange rate",IF(Investment_DATA!V110=0,0,Investment_DATA!V110/ECO!V39),IF($C$2="Constant Exchange rate",IF(Investment_DATA!V110=0,0,Investment_DATA!V110/ECO!V74))))</f>
        <v>0</v>
      </c>
      <c r="M114" s="64">
        <f>IF($C$2="National Currency",IF(Investment_DATA!W110=0,0,Investment_DATA!W110),IF($C$2="Current Exchange rate",IF(Investment_DATA!W110=0,0,Investment_DATA!W110/ECO!W39),IF($C$2="Constant Exchange rate",IF(Investment_DATA!W110=0,0,Investment_DATA!W110/ECO!W74))))</f>
        <v>0</v>
      </c>
      <c r="N114" s="64">
        <f>IF($C$2="National Currency",IF(Investment_DATA!X110=0,0,Investment_DATA!X110),IF($C$2="Current Exchange rate",IF(Investment_DATA!X110=0,0,Investment_DATA!X110/ECO!X39),IF($C$2="Constant Exchange rate",IF(Investment_DATA!X110=0,0,Investment_DATA!X110/ECO!X74))))</f>
        <v>0</v>
      </c>
      <c r="O114" s="64">
        <f>IF($C$2="National Currency",IF(Investment_DATA!Y110=0,0,Investment_DATA!Y110),IF($C$2="Current Exchange rate",IF(Investment_DATA!Y110=0,0,Investment_DATA!Y110/ECO!Y39),IF($C$2="Constant Exchange rate",IF(Investment_DATA!Y110=0,0,Investment_DATA!Y110/ECO!Y74))))</f>
        <v>0</v>
      </c>
      <c r="P114" s="144">
        <f>IF($C$2="National Currency",IF(Investment_DATA!Z110=0,0,Investment_DATA!Z110),IF($C$2="Current Exchange rate",IF(Investment_DATA!Z110=0,0,Investment_DATA!Z110/ECO!Z39),IF($C$2="Constant Exchange rate",IF(Investment_DATA!Z110=0,0,Investment_DATA!Z110/ECO!Z74))))</f>
        <v>0</v>
      </c>
      <c r="Q114" s="63">
        <f t="shared" si="15"/>
        <v>0</v>
      </c>
      <c r="R114" s="63" t="str">
        <f t="shared" si="16"/>
        <v>-</v>
      </c>
      <c r="S114" s="63" t="str">
        <f t="shared" si="17"/>
        <v>-</v>
      </c>
    </row>
    <row r="115" spans="3:19" ht="15" x14ac:dyDescent="0.25">
      <c r="C115" s="165"/>
      <c r="D115" s="166"/>
      <c r="E115" s="61" t="s">
        <v>30</v>
      </c>
      <c r="F115" s="64">
        <f>IF($C$2="National Currency",IF(Investment_DATA!P111=0,0,Investment_DATA!P111),IF($C$2="Current Exchange rate",IF(Investment_DATA!P111=0,0,Investment_DATA!P111/ECO!P40),IF($C$2="Constant Exchange rate",IF(Investment_DATA!P111=0,0,Investment_DATA!P111/ECO!P75))))</f>
        <v>0</v>
      </c>
      <c r="G115" s="64">
        <f>IF($C$2="National Currency",IF(Investment_DATA!Q111=0,0,Investment_DATA!Q111),IF($C$2="Current Exchange rate",IF(Investment_DATA!Q111=0,0,Investment_DATA!Q111/ECO!Q40),IF($C$2="Constant Exchange rate",IF(Investment_DATA!Q111=0,0,Investment_DATA!Q111/ECO!Q75))))</f>
        <v>0</v>
      </c>
      <c r="H115" s="64">
        <f>IF($C$2="National Currency",IF(Investment_DATA!R111=0,0,Investment_DATA!R111),IF($C$2="Current Exchange rate",IF(Investment_DATA!R111=0,0,Investment_DATA!R111/ECO!R40),IF($C$2="Constant Exchange rate",IF(Investment_DATA!R111=0,0,Investment_DATA!R111/ECO!R75))))</f>
        <v>0</v>
      </c>
      <c r="I115" s="64">
        <f>IF($C$2="National Currency",IF(Investment_DATA!S111=0,0,Investment_DATA!S111),IF($C$2="Current Exchange rate",IF(Investment_DATA!S111=0,0,Investment_DATA!S111/ECO!S40),IF($C$2="Constant Exchange rate",IF(Investment_DATA!S111=0,0,Investment_DATA!S111/ECO!S75))))</f>
        <v>0</v>
      </c>
      <c r="J115" s="64">
        <f>IF($C$2="National Currency",IF(Investment_DATA!T111=0,0,Investment_DATA!T111),IF($C$2="Current Exchange rate",IF(Investment_DATA!T111=0,0,Investment_DATA!T111/ECO!T40),IF($C$2="Constant Exchange rate",IF(Investment_DATA!T111=0,0,Investment_DATA!T111/ECO!T75))))</f>
        <v>0</v>
      </c>
      <c r="K115" s="64">
        <f>IF($C$2="National Currency",IF(Investment_DATA!U111=0,0,Investment_DATA!U111),IF($C$2="Current Exchange rate",IF(Investment_DATA!U111=0,0,Investment_DATA!U111/ECO!U40),IF($C$2="Constant Exchange rate",IF(Investment_DATA!U111=0,0,Investment_DATA!U111/ECO!U75))))</f>
        <v>0</v>
      </c>
      <c r="L115" s="64">
        <f>IF($C$2="National Currency",IF(Investment_DATA!V111=0,0,Investment_DATA!V111),IF($C$2="Current Exchange rate",IF(Investment_DATA!V111=0,0,Investment_DATA!V111/ECO!V40),IF($C$2="Constant Exchange rate",IF(Investment_DATA!V111=0,0,Investment_DATA!V111/ECO!V75))))</f>
        <v>0</v>
      </c>
      <c r="M115" s="64">
        <f>IF($C$2="National Currency",IF(Investment_DATA!W111=0,0,Investment_DATA!W111),IF($C$2="Current Exchange rate",IF(Investment_DATA!W111=0,0,Investment_DATA!W111/ECO!W40),IF($C$2="Constant Exchange rate",IF(Investment_DATA!W111=0,0,Investment_DATA!W111/ECO!W75))))</f>
        <v>0</v>
      </c>
      <c r="N115" s="64">
        <f>IF($C$2="National Currency",IF(Investment_DATA!X111=0,0,Investment_DATA!X111),IF($C$2="Current Exchange rate",IF(Investment_DATA!X111=0,0,Investment_DATA!X111/ECO!X40),IF($C$2="Constant Exchange rate",IF(Investment_DATA!X111=0,0,Investment_DATA!X111/ECO!X75))))</f>
        <v>0</v>
      </c>
      <c r="O115" s="64">
        <f>IF($C$2="National Currency",IF(Investment_DATA!Y111=0,0,Investment_DATA!Y111),IF($C$2="Current Exchange rate",IF(Investment_DATA!Y111=0,0,Investment_DATA!Y111/ECO!Y40),IF($C$2="Constant Exchange rate",IF(Investment_DATA!Y111=0,0,Investment_DATA!Y111/ECO!Y75))))</f>
        <v>0</v>
      </c>
      <c r="P115" s="144">
        <f>IF($C$2="National Currency",IF(Investment_DATA!Z111=0,0,Investment_DATA!Z111),IF($C$2="Current Exchange rate",IF(Investment_DATA!Z111=0,0,Investment_DATA!Z111/ECO!Z40),IF($C$2="Constant Exchange rate",IF(Investment_DATA!Z111=0,0,Investment_DATA!Z111/ECO!Z75))))</f>
        <v>0</v>
      </c>
      <c r="Q115" s="63">
        <f t="shared" si="15"/>
        <v>0</v>
      </c>
      <c r="R115" s="63" t="str">
        <f t="shared" si="16"/>
        <v>-</v>
      </c>
      <c r="S115" s="63" t="str">
        <f t="shared" si="17"/>
        <v>-</v>
      </c>
    </row>
    <row r="116" spans="3:19" ht="15" x14ac:dyDescent="0.25">
      <c r="C116" s="165"/>
      <c r="D116" s="166"/>
      <c r="E116" s="61" t="s">
        <v>34</v>
      </c>
      <c r="F116" s="65">
        <f>IF($C$2="National Currency",IF(Investment_DATA!P112=0,0,Investment_DATA!P112),IF($C$2="Current Exchange rate",IF(Investment_DATA!P112=0,0,Investment_DATA!P112/ECO!P41),IF($C$2="Constant Exchange rate",IF(Investment_DATA!P112=0,0,Investment_DATA!P112/ECO!P76))))</f>
        <v>0</v>
      </c>
      <c r="G116" s="65">
        <f>IF($C$2="National Currency",IF(Investment_DATA!Q112=0,0,Investment_DATA!Q112),IF($C$2="Current Exchange rate",IF(Investment_DATA!Q112=0,0,Investment_DATA!Q112/ECO!Q41),IF($C$2="Constant Exchange rate",IF(Investment_DATA!Q112=0,0,Investment_DATA!Q112/ECO!Q76))))</f>
        <v>0</v>
      </c>
      <c r="H116" s="65">
        <f>IF($C$2="National Currency",IF(Investment_DATA!R112=0,0,Investment_DATA!R112),IF($C$2="Current Exchange rate",IF(Investment_DATA!R112=0,0,Investment_DATA!R112/ECO!R41),IF($C$2="Constant Exchange rate",IF(Investment_DATA!R112=0,0,Investment_DATA!R112/ECO!R76))))</f>
        <v>0</v>
      </c>
      <c r="I116" s="65">
        <f>IF($C$2="National Currency",IF(Investment_DATA!S112=0,0,Investment_DATA!S112),IF($C$2="Current Exchange rate",IF(Investment_DATA!S112=0,0,Investment_DATA!S112/ECO!S41),IF($C$2="Constant Exchange rate",IF(Investment_DATA!S112=0,0,Investment_DATA!S112/ECO!S76))))</f>
        <v>0</v>
      </c>
      <c r="J116" s="65">
        <f>IF($C$2="National Currency",IF(Investment_DATA!T112=0,0,Investment_DATA!T112),IF($C$2="Current Exchange rate",IF(Investment_DATA!T112=0,0,Investment_DATA!T112/ECO!T41),IF($C$2="Constant Exchange rate",IF(Investment_DATA!T112=0,0,Investment_DATA!T112/ECO!T76))))</f>
        <v>0</v>
      </c>
      <c r="K116" s="65">
        <f>IF($C$2="National Currency",IF(Investment_DATA!U112=0,0,Investment_DATA!U112),IF($C$2="Current Exchange rate",IF(Investment_DATA!U112=0,0,Investment_DATA!U112/ECO!U41),IF($C$2="Constant Exchange rate",IF(Investment_DATA!U112=0,0,Investment_DATA!U112/ECO!U76))))</f>
        <v>0</v>
      </c>
      <c r="L116" s="65">
        <f>IF($C$2="National Currency",IF(Investment_DATA!V112=0,0,Investment_DATA!V112),IF($C$2="Current Exchange rate",IF(Investment_DATA!V112=0,0,Investment_DATA!V112/ECO!V41),IF($C$2="Constant Exchange rate",IF(Investment_DATA!V112=0,0,Investment_DATA!V112/ECO!V76))))</f>
        <v>0</v>
      </c>
      <c r="M116" s="65">
        <f>IF($C$2="National Currency",IF(Investment_DATA!W112=0,0,Investment_DATA!W112),IF($C$2="Current Exchange rate",IF(Investment_DATA!W112=0,0,Investment_DATA!W112/ECO!W41),IF($C$2="Constant Exchange rate",IF(Investment_DATA!W112=0,0,Investment_DATA!W112/ECO!W76))))</f>
        <v>0</v>
      </c>
      <c r="N116" s="65">
        <f>IF($C$2="National Currency",IF(Investment_DATA!X112=0,0,Investment_DATA!X112),IF($C$2="Current Exchange rate",IF(Investment_DATA!X112=0,0,Investment_DATA!X112/ECO!X41),IF($C$2="Constant Exchange rate",IF(Investment_DATA!X112=0,0,Investment_DATA!X112/ECO!X76))))</f>
        <v>0</v>
      </c>
      <c r="O116" s="65">
        <f>IF($C$2="National Currency",IF(Investment_DATA!Y112=0,0,Investment_DATA!Y112),IF($C$2="Current Exchange rate",IF(Investment_DATA!Y112=0,0,Investment_DATA!Y112/ECO!Y41),IF($C$2="Constant Exchange rate",IF(Investment_DATA!Y112=0,0,Investment_DATA!Y112/ECO!Y76))))</f>
        <v>0</v>
      </c>
      <c r="P116" s="145">
        <f>IF($C$2="National Currency",IF(Investment_DATA!Z112=0,0,Investment_DATA!Z112),IF($C$2="Current Exchange rate",IF(Investment_DATA!Z112=0,0,Investment_DATA!Z112/ECO!Z41),IF($C$2="Constant Exchange rate",IF(Investment_DATA!Z112=0,0,Investment_DATA!Z112/ECO!Z76))))</f>
        <v>0</v>
      </c>
      <c r="Q116" s="63">
        <f t="shared" si="15"/>
        <v>0</v>
      </c>
      <c r="R116" s="63" t="str">
        <f t="shared" si="16"/>
        <v>-</v>
      </c>
      <c r="S116" s="63" t="str">
        <f t="shared" si="17"/>
        <v>-</v>
      </c>
    </row>
    <row r="117" spans="3:19" ht="15.75" thickBot="1" x14ac:dyDescent="0.3">
      <c r="C117" s="171"/>
      <c r="D117" s="172"/>
      <c r="E117" s="66" t="s">
        <v>100</v>
      </c>
      <c r="F117" s="87">
        <f>SUM(F85:F116)</f>
        <v>2126137.7584832185</v>
      </c>
      <c r="G117" s="87">
        <f t="shared" ref="G117:O117" si="18">SUM(G85:G116)</f>
        <v>2315782.9725967357</v>
      </c>
      <c r="H117" s="87">
        <f t="shared" si="18"/>
        <v>2438304.3552424461</v>
      </c>
      <c r="I117" s="87">
        <f t="shared" si="18"/>
        <v>2531765.206916404</v>
      </c>
      <c r="J117" s="87">
        <f t="shared" si="18"/>
        <v>2484521.2572926572</v>
      </c>
      <c r="K117" s="87">
        <f t="shared" si="18"/>
        <v>2761211.1056396193</v>
      </c>
      <c r="L117" s="87">
        <f t="shared" si="18"/>
        <v>2945110.9497414674</v>
      </c>
      <c r="M117" s="87">
        <f t="shared" si="18"/>
        <v>3126033.8328430499</v>
      </c>
      <c r="N117" s="87">
        <f t="shared" si="18"/>
        <v>3434207.7361620017</v>
      </c>
      <c r="O117" s="87">
        <f t="shared" si="18"/>
        <v>3786653.2929246309</v>
      </c>
      <c r="P117" s="146" t="s">
        <v>181</v>
      </c>
      <c r="Q117" s="63">
        <f t="shared" si="15"/>
        <v>1</v>
      </c>
      <c r="R117" s="95"/>
      <c r="S117" s="95"/>
    </row>
    <row r="118" spans="3:19" ht="16.5" thickTop="1" thickBot="1" x14ac:dyDescent="0.3">
      <c r="C118" s="173"/>
      <c r="D118" s="174"/>
      <c r="E118" s="93" t="s">
        <v>103</v>
      </c>
      <c r="F118" s="89">
        <v>2126137.75</v>
      </c>
      <c r="G118" s="89">
        <v>2315783</v>
      </c>
      <c r="H118" s="89">
        <v>2438304.25</v>
      </c>
      <c r="I118" s="89">
        <v>2531765.25</v>
      </c>
      <c r="J118" s="89">
        <v>2483173.25</v>
      </c>
      <c r="K118" s="89">
        <v>2759658.5</v>
      </c>
      <c r="L118" s="89">
        <v>2943388.75</v>
      </c>
      <c r="M118" s="89">
        <v>2975208.25</v>
      </c>
      <c r="N118" s="89">
        <v>3276848</v>
      </c>
      <c r="O118" s="89">
        <v>3378376.75</v>
      </c>
      <c r="P118" s="147" t="s">
        <v>181</v>
      </c>
      <c r="Q118" s="63">
        <f t="shared" si="15"/>
        <v>0.89218010962675232</v>
      </c>
      <c r="R118" s="63">
        <f t="shared" si="16"/>
        <v>3.098366173835343E-2</v>
      </c>
      <c r="S118" s="63">
        <f t="shared" si="17"/>
        <v>0.58897359778311631</v>
      </c>
    </row>
    <row r="119" spans="3:19" ht="15.75" thickTop="1" x14ac:dyDescent="0.25">
      <c r="E119" s="67" t="s">
        <v>104</v>
      </c>
      <c r="F119" s="90"/>
      <c r="G119" s="90">
        <f>G118/F118-1</f>
        <v>8.9197066370699574E-2</v>
      </c>
      <c r="H119" s="90">
        <f t="shared" ref="H119:O119" si="19">H118/G118-1</f>
        <v>5.2907051308348052E-2</v>
      </c>
      <c r="I119" s="90">
        <f t="shared" si="19"/>
        <v>3.8330327316617785E-2</v>
      </c>
      <c r="J119" s="90">
        <f t="shared" si="19"/>
        <v>-1.9192932678098851E-2</v>
      </c>
      <c r="K119" s="90">
        <f t="shared" si="19"/>
        <v>0.11134351982891255</v>
      </c>
      <c r="L119" s="90">
        <f t="shared" si="19"/>
        <v>6.6577168877960835E-2</v>
      </c>
      <c r="M119" s="90">
        <f t="shared" si="19"/>
        <v>1.0810498613205599E-2</v>
      </c>
      <c r="N119" s="90">
        <f t="shared" si="19"/>
        <v>0.10138441569594336</v>
      </c>
      <c r="O119" s="90">
        <f t="shared" si="19"/>
        <v>3.098366173835343E-2</v>
      </c>
      <c r="P119" s="91"/>
    </row>
    <row r="122" spans="3:19" ht="18.75" x14ac:dyDescent="0.15">
      <c r="C122" s="159" t="s">
        <v>144</v>
      </c>
      <c r="D122" s="160"/>
      <c r="E122" s="167" t="s">
        <v>107</v>
      </c>
      <c r="F122" s="168"/>
      <c r="G122" s="168"/>
      <c r="H122" s="168"/>
      <c r="I122" s="168"/>
      <c r="J122" s="168"/>
      <c r="K122" s="168"/>
      <c r="L122" s="168"/>
      <c r="M122" s="168"/>
      <c r="N122" s="168"/>
      <c r="O122" s="168"/>
      <c r="P122" s="169"/>
    </row>
    <row r="123" spans="3:19" ht="15" x14ac:dyDescent="0.15">
      <c r="C123" s="163" t="s">
        <v>116</v>
      </c>
      <c r="D123" s="164"/>
      <c r="E123" s="57">
        <v>4</v>
      </c>
      <c r="F123" s="58">
        <v>2004</v>
      </c>
      <c r="G123" s="58">
        <f t="shared" ref="G123:P123" si="20">F123+1</f>
        <v>2005</v>
      </c>
      <c r="H123" s="58">
        <f t="shared" si="20"/>
        <v>2006</v>
      </c>
      <c r="I123" s="58">
        <f t="shared" si="20"/>
        <v>2007</v>
      </c>
      <c r="J123" s="58">
        <f t="shared" si="20"/>
        <v>2008</v>
      </c>
      <c r="K123" s="58">
        <f t="shared" si="20"/>
        <v>2009</v>
      </c>
      <c r="L123" s="58">
        <f t="shared" si="20"/>
        <v>2010</v>
      </c>
      <c r="M123" s="58">
        <f t="shared" si="20"/>
        <v>2011</v>
      </c>
      <c r="N123" s="58">
        <f t="shared" si="20"/>
        <v>2012</v>
      </c>
      <c r="O123" s="107">
        <f t="shared" si="20"/>
        <v>2013</v>
      </c>
      <c r="P123" s="107">
        <f t="shared" si="20"/>
        <v>2014</v>
      </c>
      <c r="Q123" s="59" t="s">
        <v>102</v>
      </c>
      <c r="R123" s="60" t="s">
        <v>124</v>
      </c>
      <c r="S123" s="59" t="s">
        <v>125</v>
      </c>
    </row>
    <row r="124" spans="3:19" ht="15" x14ac:dyDescent="0.25">
      <c r="C124" s="165"/>
      <c r="D124" s="166"/>
      <c r="E124" s="61" t="s">
        <v>0</v>
      </c>
      <c r="F124" s="62">
        <f>IF($C$2="National Currency",IF(Investment_DATA!P116=0,0,Investment_DATA!P116),IF($C$2="Current Exchange rate",IF(Investment_DATA!P116=0,0,Investment_DATA!P116/ECO!P10),IF($C$2="Constant Exchange rate",IF(Investment_DATA!P116=0,0,Investment_DATA!P116/ECO!P45))))</f>
        <v>16557.484</v>
      </c>
      <c r="G124" s="62">
        <f>IF($C$2="National Currency",IF(Investment_DATA!Q116=0,0,Investment_DATA!Q116),IF($C$2="Current Exchange rate",IF(Investment_DATA!Q116=0,0,Investment_DATA!Q116/ECO!Q10),IF($C$2="Constant Exchange rate",IF(Investment_DATA!Q116=0,0,Investment_DATA!Q116/ECO!Q45))))</f>
        <v>18326.129000000001</v>
      </c>
      <c r="H124" s="62">
        <f>IF($C$2="National Currency",IF(Investment_DATA!R116=0,0,Investment_DATA!R116),IF($C$2="Current Exchange rate",IF(Investment_DATA!R116=0,0,Investment_DATA!R116/ECO!R10),IF($C$2="Constant Exchange rate",IF(Investment_DATA!R116=0,0,Investment_DATA!R116/ECO!R45))))</f>
        <v>19314.243999999999</v>
      </c>
      <c r="I124" s="62">
        <f>IF($C$2="National Currency",IF(Investment_DATA!S116=0,0,Investment_DATA!S116),IF($C$2="Current Exchange rate",IF(Investment_DATA!S116=0,0,Investment_DATA!S116/ECO!S10),IF($C$2="Constant Exchange rate",IF(Investment_DATA!S116=0,0,Investment_DATA!S116/ECO!S45))))</f>
        <v>19642.302</v>
      </c>
      <c r="J124" s="62">
        <f>IF($C$2="National Currency",IF(Investment_DATA!T116=0,0,Investment_DATA!T116),IF($C$2="Current Exchange rate",IF(Investment_DATA!T116=0,0,Investment_DATA!T116/ECO!T10),IF($C$2="Constant Exchange rate",IF(Investment_DATA!T116=0,0,Investment_DATA!T116/ECO!T45))))</f>
        <v>23104</v>
      </c>
      <c r="K124" s="62">
        <f>IF($C$2="National Currency",IF(Investment_DATA!U116=0,0,Investment_DATA!U116),IF($C$2="Current Exchange rate",IF(Investment_DATA!U116=0,0,Investment_DATA!U116/ECO!U10),IF($C$2="Constant Exchange rate",IF(Investment_DATA!U116=0,0,Investment_DATA!U116/ECO!U45))))</f>
        <v>24510</v>
      </c>
      <c r="L124" s="62">
        <f>IF($C$2="National Currency",IF(Investment_DATA!V116=0,0,Investment_DATA!V116),IF($C$2="Current Exchange rate",IF(Investment_DATA!V116=0,0,Investment_DATA!V116/ECO!V10),IF($C$2="Constant Exchange rate",IF(Investment_DATA!V116=0,0,Investment_DATA!V116/ECO!V45))))</f>
        <v>28314</v>
      </c>
      <c r="M124" s="62">
        <f>IF($C$2="National Currency",IF(Investment_DATA!W116=0,0,Investment_DATA!W116),IF($C$2="Current Exchange rate",IF(Investment_DATA!W116=0,0,Investment_DATA!W116/ECO!W10),IF($C$2="Constant Exchange rate",IF(Investment_DATA!W116=0,0,Investment_DATA!W116/ECO!W45))))</f>
        <v>28399</v>
      </c>
      <c r="N124" s="62">
        <f>IF($C$2="National Currency",IF(Investment_DATA!X116=0,0,Investment_DATA!X116),IF($C$2="Current Exchange rate",IF(Investment_DATA!X116=0,0,Investment_DATA!X116/ECO!X10),IF($C$2="Constant Exchange rate",IF(Investment_DATA!X116=0,0,Investment_DATA!X116/ECO!X45))))</f>
        <v>29691</v>
      </c>
      <c r="O124" s="62">
        <f>IF($C$2="National Currency",IF(Investment_DATA!Y116=0,0,Investment_DATA!Y116),IF($C$2="Current Exchange rate",IF(Investment_DATA!Y116=0,0,Investment_DATA!Y116/ECO!Y10),IF($C$2="Constant Exchange rate",IF(Investment_DATA!Y116=0,0,Investment_DATA!Y116/ECO!Y45))))</f>
        <v>30464</v>
      </c>
      <c r="P124" s="62">
        <f>IF($C$2="National Currency",IF(Investment_DATA!Z116=0,0,Investment_DATA!Z116),IF($C$2="Current Exchange rate",IF(Investment_DATA!Z116=0,0,Investment_DATA!Z116/ECO!Z10),IF($C$2="Constant Exchange rate",IF(Investment_DATA!Z116=0,0,Investment_DATA!Z116/ECO!Z45))))</f>
        <v>31134.208000000002</v>
      </c>
      <c r="Q124" s="63">
        <f>P124/$P$156</f>
        <v>1.8921965022832669E-2</v>
      </c>
      <c r="R124" s="63">
        <f>IF(OR(P124=0, O124=0),"-",P124/O124-1)</f>
        <v>2.200000000000002E-2</v>
      </c>
      <c r="S124" s="63">
        <f>IF(OR(P124=0, G124=0),"-",P124/G124-1)</f>
        <v>0.69889713206755233</v>
      </c>
    </row>
    <row r="125" spans="3:19" ht="15" x14ac:dyDescent="0.25">
      <c r="C125" s="165"/>
      <c r="D125" s="166"/>
      <c r="E125" s="61" t="s">
        <v>1</v>
      </c>
      <c r="F125" s="64">
        <f>IF($C$2="National Currency",IF(Investment_DATA!P117=0,0,Investment_DATA!P117),IF($C$2="Current Exchange rate",IF(Investment_DATA!P117=0,0,Investment_DATA!P117/ECO!P11),IF($C$2="Constant Exchange rate",IF(Investment_DATA!P117=0,0,Investment_DATA!P117/ECO!P46))))</f>
        <v>26807.368512966597</v>
      </c>
      <c r="G125" s="64">
        <f>IF($C$2="National Currency",IF(Investment_DATA!Q117=0,0,Investment_DATA!Q117),IF($C$2="Current Exchange rate",IF(Investment_DATA!Q117=0,0,Investment_DATA!Q117/ECO!Q11),IF($C$2="Constant Exchange rate",IF(Investment_DATA!Q117=0,0,Investment_DATA!Q117/ECO!Q46))))</f>
        <v>30257.588042853604</v>
      </c>
      <c r="H125" s="64">
        <f>IF($C$2="National Currency",IF(Investment_DATA!R117=0,0,Investment_DATA!R117),IF($C$2="Current Exchange rate",IF(Investment_DATA!R117=0,0,Investment_DATA!R117/ECO!R11),IF($C$2="Constant Exchange rate",IF(Investment_DATA!R117=0,0,Investment_DATA!R117/ECO!R46))))</f>
        <v>30721.1981410548</v>
      </c>
      <c r="I125" s="64">
        <f>IF($C$2="National Currency",IF(Investment_DATA!S117=0,0,Investment_DATA!S117),IF($C$2="Current Exchange rate",IF(Investment_DATA!S117=0,0,Investment_DATA!S117/ECO!S11),IF($C$2="Constant Exchange rate",IF(Investment_DATA!S117=0,0,Investment_DATA!S117/ECO!S46))))</f>
        <v>30324.577197024497</v>
      </c>
      <c r="J125" s="64">
        <f>IF($C$2="National Currency",IF(Investment_DATA!T117=0,0,Investment_DATA!T117),IF($C$2="Current Exchange rate",IF(Investment_DATA!T117=0,0,Investment_DATA!T117/ECO!T11),IF($C$2="Constant Exchange rate",IF(Investment_DATA!T117=0,0,Investment_DATA!T117/ECO!T46))))</f>
        <v>28553.526069695996</v>
      </c>
      <c r="K125" s="64">
        <f>IF($C$2="National Currency",IF(Investment_DATA!U117=0,0,Investment_DATA!U117),IF($C$2="Current Exchange rate",IF(Investment_DATA!U117=0,0,Investment_DATA!U117/ECO!U11),IF($C$2="Constant Exchange rate",IF(Investment_DATA!U117=0,0,Investment_DATA!U117/ECO!U46))))</f>
        <v>30251.841571957502</v>
      </c>
      <c r="L125" s="64">
        <f>IF($C$2="National Currency",IF(Investment_DATA!V117=0,0,Investment_DATA!V117),IF($C$2="Current Exchange rate",IF(Investment_DATA!V117=0,0,Investment_DATA!V117/ECO!V11),IF($C$2="Constant Exchange rate",IF(Investment_DATA!V117=0,0,Investment_DATA!V117/ECO!V46))))</f>
        <v>30899.661818924003</v>
      </c>
      <c r="M125" s="64">
        <f>IF($C$2="National Currency",IF(Investment_DATA!W117=0,0,Investment_DATA!W117),IF($C$2="Current Exchange rate",IF(Investment_DATA!W117=0,0,Investment_DATA!W117/ECO!W11),IF($C$2="Constant Exchange rate",IF(Investment_DATA!W117=0,0,Investment_DATA!W117/ECO!W46))))</f>
        <v>31345.141685464798</v>
      </c>
      <c r="N125" s="64">
        <f>IF($C$2="National Currency",IF(Investment_DATA!X117=0,0,Investment_DATA!X117),IF($C$2="Current Exchange rate",IF(Investment_DATA!X117=0,0,Investment_DATA!X117/ECO!X11),IF($C$2="Constant Exchange rate",IF(Investment_DATA!X117=0,0,Investment_DATA!X117/ECO!X46))))</f>
        <v>34775.975064684804</v>
      </c>
      <c r="O125" s="64">
        <f>IF($C$2="National Currency",IF(Investment_DATA!Y117=0,0,Investment_DATA!Y117),IF($C$2="Current Exchange rate",IF(Investment_DATA!Y117=0,0,Investment_DATA!Y117/ECO!Y11),IF($C$2="Constant Exchange rate",IF(Investment_DATA!Y117=0,0,Investment_DATA!Y117/ECO!Y46))))</f>
        <v>35347.858973491391</v>
      </c>
      <c r="P125" s="64">
        <f>IF($C$2="National Currency",IF(Investment_DATA!Z117=0,0,Investment_DATA!Z117),IF($C$2="Current Exchange rate",IF(Investment_DATA!Z117=0,0,Investment_DATA!Z117/ECO!Z11),IF($C$2="Constant Exchange rate",IF(Investment_DATA!Z117=0,0,Investment_DATA!Z117/ECO!Z46))))</f>
        <v>41310.107052246007</v>
      </c>
      <c r="Q125" s="63">
        <f t="shared" ref="Q125:Q157" si="21">P125/$P$156</f>
        <v>2.5106416734033254E-2</v>
      </c>
      <c r="R125" s="63">
        <f t="shared" ref="R125:R157" si="22">IF(OR(P125=0, O125=0),"-",P125/O125-1)</f>
        <v>0.16867352795613222</v>
      </c>
      <c r="S125" s="63">
        <f t="shared" ref="S125:S157" si="23">IF(OR(P125=0, G125=0),"-",P125/G125-1)</f>
        <v>0.36528090057075269</v>
      </c>
    </row>
    <row r="126" spans="3:19" ht="15" x14ac:dyDescent="0.25">
      <c r="C126" s="165"/>
      <c r="D126" s="166"/>
      <c r="E126" s="61" t="s">
        <v>2</v>
      </c>
      <c r="F126" s="64">
        <f>IF($C$2="National Currency",IF(Investment_DATA!P118=0,0,Investment_DATA!P118),IF($C$2="Current Exchange rate",IF(Investment_DATA!P118=0,0,Investment_DATA!P118/ECO!P12),IF($C$2="Constant Exchange rate",IF(Investment_DATA!P118=0,0,Investment_DATA!P118/ECO!P47))))</f>
        <v>221.8304427855609</v>
      </c>
      <c r="G126" s="64">
        <f>IF($C$2="National Currency",IF(Investment_DATA!Q118=0,0,Investment_DATA!Q118),IF($C$2="Current Exchange rate",IF(Investment_DATA!Q118=0,0,Investment_DATA!Q118/ECO!Q12),IF($C$2="Constant Exchange rate",IF(Investment_DATA!Q118=0,0,Investment_DATA!Q118/ECO!Q47))))</f>
        <v>258.20636056856529</v>
      </c>
      <c r="H126" s="64">
        <f>IF($C$2="National Currency",IF(Investment_DATA!R118=0,0,Investment_DATA!R118),IF($C$2="Current Exchange rate",IF(Investment_DATA!R118=0,0,Investment_DATA!R118/ECO!R12),IF($C$2="Constant Exchange rate",IF(Investment_DATA!R118=0,0,Investment_DATA!R118/ECO!R47))))</f>
        <v>338.99171694447284</v>
      </c>
      <c r="I126" s="64">
        <f>IF($C$2="National Currency",IF(Investment_DATA!S118=0,0,Investment_DATA!S118),IF($C$2="Current Exchange rate",IF(Investment_DATA!S118=0,0,Investment_DATA!S118/ECO!S12),IF($C$2="Constant Exchange rate",IF(Investment_DATA!S118=0,0,Investment_DATA!S118/ECO!S47))))</f>
        <v>428.98046835054708</v>
      </c>
      <c r="J126" s="64">
        <f>IF($C$2="National Currency",IF(Investment_DATA!T118=0,0,Investment_DATA!T118),IF($C$2="Current Exchange rate",IF(Investment_DATA!T118=0,0,Investment_DATA!T118/ECO!T12),IF($C$2="Constant Exchange rate",IF(Investment_DATA!T118=0,0,Investment_DATA!T118/ECO!T47))))</f>
        <v>490.33643521832499</v>
      </c>
      <c r="K126" s="64">
        <f>IF($C$2="National Currency",IF(Investment_DATA!U118=0,0,Investment_DATA!U118),IF($C$2="Current Exchange rate",IF(Investment_DATA!U118=0,0,Investment_DATA!U118/ECO!U12),IF($C$2="Constant Exchange rate",IF(Investment_DATA!U118=0,0,Investment_DATA!U118/ECO!U47))))</f>
        <v>563.35003579098066</v>
      </c>
      <c r="L126" s="64">
        <f>IF($C$2="National Currency",IF(Investment_DATA!V118=0,0,Investment_DATA!V118),IF($C$2="Current Exchange rate",IF(Investment_DATA!V118=0,0,Investment_DATA!V118/ECO!V12),IF($C$2="Constant Exchange rate",IF(Investment_DATA!V118=0,0,Investment_DATA!V118/ECO!V47))))</f>
        <v>614.07096840167708</v>
      </c>
      <c r="M126" s="64">
        <f>IF($C$2="National Currency",IF(Investment_DATA!W118=0,0,Investment_DATA!W118),IF($C$2="Current Exchange rate",IF(Investment_DATA!W118=0,0,Investment_DATA!W118/ECO!W12),IF($C$2="Constant Exchange rate",IF(Investment_DATA!W118=0,0,Investment_DATA!W118/ECO!W47))))</f>
        <v>630.94385929031603</v>
      </c>
      <c r="N126" s="64">
        <f>IF($C$2="National Currency",IF(Investment_DATA!X118=0,0,Investment_DATA!X118),IF($C$2="Current Exchange rate",IF(Investment_DATA!X118=0,0,Investment_DATA!X118/ECO!X12),IF($C$2="Constant Exchange rate",IF(Investment_DATA!X118=0,0,Investment_DATA!X118/ECO!X47))))</f>
        <v>629.9212598425197</v>
      </c>
      <c r="O126" s="64">
        <f>IF($C$2="National Currency",IF(Investment_DATA!Y118=0,0,Investment_DATA!Y118),IF($C$2="Current Exchange rate",IF(Investment_DATA!Y118=0,0,Investment_DATA!Y118/ECO!Y12),IF($C$2="Constant Exchange rate",IF(Investment_DATA!Y118=0,0,Investment_DATA!Y118/ECO!Y47))))</f>
        <v>666.22354023928824</v>
      </c>
      <c r="P126" s="64">
        <f>IF($C$2="National Currency",IF(Investment_DATA!Z118=0,0,Investment_DATA!Z118),IF($C$2="Current Exchange rate",IF(Investment_DATA!Z118=0,0,Investment_DATA!Z118/ECO!Z12),IF($C$2="Constant Exchange rate",IF(Investment_DATA!Z118=0,0,Investment_DATA!Z118/ECO!Z47))))</f>
        <v>668.26873913488089</v>
      </c>
      <c r="Q126" s="63">
        <f t="shared" si="21"/>
        <v>4.061435482078974E-4</v>
      </c>
      <c r="R126" s="63">
        <f t="shared" si="22"/>
        <v>3.0698388334613469E-3</v>
      </c>
      <c r="S126" s="63">
        <f t="shared" si="23"/>
        <v>1.5881188118811882</v>
      </c>
    </row>
    <row r="127" spans="3:19" ht="15" x14ac:dyDescent="0.25">
      <c r="C127" s="165"/>
      <c r="D127" s="166"/>
      <c r="E127" s="61" t="s">
        <v>3</v>
      </c>
      <c r="F127" s="64">
        <f>IF($C$2="National Currency",IF(Investment_DATA!P119=0,0,Investment_DATA!P119),IF($C$2="Current Exchange rate",IF(Investment_DATA!P119=0,0,Investment_DATA!P119/ECO!P13),IF($C$2="Constant Exchange rate",IF(Investment_DATA!P119=0,0,Investment_DATA!P119/ECO!P48))))</f>
        <v>96751.580172987364</v>
      </c>
      <c r="G127" s="64">
        <f>IF($C$2="National Currency",IF(Investment_DATA!Q119=0,0,Investment_DATA!Q119),IF($C$2="Current Exchange rate",IF(Investment_DATA!Q119=0,0,Investment_DATA!Q119/ECO!Q13),IF($C$2="Constant Exchange rate",IF(Investment_DATA!Q119=0,0,Investment_DATA!Q119/ECO!Q48))))</f>
        <v>106588.84148369927</v>
      </c>
      <c r="H127" s="64">
        <f>IF($C$2="National Currency",IF(Investment_DATA!R119=0,0,Investment_DATA!R119),IF($C$2="Current Exchange rate",IF(Investment_DATA!R119=0,0,Investment_DATA!R119/ECO!R13),IF($C$2="Constant Exchange rate",IF(Investment_DATA!R119=0,0,Investment_DATA!R119/ECO!R48))))</f>
        <v>115214.80289421159</v>
      </c>
      <c r="I127" s="64">
        <f>IF($C$2="National Currency",IF(Investment_DATA!S119=0,0,Investment_DATA!S119),IF($C$2="Current Exchange rate",IF(Investment_DATA!S119=0,0,Investment_DATA!S119/ECO!S13),IF($C$2="Constant Exchange rate",IF(Investment_DATA!S119=0,0,Investment_DATA!S119/ECO!S48))))</f>
        <v>116224.72139055225</v>
      </c>
      <c r="J127" s="64">
        <f>IF($C$2="National Currency",IF(Investment_DATA!T119=0,0,Investment_DATA!T119),IF($C$2="Current Exchange rate",IF(Investment_DATA!T119=0,0,Investment_DATA!T119/ECO!T13),IF($C$2="Constant Exchange rate",IF(Investment_DATA!T119=0,0,Investment_DATA!T119/ECO!T48))))</f>
        <v>113203.29004823687</v>
      </c>
      <c r="K127" s="64">
        <f>IF($C$2="National Currency",IF(Investment_DATA!U119=0,0,Investment_DATA!U119),IF($C$2="Current Exchange rate",IF(Investment_DATA!U119=0,0,Investment_DATA!U119/ECO!U13),IF($C$2="Constant Exchange rate",IF(Investment_DATA!U119=0,0,Investment_DATA!U119/ECO!U48))))</f>
        <v>105769.69244011976</v>
      </c>
      <c r="L127" s="64">
        <f>IF($C$2="National Currency",IF(Investment_DATA!V119=0,0,Investment_DATA!V119),IF($C$2="Current Exchange rate",IF(Investment_DATA!V119=0,0,Investment_DATA!V119/ECO!V13),IF($C$2="Constant Exchange rate",IF(Investment_DATA!V119=0,0,Investment_DATA!V119/ECO!V48))))</f>
        <v>106807.78304557552</v>
      </c>
      <c r="M127" s="64">
        <f>IF($C$2="National Currency",IF(Investment_DATA!W119=0,0,Investment_DATA!W119),IF($C$2="Current Exchange rate",IF(Investment_DATA!W119=0,0,Investment_DATA!W119/ECO!W13),IF($C$2="Constant Exchange rate",IF(Investment_DATA!W119=0,0,Investment_DATA!W119/ECO!W48))))</f>
        <v>109404.97769211578</v>
      </c>
      <c r="N127" s="64">
        <f>IF($C$2="National Currency",IF(Investment_DATA!X119=0,0,Investment_DATA!X119),IF($C$2="Current Exchange rate",IF(Investment_DATA!X119=0,0,Investment_DATA!X119/ECO!X13),IF($C$2="Constant Exchange rate",IF(Investment_DATA!X119=0,0,Investment_DATA!X119/ECO!X48))))</f>
        <v>110613.15934797074</v>
      </c>
      <c r="O127" s="64">
        <f>IF($C$2="National Currency",IF(Investment_DATA!Y119=0,0,Investment_DATA!Y119),IF($C$2="Current Exchange rate",IF(Investment_DATA!Y119=0,0,Investment_DATA!Y119/ECO!Y13),IF($C$2="Constant Exchange rate",IF(Investment_DATA!Y119=0,0,Investment_DATA!Y119/ECO!Y48))))</f>
        <v>115014.21125582169</v>
      </c>
      <c r="P127" s="64">
        <f>IF($C$2="National Currency",IF(Investment_DATA!Z119=0,0,Investment_DATA!Z119),IF($C$2="Current Exchange rate",IF(Investment_DATA!Z119=0,0,Investment_DATA!Z119/ECO!Z13),IF($C$2="Constant Exchange rate",IF(Investment_DATA!Z119=0,0,Investment_DATA!Z119/ECO!Z48))))</f>
        <v>122349.1724667332</v>
      </c>
      <c r="Q127" s="63">
        <f t="shared" si="21"/>
        <v>7.435829946238065E-2</v>
      </c>
      <c r="R127" s="63">
        <f t="shared" si="22"/>
        <v>6.377439040638766E-2</v>
      </c>
      <c r="S127" s="63">
        <f t="shared" si="23"/>
        <v>0.14786098397968006</v>
      </c>
    </row>
    <row r="128" spans="3:19" ht="15" x14ac:dyDescent="0.25">
      <c r="C128" s="165"/>
      <c r="D128" s="166"/>
      <c r="E128" s="61" t="s">
        <v>4</v>
      </c>
      <c r="F128" s="64">
        <f>IF($C$2="National Currency",IF(Investment_DATA!P120=0,0,Investment_DATA!P120),IF($C$2="Current Exchange rate",IF(Investment_DATA!P120=0,0,Investment_DATA!P120/ECO!P14),IF($C$2="Constant Exchange rate",IF(Investment_DATA!P120=0,0,Investment_DATA!P120/ECO!P49))))</f>
        <v>0</v>
      </c>
      <c r="G128" s="64">
        <f>IF($C$2="National Currency",IF(Investment_DATA!Q120=0,0,Investment_DATA!Q120),IF($C$2="Current Exchange rate",IF(Investment_DATA!Q120=0,0,Investment_DATA!Q120/ECO!Q14),IF($C$2="Constant Exchange rate",IF(Investment_DATA!Q120=0,0,Investment_DATA!Q120/ECO!Q49))))</f>
        <v>0</v>
      </c>
      <c r="H128" s="64">
        <f>IF($C$2="National Currency",IF(Investment_DATA!R120=0,0,Investment_DATA!R120),IF($C$2="Current Exchange rate",IF(Investment_DATA!R120=0,0,Investment_DATA!R120/ECO!R14),IF($C$2="Constant Exchange rate",IF(Investment_DATA!R120=0,0,Investment_DATA!R120/ECO!R49))))</f>
        <v>0</v>
      </c>
      <c r="I128" s="64">
        <f>IF($C$2="National Currency",IF(Investment_DATA!S120=0,0,Investment_DATA!S120),IF($C$2="Current Exchange rate",IF(Investment_DATA!S120=0,0,Investment_DATA!S120/ECO!S14),IF($C$2="Constant Exchange rate",IF(Investment_DATA!S120=0,0,Investment_DATA!S120/ECO!S49))))</f>
        <v>0</v>
      </c>
      <c r="J128" s="64">
        <f>IF($C$2="National Currency",IF(Investment_DATA!T120=0,0,Investment_DATA!T120),IF($C$2="Current Exchange rate",IF(Investment_DATA!T120=0,0,Investment_DATA!T120/ECO!T14),IF($C$2="Constant Exchange rate",IF(Investment_DATA!T120=0,0,Investment_DATA!T120/ECO!T49))))</f>
        <v>291.8</v>
      </c>
      <c r="K128" s="64">
        <f>IF($C$2="National Currency",IF(Investment_DATA!U120=0,0,Investment_DATA!U120),IF($C$2="Current Exchange rate",IF(Investment_DATA!U120=0,0,Investment_DATA!U120/ECO!U14),IF($C$2="Constant Exchange rate",IF(Investment_DATA!U120=0,0,Investment_DATA!U120/ECO!U49))))</f>
        <v>223.9</v>
      </c>
      <c r="L128" s="64">
        <f>IF($C$2="National Currency",IF(Investment_DATA!V120=0,0,Investment_DATA!V120),IF($C$2="Current Exchange rate",IF(Investment_DATA!V120=0,0,Investment_DATA!V120/ECO!V14),IF($C$2="Constant Exchange rate",IF(Investment_DATA!V120=0,0,Investment_DATA!V120/ECO!V49))))</f>
        <v>283</v>
      </c>
      <c r="M128" s="64">
        <f>IF($C$2="National Currency",IF(Investment_DATA!W120=0,0,Investment_DATA!W120),IF($C$2="Current Exchange rate",IF(Investment_DATA!W120=0,0,Investment_DATA!W120/ECO!W14),IF($C$2="Constant Exchange rate",IF(Investment_DATA!W120=0,0,Investment_DATA!W120/ECO!W49))))</f>
        <v>231</v>
      </c>
      <c r="N128" s="64">
        <f>IF($C$2="National Currency",IF(Investment_DATA!X120=0,0,Investment_DATA!X120),IF($C$2="Current Exchange rate",IF(Investment_DATA!X120=0,0,Investment_DATA!X120/ECO!X14),IF($C$2="Constant Exchange rate",IF(Investment_DATA!X120=0,0,Investment_DATA!X120/ECO!X49))))</f>
        <v>297</v>
      </c>
      <c r="O128" s="64">
        <f>IF($C$2="National Currency",IF(Investment_DATA!Y120=0,0,Investment_DATA!Y120),IF($C$2="Current Exchange rate",IF(Investment_DATA!Y120=0,0,Investment_DATA!Y120/ECO!Y14),IF($C$2="Constant Exchange rate",IF(Investment_DATA!Y120=0,0,Investment_DATA!Y120/ECO!Y49))))</f>
        <v>293</v>
      </c>
      <c r="P128" s="64">
        <f>IF($C$2="National Currency",IF(Investment_DATA!Z120=0,0,Investment_DATA!Z120),IF($C$2="Current Exchange rate",IF(Investment_DATA!Z120=0,0,Investment_DATA!Z120/ECO!Z14),IF($C$2="Constant Exchange rate",IF(Investment_DATA!Z120=0,0,Investment_DATA!Z120/ECO!Z49))))</f>
        <v>308</v>
      </c>
      <c r="Q128" s="63">
        <f t="shared" si="21"/>
        <v>1.8718848499478329E-4</v>
      </c>
      <c r="R128" s="63">
        <f t="shared" si="22"/>
        <v>5.1194539249146853E-2</v>
      </c>
      <c r="S128" s="63" t="str">
        <f t="shared" si="23"/>
        <v>-</v>
      </c>
    </row>
    <row r="129" spans="3:19" ht="15" x14ac:dyDescent="0.25">
      <c r="C129" s="165"/>
      <c r="D129" s="166"/>
      <c r="E129" s="61" t="s">
        <v>64</v>
      </c>
      <c r="F129" s="64">
        <f>IF($C$2="National Currency",IF(Investment_DATA!P121=0,0,Investment_DATA!P121),IF($C$2="Current Exchange rate",IF(Investment_DATA!P121=0,0,Investment_DATA!P121/ECO!P15),IF($C$2="Constant Exchange rate",IF(Investment_DATA!P121=0,0,Investment_DATA!P121/ECO!P50))))</f>
        <v>2422.2462592392285</v>
      </c>
      <c r="G129" s="64">
        <f>IF($C$2="National Currency",IF(Investment_DATA!Q121=0,0,Investment_DATA!Q121),IF($C$2="Current Exchange rate",IF(Investment_DATA!Q121=0,0,Investment_DATA!Q121/ECO!Q15),IF($C$2="Constant Exchange rate",IF(Investment_DATA!Q121=0,0,Investment_DATA!Q121/ECO!Q50))))</f>
        <v>2638.0385794122949</v>
      </c>
      <c r="H129" s="64">
        <f>IF($C$2="National Currency",IF(Investment_DATA!R121=0,0,Investment_DATA!R121),IF($C$2="Current Exchange rate",IF(Investment_DATA!R121=0,0,Investment_DATA!R121/ECO!R15),IF($C$2="Constant Exchange rate",IF(Investment_DATA!R121=0,0,Investment_DATA!R121/ECO!R50))))</f>
        <v>2750.9644853073733</v>
      </c>
      <c r="I129" s="64">
        <f>IF($C$2="National Currency",IF(Investment_DATA!S121=0,0,Investment_DATA!S121),IF($C$2="Current Exchange rate",IF(Investment_DATA!S121=0,0,Investment_DATA!S121/ECO!S15),IF($C$2="Constant Exchange rate",IF(Investment_DATA!S121=0,0,Investment_DATA!S121/ECO!S50))))</f>
        <v>2934.2707769965746</v>
      </c>
      <c r="J129" s="64">
        <f>IF($C$2="National Currency",IF(Investment_DATA!T121=0,0,Investment_DATA!T121),IF($C$2="Current Exchange rate",IF(Investment_DATA!T121=0,0,Investment_DATA!T121/ECO!T15),IF($C$2="Constant Exchange rate",IF(Investment_DATA!T121=0,0,Investment_DATA!T121/ECO!T50))))</f>
        <v>3111.3755182981795</v>
      </c>
      <c r="K129" s="64">
        <f>IF($C$2="National Currency",IF(Investment_DATA!U121=0,0,Investment_DATA!U121),IF($C$2="Current Exchange rate",IF(Investment_DATA!U121=0,0,Investment_DATA!U121/ECO!U15),IF($C$2="Constant Exchange rate",IF(Investment_DATA!U121=0,0,Investment_DATA!U121/ECO!U50))))</f>
        <v>3434.9738597440059</v>
      </c>
      <c r="L129" s="64">
        <f>IF($C$2="National Currency",IF(Investment_DATA!V121=0,0,Investment_DATA!V121),IF($C$2="Current Exchange rate",IF(Investment_DATA!V121=0,0,Investment_DATA!V121/ECO!V15),IF($C$2="Constant Exchange rate",IF(Investment_DATA!V121=0,0,Investment_DATA!V121/ECO!V50))))</f>
        <v>3825.8157562646475</v>
      </c>
      <c r="M129" s="64">
        <f>IF($C$2="National Currency",IF(Investment_DATA!W121=0,0,Investment_DATA!W121),IF($C$2="Current Exchange rate",IF(Investment_DATA!W121=0,0,Investment_DATA!W121/ECO!W15),IF($C$2="Constant Exchange rate",IF(Investment_DATA!W121=0,0,Investment_DATA!W121/ECO!W50))))</f>
        <v>3877.1948801153776</v>
      </c>
      <c r="N129" s="64">
        <f>IF($C$2="National Currency",IF(Investment_DATA!X121=0,0,Investment_DATA!X121),IF($C$2="Current Exchange rate",IF(Investment_DATA!X121=0,0,Investment_DATA!X121/ECO!X15),IF($C$2="Constant Exchange rate",IF(Investment_DATA!X121=0,0,Investment_DATA!X121/ECO!X50))))</f>
        <v>4064.4312240850913</v>
      </c>
      <c r="O129" s="64">
        <f>IF($C$2="National Currency",IF(Investment_DATA!Y121=0,0,Investment_DATA!Y121),IF($C$2="Current Exchange rate",IF(Investment_DATA!Y121=0,0,Investment_DATA!Y121/ECO!Y15),IF($C$2="Constant Exchange rate",IF(Investment_DATA!Y121=0,0,Investment_DATA!Y121/ECO!Y50))))</f>
        <v>4129.0787813232382</v>
      </c>
      <c r="P129" s="64">
        <f>IF($C$2="National Currency",IF(Investment_DATA!Z121=0,0,Investment_DATA!Z121),IF($C$2="Current Exchange rate",IF(Investment_DATA!Z121=0,0,Investment_DATA!Z121/ECO!Z15),IF($C$2="Constant Exchange rate",IF(Investment_DATA!Z121=0,0,Investment_DATA!Z121/ECO!Z50))))</f>
        <v>4291.5449792680729</v>
      </c>
      <c r="Q129" s="63">
        <f t="shared" si="21"/>
        <v>2.6082071524550624E-3</v>
      </c>
      <c r="R129" s="63">
        <f t="shared" si="22"/>
        <v>3.9346838980090615E-2</v>
      </c>
      <c r="S129" s="63">
        <f t="shared" si="23"/>
        <v>0.62679386600333498</v>
      </c>
    </row>
    <row r="130" spans="3:19" ht="15" x14ac:dyDescent="0.25">
      <c r="C130" s="165"/>
      <c r="D130" s="166"/>
      <c r="E130" s="61" t="s">
        <v>6</v>
      </c>
      <c r="F130" s="64">
        <f>IF($C$2="National Currency",IF(Investment_DATA!P122=0,0,Investment_DATA!P122),IF($C$2="Current Exchange rate",IF(Investment_DATA!P122=0,0,Investment_DATA!P122/ECO!P16),IF($C$2="Constant Exchange rate",IF(Investment_DATA!P122=0,0,Investment_DATA!P122/ECO!P51))))</f>
        <v>465567</v>
      </c>
      <c r="G130" s="64">
        <f>IF($C$2="National Currency",IF(Investment_DATA!Q122=0,0,Investment_DATA!Q122),IF($C$2="Current Exchange rate",IF(Investment_DATA!Q122=0,0,Investment_DATA!Q122/ECO!Q16),IF($C$2="Constant Exchange rate",IF(Investment_DATA!Q122=0,0,Investment_DATA!Q122/ECO!Q51))))</f>
        <v>489833</v>
      </c>
      <c r="H130" s="64">
        <f>IF($C$2="National Currency",IF(Investment_DATA!R122=0,0,Investment_DATA!R122),IF($C$2="Current Exchange rate",IF(Investment_DATA!R122=0,0,Investment_DATA!R122/ECO!R16),IF($C$2="Constant Exchange rate",IF(Investment_DATA!R122=0,0,Investment_DATA!R122/ECO!R51))))</f>
        <v>533294</v>
      </c>
      <c r="I130" s="64">
        <f>IF($C$2="National Currency",IF(Investment_DATA!S122=0,0,Investment_DATA!S122),IF($C$2="Current Exchange rate",IF(Investment_DATA!S122=0,0,Investment_DATA!S122/ECO!S16),IF($C$2="Constant Exchange rate",IF(Investment_DATA!S122=0,0,Investment_DATA!S122/ECO!S51))))</f>
        <v>566402</v>
      </c>
      <c r="J130" s="64">
        <f>IF($C$2="National Currency",IF(Investment_DATA!T122=0,0,Investment_DATA!T122),IF($C$2="Current Exchange rate",IF(Investment_DATA!T122=0,0,Investment_DATA!T122/ECO!T16),IF($C$2="Constant Exchange rate",IF(Investment_DATA!T122=0,0,Investment_DATA!T122/ECO!T51))))</f>
        <v>579819</v>
      </c>
      <c r="K130" s="64">
        <f>IF($C$2="National Currency",IF(Investment_DATA!U122=0,0,Investment_DATA!U122),IF($C$2="Current Exchange rate",IF(Investment_DATA!U122=0,0,Investment_DATA!U122/ECO!U16),IF($C$2="Constant Exchange rate",IF(Investment_DATA!U122=0,0,Investment_DATA!U122/ECO!U51))))</f>
        <v>567774</v>
      </c>
      <c r="L130" s="64">
        <f>IF($C$2="National Currency",IF(Investment_DATA!V122=0,0,Investment_DATA!V122),IF($C$2="Current Exchange rate",IF(Investment_DATA!V122=0,0,Investment_DATA!V122/ECO!V16),IF($C$2="Constant Exchange rate",IF(Investment_DATA!V122=0,0,Investment_DATA!V122/ECO!V51))))</f>
        <v>589090</v>
      </c>
      <c r="M130" s="64">
        <f>IF($C$2="National Currency",IF(Investment_DATA!W122=0,0,Investment_DATA!W122),IF($C$2="Current Exchange rate",IF(Investment_DATA!W122=0,0,Investment_DATA!W122/ECO!W16),IF($C$2="Constant Exchange rate",IF(Investment_DATA!W122=0,0,Investment_DATA!W122/ECO!W51))))</f>
        <v>618103</v>
      </c>
      <c r="N130" s="64">
        <f>IF($C$2="National Currency",IF(Investment_DATA!X122=0,0,Investment_DATA!X122),IF($C$2="Current Exchange rate",IF(Investment_DATA!X122=0,0,Investment_DATA!X122/ECO!X16),IF($C$2="Constant Exchange rate",IF(Investment_DATA!X122=0,0,Investment_DATA!X122/ECO!X51))))</f>
        <v>682889</v>
      </c>
      <c r="O130" s="64">
        <f>IF($C$2="National Currency",IF(Investment_DATA!Y122=0,0,Investment_DATA!Y122),IF($C$2="Current Exchange rate",IF(Investment_DATA!Y122=0,0,Investment_DATA!Y122/ECO!Y16),IF($C$2="Constant Exchange rate",IF(Investment_DATA!Y122=0,0,Investment_DATA!Y122/ECO!Y51))))</f>
        <v>683017</v>
      </c>
      <c r="P130" s="64">
        <f>IF($C$2="National Currency",IF(Investment_DATA!Z122=0,0,Investment_DATA!Z122),IF($C$2="Current Exchange rate",IF(Investment_DATA!Z122=0,0,Investment_DATA!Z122/ECO!Z16),IF($C$2="Constant Exchange rate",IF(Investment_DATA!Z122=0,0,Investment_DATA!Z122/ECO!Z51))))</f>
        <v>751501</v>
      </c>
      <c r="Q130" s="63">
        <f t="shared" si="21"/>
        <v>0.45672835604566436</v>
      </c>
      <c r="R130" s="63">
        <f t="shared" si="22"/>
        <v>0.10026690404484806</v>
      </c>
      <c r="S130" s="63">
        <f t="shared" si="23"/>
        <v>0.5341983900635523</v>
      </c>
    </row>
    <row r="131" spans="3:19" ht="15" x14ac:dyDescent="0.25">
      <c r="C131" s="165"/>
      <c r="D131" s="166"/>
      <c r="E131" s="61" t="s">
        <v>7</v>
      </c>
      <c r="F131" s="64">
        <f>IF($C$2="National Currency",IF(Investment_DATA!P123=0,0,Investment_DATA!P123),IF($C$2="Current Exchange rate",IF(Investment_DATA!P123=0,0,Investment_DATA!P123/ECO!P17),IF($C$2="Constant Exchange rate",IF(Investment_DATA!P123=0,0,Investment_DATA!P123/ECO!P52))))</f>
        <v>14340.053456543055</v>
      </c>
      <c r="G131" s="64">
        <f>IF($C$2="National Currency",IF(Investment_DATA!Q123=0,0,Investment_DATA!Q123),IF($C$2="Current Exchange rate",IF(Investment_DATA!Q123=0,0,Investment_DATA!Q123/ECO!Q17),IF($C$2="Constant Exchange rate",IF(Investment_DATA!Q123=0,0,Investment_DATA!Q123/ECO!Q52))))</f>
        <v>16077.928357487275</v>
      </c>
      <c r="H131" s="64">
        <f>IF($C$2="National Currency",IF(Investment_DATA!R123=0,0,Investment_DATA!R123),IF($C$2="Current Exchange rate",IF(Investment_DATA!R123=0,0,Investment_DATA!R123/ECO!R17),IF($C$2="Constant Exchange rate",IF(Investment_DATA!R123=0,0,Investment_DATA!R123/ECO!R52))))</f>
        <v>17610.438800316981</v>
      </c>
      <c r="I131" s="64">
        <f>IF($C$2="National Currency",IF(Investment_DATA!S123=0,0,Investment_DATA!S123),IF($C$2="Current Exchange rate",IF(Investment_DATA!S123=0,0,Investment_DATA!S123/ECO!S17),IF($C$2="Constant Exchange rate",IF(Investment_DATA!S123=0,0,Investment_DATA!S123/ECO!S52))))</f>
        <v>18509.798127677866</v>
      </c>
      <c r="J131" s="64">
        <f>IF($C$2="National Currency",IF(Investment_DATA!T123=0,0,Investment_DATA!T123),IF($C$2="Current Exchange rate",IF(Investment_DATA!T123=0,0,Investment_DATA!T123/ECO!T17),IF($C$2="Constant Exchange rate",IF(Investment_DATA!T123=0,0,Investment_DATA!T123/ECO!T52))))</f>
        <v>17766.843780640134</v>
      </c>
      <c r="K131" s="64">
        <f>IF($C$2="National Currency",IF(Investment_DATA!U123=0,0,Investment_DATA!U123),IF($C$2="Current Exchange rate",IF(Investment_DATA!U123=0,0,Investment_DATA!U123/ECO!U17),IF($C$2="Constant Exchange rate",IF(Investment_DATA!U123=0,0,Investment_DATA!U123/ECO!U52))))</f>
        <v>18561.642915664917</v>
      </c>
      <c r="L131" s="64">
        <f>IF($C$2="National Currency",IF(Investment_DATA!V123=0,0,Investment_DATA!V123),IF($C$2="Current Exchange rate",IF(Investment_DATA!V123=0,0,Investment_DATA!V123/ECO!V17),IF($C$2="Constant Exchange rate",IF(Investment_DATA!V123=0,0,Investment_DATA!V123/ECO!V52))))</f>
        <v>19547.354438370516</v>
      </c>
      <c r="M131" s="64">
        <f>IF($C$2="National Currency",IF(Investment_DATA!W123=0,0,Investment_DATA!W123),IF($C$2="Current Exchange rate",IF(Investment_DATA!W123=0,0,Investment_DATA!W123/ECO!W17),IF($C$2="Constant Exchange rate",IF(Investment_DATA!W123=0,0,Investment_DATA!W123/ECO!W52))))</f>
        <v>20104.898392274321</v>
      </c>
      <c r="N131" s="64">
        <f>IF($C$2="National Currency",IF(Investment_DATA!X123=0,0,Investment_DATA!X123),IF($C$2="Current Exchange rate",IF(Investment_DATA!X123=0,0,Investment_DATA!X123/ECO!X17),IF($C$2="Constant Exchange rate",IF(Investment_DATA!X123=0,0,Investment_DATA!X123/ECO!X52))))</f>
        <v>20368.14204934657</v>
      </c>
      <c r="O131" s="64">
        <f>IF($C$2="National Currency",IF(Investment_DATA!Y123=0,0,Investment_DATA!Y123),IF($C$2="Current Exchange rate",IF(Investment_DATA!Y123=0,0,Investment_DATA!Y123/ECO!Y17),IF($C$2="Constant Exchange rate",IF(Investment_DATA!Y123=0,0,Investment_DATA!Y123/ECO!Y52))))</f>
        <v>19652.129531382216</v>
      </c>
      <c r="P131" s="64">
        <f>IF($C$2="National Currency",IF(Investment_DATA!Z123=0,0,Investment_DATA!Z123),IF($C$2="Current Exchange rate",IF(Investment_DATA!Z123=0,0,Investment_DATA!Z123/ECO!Z17),IF($C$2="Constant Exchange rate",IF(Investment_DATA!Z123=0,0,Investment_DATA!Z123/ECO!Z52))))</f>
        <v>23645.5213356077</v>
      </c>
      <c r="Q131" s="63">
        <f t="shared" si="21"/>
        <v>1.437067959650724E-2</v>
      </c>
      <c r="R131" s="63">
        <f t="shared" si="22"/>
        <v>0.20320402416687178</v>
      </c>
      <c r="S131" s="63">
        <f t="shared" si="23"/>
        <v>0.47068209347980439</v>
      </c>
    </row>
    <row r="132" spans="3:19" ht="15" x14ac:dyDescent="0.25">
      <c r="C132" s="165"/>
      <c r="D132" s="166"/>
      <c r="E132" s="61" t="s">
        <v>8</v>
      </c>
      <c r="F132" s="64">
        <f>IF($C$2="National Currency",IF(Investment_DATA!P124=0,0,Investment_DATA!P124),IF($C$2="Current Exchange rate",IF(Investment_DATA!P124=0,0,Investment_DATA!P124/ECO!P18),IF($C$2="Constant Exchange rate",IF(Investment_DATA!P124=0,0,Investment_DATA!P124/ECO!P53))))</f>
        <v>136.2021141973336</v>
      </c>
      <c r="G132" s="64">
        <f>IF($C$2="National Currency",IF(Investment_DATA!Q124=0,0,Investment_DATA!Q124),IF($C$2="Current Exchange rate",IF(Investment_DATA!Q124=0,0,Investment_DATA!Q124/ECO!Q18),IF($C$2="Constant Exchange rate",IF(Investment_DATA!Q124=0,0,Investment_DATA!Q124/ECO!Q53))))</f>
        <v>182.67227384863165</v>
      </c>
      <c r="H132" s="64">
        <f>IF($C$2="National Currency",IF(Investment_DATA!R124=0,0,Investment_DATA!R124),IF($C$2="Current Exchange rate",IF(Investment_DATA!R124=0,0,Investment_DATA!R124/ECO!R18),IF($C$2="Constant Exchange rate",IF(Investment_DATA!R124=0,0,Investment_DATA!R124/ECO!R53))))</f>
        <v>243.76541868520957</v>
      </c>
      <c r="I132" s="64">
        <f>IF($C$2="National Currency",IF(Investment_DATA!S124=0,0,Investment_DATA!S124),IF($C$2="Current Exchange rate",IF(Investment_DATA!S124=0,0,Investment_DATA!S124/ECO!S18),IF($C$2="Constant Exchange rate",IF(Investment_DATA!S124=0,0,Investment_DATA!S124/ECO!S53))))</f>
        <v>286.05575652218374</v>
      </c>
      <c r="J132" s="64">
        <f>IF($C$2="National Currency",IF(Investment_DATA!T124=0,0,Investment_DATA!T124),IF($C$2="Current Exchange rate",IF(Investment_DATA!T124=0,0,Investment_DATA!T124/ECO!T18),IF($C$2="Constant Exchange rate",IF(Investment_DATA!T124=0,0,Investment_DATA!T124/ECO!T53))))</f>
        <v>295.26925977528668</v>
      </c>
      <c r="K132" s="64">
        <f>IF($C$2="National Currency",IF(Investment_DATA!U124=0,0,Investment_DATA!U124),IF($C$2="Current Exchange rate",IF(Investment_DATA!U124=0,0,Investment_DATA!U124/ECO!U18),IF($C$2="Constant Exchange rate",IF(Investment_DATA!U124=0,0,Investment_DATA!U124/ECO!U53))))</f>
        <v>349.08178134546807</v>
      </c>
      <c r="L132" s="64">
        <f>IF($C$2="National Currency",IF(Investment_DATA!V124=0,0,Investment_DATA!V124),IF($C$2="Current Exchange rate",IF(Investment_DATA!V124=0,0,Investment_DATA!V124/ECO!V18),IF($C$2="Constant Exchange rate",IF(Investment_DATA!V124=0,0,Investment_DATA!V124/ECO!V53))))</f>
        <v>413.21494765635987</v>
      </c>
      <c r="M132" s="64">
        <f>IF($C$2="National Currency",IF(Investment_DATA!W124=0,0,Investment_DATA!W124),IF($C$2="Current Exchange rate",IF(Investment_DATA!W124=0,0,Investment_DATA!W124/ECO!W18),IF($C$2="Constant Exchange rate",IF(Investment_DATA!W124=0,0,Investment_DATA!W124/ECO!W53))))</f>
        <v>454.8</v>
      </c>
      <c r="N132" s="64">
        <f>IF($C$2="National Currency",IF(Investment_DATA!X124=0,0,Investment_DATA!X124),IF($C$2="Current Exchange rate",IF(Investment_DATA!X124=0,0,Investment_DATA!X124/ECO!X18),IF($C$2="Constant Exchange rate",IF(Investment_DATA!X124=0,0,Investment_DATA!X124/ECO!X53))))</f>
        <v>463.9</v>
      </c>
      <c r="O132" s="64">
        <f>IF($C$2="National Currency",IF(Investment_DATA!Y124=0,0,Investment_DATA!Y124),IF($C$2="Current Exchange rate",IF(Investment_DATA!Y124=0,0,Investment_DATA!Y124/ECO!Y18),IF($C$2="Constant Exchange rate",IF(Investment_DATA!Y124=0,0,Investment_DATA!Y124/ECO!Y53))))</f>
        <v>472.61099999999999</v>
      </c>
      <c r="P132" s="64">
        <f>IF($C$2="National Currency",IF(Investment_DATA!Z124=0,0,Investment_DATA!Z124),IF($C$2="Current Exchange rate",IF(Investment_DATA!Z124=0,0,Investment_DATA!Z124/ECO!Z18),IF($C$2="Constant Exchange rate",IF(Investment_DATA!Z124=0,0,Investment_DATA!Z124/ECO!Z53))))</f>
        <v>492.28899999999999</v>
      </c>
      <c r="Q132" s="63">
        <f t="shared" si="21"/>
        <v>2.9919101327791189E-4</v>
      </c>
      <c r="R132" s="63">
        <f t="shared" si="22"/>
        <v>4.1636779507882693E-2</v>
      </c>
      <c r="S132" s="63">
        <f t="shared" si="23"/>
        <v>1.6949300494716955</v>
      </c>
    </row>
    <row r="133" spans="3:19" ht="15" x14ac:dyDescent="0.25">
      <c r="C133" s="165"/>
      <c r="D133" s="166"/>
      <c r="E133" s="61" t="s">
        <v>9</v>
      </c>
      <c r="F133" s="64">
        <f>IF($C$2="National Currency",IF(Investment_DATA!P125=0,0,Investment_DATA!P125),IF($C$2="Current Exchange rate",IF(Investment_DATA!P125=0,0,Investment_DATA!P125/ECO!P19),IF($C$2="Constant Exchange rate",IF(Investment_DATA!P125=0,0,Investment_DATA!P125/ECO!P54))))</f>
        <v>26001.88</v>
      </c>
      <c r="G133" s="64">
        <f>IF($C$2="National Currency",IF(Investment_DATA!Q125=0,0,Investment_DATA!Q125),IF($C$2="Current Exchange rate",IF(Investment_DATA!Q125=0,0,Investment_DATA!Q125/ECO!Q19),IF($C$2="Constant Exchange rate",IF(Investment_DATA!Q125=0,0,Investment_DATA!Q125/ECO!Q54))))</f>
        <v>29195.97</v>
      </c>
      <c r="H133" s="64">
        <f>IF($C$2="National Currency",IF(Investment_DATA!R125=0,0,Investment_DATA!R125),IF($C$2="Current Exchange rate",IF(Investment_DATA!R125=0,0,Investment_DATA!R125/ECO!R19),IF($C$2="Constant Exchange rate",IF(Investment_DATA!R125=0,0,Investment_DATA!R125/ECO!R54))))</f>
        <v>31786.38</v>
      </c>
      <c r="I133" s="64">
        <f>IF($C$2="National Currency",IF(Investment_DATA!S125=0,0,Investment_DATA!S125),IF($C$2="Current Exchange rate",IF(Investment_DATA!S125=0,0,Investment_DATA!S125/ECO!S19),IF($C$2="Constant Exchange rate",IF(Investment_DATA!S125=0,0,Investment_DATA!S125/ECO!S54))))</f>
        <v>34210</v>
      </c>
      <c r="J133" s="141">
        <f>IF($C$2="National Currency",IF(Investment_DATA!T125=0,0,Investment_DATA!T125),IF($C$2="Current Exchange rate",IF(Investment_DATA!T125=0,0,Investment_DATA!T125/ECO!T19),IF($C$2="Constant Exchange rate",IF(Investment_DATA!T125=0,0,Investment_DATA!T125/ECO!T54))))</f>
        <v>37383.702306401421</v>
      </c>
      <c r="K133" s="64">
        <f>IF($C$2="National Currency",IF(Investment_DATA!U125=0,0,Investment_DATA!U125),IF($C$2="Current Exchange rate",IF(Investment_DATA!U125=0,0,Investment_DATA!U125/ECO!U19),IF($C$2="Constant Exchange rate",IF(Investment_DATA!U125=0,0,Investment_DATA!U125/ECO!U54))))</f>
        <v>40557.404612802835</v>
      </c>
      <c r="L133" s="64">
        <f>IF($C$2="National Currency",IF(Investment_DATA!V125=0,0,Investment_DATA!V125),IF($C$2="Current Exchange rate",IF(Investment_DATA!V125=0,0,Investment_DATA!V125/ECO!V19),IF($C$2="Constant Exchange rate",IF(Investment_DATA!V125=0,0,Investment_DATA!V125/ECO!V54))))</f>
        <v>30032.071945264717</v>
      </c>
      <c r="M133" s="64">
        <f>IF($C$2="National Currency",IF(Investment_DATA!W125=0,0,Investment_DATA!W125),IF($C$2="Current Exchange rate",IF(Investment_DATA!W125=0,0,Investment_DATA!W125/ECO!W19),IF($C$2="Constant Exchange rate",IF(Investment_DATA!W125=0,0,Investment_DATA!W125/ECO!W54))))</f>
        <v>40118.846035188653</v>
      </c>
      <c r="N133" s="64">
        <f>IF($C$2="National Currency",IF(Investment_DATA!X125=0,0,Investment_DATA!X125),IF($C$2="Current Exchange rate",IF(Investment_DATA!X125=0,0,Investment_DATA!X125/ECO!X19),IF($C$2="Constant Exchange rate",IF(Investment_DATA!X125=0,0,Investment_DATA!X125/ECO!X54))))</f>
        <v>41179.856298014893</v>
      </c>
      <c r="O133" s="64">
        <f>IF($C$2="National Currency",IF(Investment_DATA!Y125=0,0,Investment_DATA!Y125),IF($C$2="Current Exchange rate",IF(Investment_DATA!Y125=0,0,Investment_DATA!Y125/ECO!Y19),IF($C$2="Constant Exchange rate",IF(Investment_DATA!Y125=0,0,Investment_DATA!Y125/ECO!Y54))))</f>
        <v>42004.655418627284</v>
      </c>
      <c r="P133" s="64">
        <f>IF($C$2="National Currency",IF(Investment_DATA!Z125=0,0,Investment_DATA!Z125),IF($C$2="Current Exchange rate",IF(Investment_DATA!Z125=0,0,Investment_DATA!Z125/ECO!Z19),IF($C$2="Constant Exchange rate",IF(Investment_DATA!Z125=0,0,Investment_DATA!Z125/ECO!Z54))))</f>
        <v>42220.170441426919</v>
      </c>
      <c r="Q133" s="63">
        <f t="shared" si="21"/>
        <v>2.5659512146598167E-2</v>
      </c>
      <c r="R133" s="63">
        <f t="shared" si="22"/>
        <v>5.1307413583510098E-3</v>
      </c>
      <c r="S133" s="63">
        <f t="shared" si="23"/>
        <v>0.44609582902801037</v>
      </c>
    </row>
    <row r="134" spans="3:19" ht="15" x14ac:dyDescent="0.25">
      <c r="C134" s="165"/>
      <c r="D134" s="166"/>
      <c r="E134" s="61" t="s">
        <v>10</v>
      </c>
      <c r="F134" s="64">
        <f>IF($C$2="National Currency",IF(Investment_DATA!P126=0,0,Investment_DATA!P126),IF($C$2="Current Exchange rate",IF(Investment_DATA!P126=0,0,Investment_DATA!P126/ECO!P20),IF($C$2="Constant Exchange rate",IF(Investment_DATA!P126=0,0,Investment_DATA!P126/ECO!P55))))</f>
        <v>8866</v>
      </c>
      <c r="G134" s="64">
        <f>IF($C$2="National Currency",IF(Investment_DATA!Q126=0,0,Investment_DATA!Q126),IF($C$2="Current Exchange rate",IF(Investment_DATA!Q126=0,0,Investment_DATA!Q126/ECO!Q20),IF($C$2="Constant Exchange rate",IF(Investment_DATA!Q126=0,0,Investment_DATA!Q126/ECO!Q55))))</f>
        <v>9636</v>
      </c>
      <c r="H134" s="64">
        <f>IF($C$2="National Currency",IF(Investment_DATA!R126=0,0,Investment_DATA!R126),IF($C$2="Current Exchange rate",IF(Investment_DATA!R126=0,0,Investment_DATA!R126/ECO!R20),IF($C$2="Constant Exchange rate",IF(Investment_DATA!R126=0,0,Investment_DATA!R126/ECO!R55))))</f>
        <v>10049</v>
      </c>
      <c r="I134" s="64">
        <f>IF($C$2="National Currency",IF(Investment_DATA!S126=0,0,Investment_DATA!S126),IF($C$2="Current Exchange rate",IF(Investment_DATA!S126=0,0,Investment_DATA!S126/ECO!S20),IF($C$2="Constant Exchange rate",IF(Investment_DATA!S126=0,0,Investment_DATA!S126/ECO!S55))))</f>
        <v>10522</v>
      </c>
      <c r="J134" s="64">
        <f>IF($C$2="National Currency",IF(Investment_DATA!T126=0,0,Investment_DATA!T126),IF($C$2="Current Exchange rate",IF(Investment_DATA!T126=0,0,Investment_DATA!T126/ECO!T20),IF($C$2="Constant Exchange rate",IF(Investment_DATA!T126=0,0,Investment_DATA!T126/ECO!T55))))</f>
        <v>10186</v>
      </c>
      <c r="K134" s="64">
        <f>IF($C$2="National Currency",IF(Investment_DATA!U126=0,0,Investment_DATA!U126),IF($C$2="Current Exchange rate",IF(Investment_DATA!U126=0,0,Investment_DATA!U126/ECO!U20),IF($C$2="Constant Exchange rate",IF(Investment_DATA!U126=0,0,Investment_DATA!U126/ECO!U55))))</f>
        <v>11308</v>
      </c>
      <c r="L134" s="64">
        <f>IF($C$2="National Currency",IF(Investment_DATA!V126=0,0,Investment_DATA!V126),IF($C$2="Current Exchange rate",IF(Investment_DATA!V126=0,0,Investment_DATA!V126/ECO!V20),IF($C$2="Constant Exchange rate",IF(Investment_DATA!V126=0,0,Investment_DATA!V126/ECO!V55))))</f>
        <v>11712</v>
      </c>
      <c r="M134" s="64">
        <f>IF($C$2="National Currency",IF(Investment_DATA!W126=0,0,Investment_DATA!W126),IF($C$2="Current Exchange rate",IF(Investment_DATA!W126=0,0,Investment_DATA!W126/ECO!W20),IF($C$2="Constant Exchange rate",IF(Investment_DATA!W126=0,0,Investment_DATA!W126/ECO!W55))))</f>
        <v>11692</v>
      </c>
      <c r="N134" s="64">
        <f>IF($C$2="National Currency",IF(Investment_DATA!X126=0,0,Investment_DATA!X126),IF($C$2="Current Exchange rate",IF(Investment_DATA!X126=0,0,Investment_DATA!X126/ECO!X20),IF($C$2="Constant Exchange rate",IF(Investment_DATA!X126=0,0,Investment_DATA!X126/ECO!X55))))</f>
        <v>12505</v>
      </c>
      <c r="O134" s="64">
        <f>IF($C$2="National Currency",IF(Investment_DATA!Y126=0,0,Investment_DATA!Y126),IF($C$2="Current Exchange rate",IF(Investment_DATA!Y126=0,0,Investment_DATA!Y126/ECO!Y20),IF($C$2="Constant Exchange rate",IF(Investment_DATA!Y126=0,0,Investment_DATA!Y126/ECO!Y55))))</f>
        <v>13305</v>
      </c>
      <c r="P134" s="64">
        <f>IF($C$2="National Currency",IF(Investment_DATA!Z126=0,0,Investment_DATA!Z126),IF($C$2="Current Exchange rate",IF(Investment_DATA!Z126=0,0,Investment_DATA!Z126/ECO!Z20),IF($C$2="Constant Exchange rate",IF(Investment_DATA!Z126=0,0,Investment_DATA!Z126/ECO!Z55))))</f>
        <v>13965</v>
      </c>
      <c r="Q134" s="63">
        <f t="shared" si="21"/>
        <v>8.4872960810134686E-3</v>
      </c>
      <c r="R134" s="63">
        <f t="shared" si="22"/>
        <v>4.9605411499436203E-2</v>
      </c>
      <c r="S134" s="63">
        <f t="shared" si="23"/>
        <v>0.44925280199252793</v>
      </c>
    </row>
    <row r="135" spans="3:19" ht="15" x14ac:dyDescent="0.25">
      <c r="C135" s="165"/>
      <c r="D135" s="166"/>
      <c r="E135" s="61" t="s">
        <v>11</v>
      </c>
      <c r="F135" s="64">
        <f>IF($C$2="National Currency",IF(Investment_DATA!P127=0,0,Investment_DATA!P127),IF($C$2="Current Exchange rate",IF(Investment_DATA!P127=0,0,Investment_DATA!P127/ECO!P21),IF($C$2="Constant Exchange rate",IF(Investment_DATA!P127=0,0,Investment_DATA!P127/ECO!P56))))</f>
        <v>136358</v>
      </c>
      <c r="G135" s="64">
        <f>IF($C$2="National Currency",IF(Investment_DATA!Q127=0,0,Investment_DATA!Q127),IF($C$2="Current Exchange rate",IF(Investment_DATA!Q127=0,0,Investment_DATA!Q127/ECO!Q21),IF($C$2="Constant Exchange rate",IF(Investment_DATA!Q127=0,0,Investment_DATA!Q127/ECO!Q56))))</f>
        <v>157225</v>
      </c>
      <c r="H135" s="64">
        <f>IF($C$2="National Currency",IF(Investment_DATA!R127=0,0,Investment_DATA!R127),IF($C$2="Current Exchange rate",IF(Investment_DATA!R127=0,0,Investment_DATA!R127/ECO!R21),IF($C$2="Constant Exchange rate",IF(Investment_DATA!R127=0,0,Investment_DATA!R127/ECO!R56))))</f>
        <v>172162</v>
      </c>
      <c r="I135" s="64">
        <f>IF($C$2="National Currency",IF(Investment_DATA!S127=0,0,Investment_DATA!S127),IF($C$2="Current Exchange rate",IF(Investment_DATA!S127=0,0,Investment_DATA!S127/ECO!S21),IF($C$2="Constant Exchange rate",IF(Investment_DATA!S127=0,0,Investment_DATA!S127/ECO!S56))))</f>
        <v>180122</v>
      </c>
      <c r="J135" s="64">
        <f>IF($C$2="National Currency",IF(Investment_DATA!T127=0,0,Investment_DATA!T127),IF($C$2="Current Exchange rate",IF(Investment_DATA!T127=0,0,Investment_DATA!T127/ECO!T21),IF($C$2="Constant Exchange rate",IF(Investment_DATA!T127=0,0,Investment_DATA!T127/ECO!T56))))</f>
        <v>164255</v>
      </c>
      <c r="K135" s="64">
        <f>IF($C$2="National Currency",IF(Investment_DATA!U127=0,0,Investment_DATA!U127),IF($C$2="Current Exchange rate",IF(Investment_DATA!U127=0,0,Investment_DATA!U127/ECO!U21),IF($C$2="Constant Exchange rate",IF(Investment_DATA!U127=0,0,Investment_DATA!U127/ECO!U56))))</f>
        <v>179552</v>
      </c>
      <c r="L135" s="64">
        <f>IF($C$2="National Currency",IF(Investment_DATA!V127=0,0,Investment_DATA!V127),IF($C$2="Current Exchange rate",IF(Investment_DATA!V127=0,0,Investment_DATA!V127/ECO!V21),IF($C$2="Constant Exchange rate",IF(Investment_DATA!V127=0,0,Investment_DATA!V127/ECO!V56))))</f>
        <v>182185</v>
      </c>
      <c r="M135" s="64">
        <f>IF($C$2="National Currency",IF(Investment_DATA!W127=0,0,Investment_DATA!W127),IF($C$2="Current Exchange rate",IF(Investment_DATA!W127=0,0,Investment_DATA!W127/ECO!W21),IF($C$2="Constant Exchange rate",IF(Investment_DATA!W127=0,0,Investment_DATA!W127/ECO!W56))))</f>
        <v>179260</v>
      </c>
      <c r="N135" s="64">
        <f>IF($C$2="National Currency",IF(Investment_DATA!X127=0,0,Investment_DATA!X127),IF($C$2="Current Exchange rate",IF(Investment_DATA!X127=0,0,Investment_DATA!X127/ECO!X21),IF($C$2="Constant Exchange rate",IF(Investment_DATA!X127=0,0,Investment_DATA!X127/ECO!X56))))</f>
        <v>188523</v>
      </c>
      <c r="O135" s="64">
        <f>IF($C$2="National Currency",IF(Investment_DATA!Y127=0,0,Investment_DATA!Y127),IF($C$2="Current Exchange rate",IF(Investment_DATA!Y127=0,0,Investment_DATA!Y127/ECO!Y21),IF($C$2="Constant Exchange rate",IF(Investment_DATA!Y127=0,0,Investment_DATA!Y127/ECO!Y56))))</f>
        <v>194500</v>
      </c>
      <c r="P135" s="64">
        <f>IF($C$2="National Currency",IF(Investment_DATA!Z127=0,0,Investment_DATA!Z127),IF($C$2="Current Exchange rate",IF(Investment_DATA!Z127=0,0,Investment_DATA!Z127/ECO!Z21),IF($C$2="Constant Exchange rate",IF(Investment_DATA!Z127=0,0,Investment_DATA!Z127/ECO!Z56))))</f>
        <v>208800</v>
      </c>
      <c r="Q135" s="63">
        <f t="shared" si="21"/>
        <v>0.1268992067107492</v>
      </c>
      <c r="R135" s="63">
        <f t="shared" si="22"/>
        <v>7.3521850899742835E-2</v>
      </c>
      <c r="S135" s="63">
        <f t="shared" si="23"/>
        <v>0.32803307362060741</v>
      </c>
    </row>
    <row r="136" spans="3:19" ht="15" x14ac:dyDescent="0.25">
      <c r="C136" s="165"/>
      <c r="D136" s="166"/>
      <c r="E136" s="61" t="s">
        <v>12</v>
      </c>
      <c r="F136" s="64">
        <f>IF($C$2="National Currency",IF(Investment_DATA!P128=0,0,Investment_DATA!P128),IF($C$2="Current Exchange rate",IF(Investment_DATA!P128=0,0,Investment_DATA!P128/ECO!P22),IF($C$2="Constant Exchange rate",IF(Investment_DATA!P128=0,0,Investment_DATA!P128/ECO!P57))))</f>
        <v>2434</v>
      </c>
      <c r="G136" s="64">
        <f>IF($C$2="National Currency",IF(Investment_DATA!Q128=0,0,Investment_DATA!Q128),IF($C$2="Current Exchange rate",IF(Investment_DATA!Q128=0,0,Investment_DATA!Q128/ECO!Q22),IF($C$2="Constant Exchange rate",IF(Investment_DATA!Q128=0,0,Investment_DATA!Q128/ECO!Q57))))</f>
        <v>2687</v>
      </c>
      <c r="H136" s="64">
        <f>IF($C$2="National Currency",IF(Investment_DATA!R128=0,0,Investment_DATA!R128),IF($C$2="Current Exchange rate",IF(Investment_DATA!R128=0,0,Investment_DATA!R128/ECO!R22),IF($C$2="Constant Exchange rate",IF(Investment_DATA!R128=0,0,Investment_DATA!R128/ECO!R57))))</f>
        <v>2839</v>
      </c>
      <c r="I136" s="64">
        <f>IF($C$2="National Currency",IF(Investment_DATA!S128=0,0,Investment_DATA!S128),IF($C$2="Current Exchange rate",IF(Investment_DATA!S128=0,0,Investment_DATA!S128/ECO!S22),IF($C$2="Constant Exchange rate",IF(Investment_DATA!S128=0,0,Investment_DATA!S128/ECO!S57))))</f>
        <v>3165</v>
      </c>
      <c r="J136" s="64">
        <f>IF($C$2="National Currency",IF(Investment_DATA!T128=0,0,Investment_DATA!T128),IF($C$2="Current Exchange rate",IF(Investment_DATA!T128=0,0,Investment_DATA!T128/ECO!T22),IF($C$2="Constant Exchange rate",IF(Investment_DATA!T128=0,0,Investment_DATA!T128/ECO!T57))))</f>
        <v>3197</v>
      </c>
      <c r="K136" s="64">
        <f>IF($C$2="National Currency",IF(Investment_DATA!U128=0,0,Investment_DATA!U128),IF($C$2="Current Exchange rate",IF(Investment_DATA!U128=0,0,Investment_DATA!U128/ECO!U22),IF($C$2="Constant Exchange rate",IF(Investment_DATA!U128=0,0,Investment_DATA!U128/ECO!U57))))</f>
        <v>3616</v>
      </c>
      <c r="L136" s="64">
        <f>IF($C$2="National Currency",IF(Investment_DATA!V128=0,0,Investment_DATA!V128),IF($C$2="Current Exchange rate",IF(Investment_DATA!V128=0,0,Investment_DATA!V128/ECO!V22),IF($C$2="Constant Exchange rate",IF(Investment_DATA!V128=0,0,Investment_DATA!V128/ECO!V57))))</f>
        <v>3232</v>
      </c>
      <c r="M136" s="64">
        <f>IF($C$2="National Currency",IF(Investment_DATA!W128=0,0,Investment_DATA!W128),IF($C$2="Current Exchange rate",IF(Investment_DATA!W128=0,0,Investment_DATA!W128/ECO!W22),IF($C$2="Constant Exchange rate",IF(Investment_DATA!W128=0,0,Investment_DATA!W128/ECO!W57))))</f>
        <v>3149</v>
      </c>
      <c r="N136" s="64">
        <f>IF($C$2="National Currency",IF(Investment_DATA!X128=0,0,Investment_DATA!X128),IF($C$2="Current Exchange rate",IF(Investment_DATA!X128=0,0,Investment_DATA!X128/ECO!X22),IF($C$2="Constant Exchange rate",IF(Investment_DATA!X128=0,0,Investment_DATA!X128/ECO!X57))))</f>
        <v>3322</v>
      </c>
      <c r="O136" s="64">
        <f>IF($C$2="National Currency",IF(Investment_DATA!Y128=0,0,Investment_DATA!Y128),IF($C$2="Current Exchange rate",IF(Investment_DATA!Y128=0,0,Investment_DATA!Y128/ECO!Y22),IF($C$2="Constant Exchange rate",IF(Investment_DATA!Y128=0,0,Investment_DATA!Y128/ECO!Y57))))</f>
        <v>3365</v>
      </c>
      <c r="P136" s="64">
        <f>IF($C$2="National Currency",IF(Investment_DATA!Z128=0,0,Investment_DATA!Z128),IF($C$2="Current Exchange rate",IF(Investment_DATA!Z128=0,0,Investment_DATA!Z128/ECO!Z22),IF($C$2="Constant Exchange rate",IF(Investment_DATA!Z128=0,0,Investment_DATA!Z128/ECO!Z57))))</f>
        <v>3000</v>
      </c>
      <c r="Q136" s="63">
        <f t="shared" si="21"/>
        <v>1.823264464234902E-3</v>
      </c>
      <c r="R136" s="63">
        <f t="shared" si="22"/>
        <v>-0.10846953937592863</v>
      </c>
      <c r="S136" s="63">
        <f t="shared" si="23"/>
        <v>0.11648678823967251</v>
      </c>
    </row>
    <row r="137" spans="3:19" ht="15" x14ac:dyDescent="0.25">
      <c r="C137" s="165"/>
      <c r="D137" s="166"/>
      <c r="E137" s="61" t="s">
        <v>13</v>
      </c>
      <c r="F137" s="64">
        <f>IF($C$2="National Currency",IF(Investment_DATA!P129=0,0,Investment_DATA!P129),IF($C$2="Current Exchange rate",IF(Investment_DATA!P129=0,0,Investment_DATA!P129/ECO!P23),IF($C$2="Constant Exchange rate",IF(Investment_DATA!P129=0,0,Investment_DATA!P129/ECO!P58))))</f>
        <v>882.99817184643507</v>
      </c>
      <c r="G137" s="64">
        <f>IF($C$2="National Currency",IF(Investment_DATA!Q129=0,0,Investment_DATA!Q129),IF($C$2="Current Exchange rate",IF(Investment_DATA!Q129=0,0,Investment_DATA!Q129/ECO!Q23),IF($C$2="Constant Exchange rate",IF(Investment_DATA!Q129=0,0,Investment_DATA!Q129/ECO!Q58))))</f>
        <v>1008.0961086445546</v>
      </c>
      <c r="H137" s="64">
        <f>IF($C$2="National Currency",IF(Investment_DATA!R129=0,0,Investment_DATA!R129),IF($C$2="Current Exchange rate",IF(Investment_DATA!R129=0,0,Investment_DATA!R129/ECO!R23),IF($C$2="Constant Exchange rate",IF(Investment_DATA!R129=0,0,Investment_DATA!R129/ECO!R58))))</f>
        <v>1153.1731522590753</v>
      </c>
      <c r="I137" s="64">
        <f>IF($C$2="National Currency",IF(Investment_DATA!S129=0,0,Investment_DATA!S129),IF($C$2="Current Exchange rate",IF(Investment_DATA!S129=0,0,Investment_DATA!S129/ECO!S23),IF($C$2="Constant Exchange rate",IF(Investment_DATA!S129=0,0,Investment_DATA!S129/ECO!S58))))</f>
        <v>1298.2501958735961</v>
      </c>
      <c r="J137" s="141">
        <f>IF($C$2="National Currency",IF(Investment_DATA!T129=0,0,Investment_DATA!T129),IF($C$2="Current Exchange rate",IF(Investment_DATA!T129=0,0,Investment_DATA!T129/ECO!T23),IF($C$2="Constant Exchange rate",IF(Investment_DATA!T129=0,0,Investment_DATA!T129/ECO!T58))))</f>
        <v>1098.4591277095847</v>
      </c>
      <c r="K137" s="64">
        <f>IF($C$2="National Currency",IF(Investment_DATA!U129=0,0,Investment_DATA!U129),IF($C$2="Current Exchange rate",IF(Investment_DATA!U129=0,0,Investment_DATA!U129/ECO!U23),IF($C$2="Constant Exchange rate",IF(Investment_DATA!U129=0,0,Investment_DATA!U129/ECO!U58))))</f>
        <v>1135.4139462000521</v>
      </c>
      <c r="L137" s="64">
        <f>IF($C$2="National Currency",IF(Investment_DATA!V129=0,0,Investment_DATA!V129),IF($C$2="Current Exchange rate",IF(Investment_DATA!V129=0,0,Investment_DATA!V129/ECO!V23),IF($C$2="Constant Exchange rate",IF(Investment_DATA!V129=0,0,Investment_DATA!V129/ECO!V58))))</f>
        <v>1241.7080177592061</v>
      </c>
      <c r="M137" s="64">
        <f>IF($C$2="National Currency",IF(Investment_DATA!W129=0,0,Investment_DATA!W129),IF($C$2="Current Exchange rate",IF(Investment_DATA!W129=0,0,Investment_DATA!W129/ECO!W23),IF($C$2="Constant Exchange rate",IF(Investment_DATA!W129=0,0,Investment_DATA!W129/ECO!W58))))</f>
        <v>1333.2462784016714</v>
      </c>
      <c r="N137" s="64">
        <f>IF($C$2="National Currency",IF(Investment_DATA!X129=0,0,Investment_DATA!X129),IF($C$2="Current Exchange rate",IF(Investment_DATA!X129=0,0,Investment_DATA!X129/ECO!X23),IF($C$2="Constant Exchange rate",IF(Investment_DATA!X129=0,0,Investment_DATA!X129/ECO!X58))))</f>
        <v>1409.6369809349699</v>
      </c>
      <c r="O137" s="64">
        <f>IF($C$2="National Currency",IF(Investment_DATA!Y129=0,0,Investment_DATA!Y129),IF($C$2="Current Exchange rate",IF(Investment_DATA!Y129=0,0,Investment_DATA!Y129/ECO!Y23),IF($C$2="Constant Exchange rate",IF(Investment_DATA!Y129=0,0,Investment_DATA!Y129/ECO!Y58))))</f>
        <v>1395.7952468007311</v>
      </c>
      <c r="P137" s="64">
        <f>IF($C$2="National Currency",IF(Investment_DATA!Z129=0,0,Investment_DATA!Z129),IF($C$2="Current Exchange rate",IF(Investment_DATA!Z129=0,0,Investment_DATA!Z129/ECO!Z23),IF($C$2="Constant Exchange rate",IF(Investment_DATA!Z129=0,0,Investment_DATA!Z129/ECO!Z58))))</f>
        <v>1472.1859493340296</v>
      </c>
      <c r="Q137" s="63">
        <f t="shared" si="21"/>
        <v>8.9472810872222005E-4</v>
      </c>
      <c r="R137" s="63">
        <f t="shared" si="22"/>
        <v>5.4729160819534162E-2</v>
      </c>
      <c r="S137" s="63">
        <f t="shared" si="23"/>
        <v>0.46036269430051813</v>
      </c>
    </row>
    <row r="138" spans="3:19" ht="15" x14ac:dyDescent="0.25">
      <c r="C138" s="165"/>
      <c r="D138" s="166"/>
      <c r="E138" s="61" t="s">
        <v>14</v>
      </c>
      <c r="F138" s="64">
        <f>IF($C$2="National Currency",IF(Investment_DATA!P130=0,0,Investment_DATA!P130),IF($C$2="Current Exchange rate",IF(Investment_DATA!P130=0,0,Investment_DATA!P130/ECO!P24),IF($C$2="Constant Exchange rate",IF(Investment_DATA!P130=0,0,Investment_DATA!P130/ECO!P59))))</f>
        <v>1045.7659884642201</v>
      </c>
      <c r="G138" s="64">
        <f>IF($C$2="National Currency",IF(Investment_DATA!Q130=0,0,Investment_DATA!Q130),IF($C$2="Current Exchange rate",IF(Investment_DATA!Q130=0,0,Investment_DATA!Q130/ECO!Q24),IF($C$2="Constant Exchange rate",IF(Investment_DATA!Q130=0,0,Investment_DATA!Q130/ECO!Q59))))</f>
        <v>1241.8172022564493</v>
      </c>
      <c r="H138" s="64">
        <f>IF($C$2="National Currency",IF(Investment_DATA!R130=0,0,Investment_DATA!R130),IF($C$2="Current Exchange rate",IF(Investment_DATA!R130=0,0,Investment_DATA!R130/ECO!R24),IF($C$2="Constant Exchange rate",IF(Investment_DATA!R130=0,0,Investment_DATA!R130/ECO!R59))))</f>
        <v>1395.6899283767509</v>
      </c>
      <c r="I138" s="64">
        <f>IF($C$2="National Currency",IF(Investment_DATA!S130=0,0,Investment_DATA!S130),IF($C$2="Current Exchange rate",IF(Investment_DATA!S130=0,0,Investment_DATA!S130/ECO!S24),IF($C$2="Constant Exchange rate",IF(Investment_DATA!S130=0,0,Investment_DATA!S130/ECO!S59))))</f>
        <v>1509.7356911960449</v>
      </c>
      <c r="J138" s="64">
        <f>IF($C$2="National Currency",IF(Investment_DATA!T130=0,0,Investment_DATA!T130),IF($C$2="Current Exchange rate",IF(Investment_DATA!T130=0,0,Investment_DATA!T130/ECO!T24),IF($C$2="Constant Exchange rate",IF(Investment_DATA!T130=0,0,Investment_DATA!T130/ECO!T59))))</f>
        <v>1605.8566267351207</v>
      </c>
      <c r="K138" s="64">
        <f>IF($C$2="National Currency",IF(Investment_DATA!U130=0,0,Investment_DATA!U130),IF($C$2="Current Exchange rate",IF(Investment_DATA!U130=0,0,Investment_DATA!U130/ECO!U24),IF($C$2="Constant Exchange rate",IF(Investment_DATA!U130=0,0,Investment_DATA!U130/ECO!U59))))</f>
        <v>1581.6568422387018</v>
      </c>
      <c r="L138" s="64">
        <f>IF($C$2="National Currency",IF(Investment_DATA!V130=0,0,Investment_DATA!V130),IF($C$2="Current Exchange rate",IF(Investment_DATA!V130=0,0,Investment_DATA!V130/ECO!V24),IF($C$2="Constant Exchange rate",IF(Investment_DATA!V130=0,0,Investment_DATA!V130/ECO!V59))))</f>
        <v>1381.9800976104455</v>
      </c>
      <c r="M138" s="64">
        <f>IF($C$2="National Currency",IF(Investment_DATA!W130=0,0,Investment_DATA!W130),IF($C$2="Current Exchange rate",IF(Investment_DATA!W130=0,0,Investment_DATA!W130/ECO!W24),IF($C$2="Constant Exchange rate",IF(Investment_DATA!W130=0,0,Investment_DATA!W130/ECO!W59))))</f>
        <v>1397.6484756290802</v>
      </c>
      <c r="N138" s="64">
        <f>IF($C$2="National Currency",IF(Investment_DATA!X130=0,0,Investment_DATA!X130),IF($C$2="Current Exchange rate",IF(Investment_DATA!X130=0,0,Investment_DATA!X130/ECO!X24),IF($C$2="Constant Exchange rate",IF(Investment_DATA!X130=0,0,Investment_DATA!X130/ECO!X59))))</f>
        <v>1335.7070418964315</v>
      </c>
      <c r="O138" s="64">
        <f>IF($C$2="National Currency",IF(Investment_DATA!Y130=0,0,Investment_DATA!Y130),IF($C$2="Current Exchange rate",IF(Investment_DATA!Y130=0,0,Investment_DATA!Y130/ECO!Y24),IF($C$2="Constant Exchange rate",IF(Investment_DATA!Y130=0,0,Investment_DATA!Y130/ECO!Y59))))</f>
        <v>1295.0560943145083</v>
      </c>
      <c r="P138" s="64">
        <f>IF($C$2="National Currency",IF(Investment_DATA!Z130=0,0,Investment_DATA!Z130),IF($C$2="Current Exchange rate",IF(Investment_DATA!Z130=0,0,Investment_DATA!Z130/ECO!Z24),IF($C$2="Constant Exchange rate",IF(Investment_DATA!Z130=0,0,Investment_DATA!Z130/ECO!Z59))))</f>
        <v>1350.7225708309563</v>
      </c>
      <c r="Q138" s="63">
        <f t="shared" si="21"/>
        <v>8.20908154812031E-4</v>
      </c>
      <c r="R138" s="63">
        <f t="shared" si="22"/>
        <v>4.298383426079555E-2</v>
      </c>
      <c r="S138" s="63">
        <f t="shared" si="23"/>
        <v>8.7698389405960864E-2</v>
      </c>
    </row>
    <row r="139" spans="3:19" ht="15" x14ac:dyDescent="0.25">
      <c r="C139" s="165"/>
      <c r="D139" s="166"/>
      <c r="E139" s="61" t="s">
        <v>15</v>
      </c>
      <c r="F139" s="64">
        <f>IF($C$2="National Currency",IF(Investment_DATA!P131=0,0,Investment_DATA!P131),IF($C$2="Current Exchange rate",IF(Investment_DATA!P131=0,0,Investment_DATA!P131/ECO!P25),IF($C$2="Constant Exchange rate",IF(Investment_DATA!P131=0,0,Investment_DATA!P131/ECO!P60))))</f>
        <v>10660</v>
      </c>
      <c r="G139" s="64">
        <f>IF($C$2="National Currency",IF(Investment_DATA!Q131=0,0,Investment_DATA!Q131),IF($C$2="Current Exchange rate",IF(Investment_DATA!Q131=0,0,Investment_DATA!Q131/ECO!Q25),IF($C$2="Constant Exchange rate",IF(Investment_DATA!Q131=0,0,Investment_DATA!Q131/ECO!Q60))))</f>
        <v>10066</v>
      </c>
      <c r="H139" s="64">
        <f>IF($C$2="National Currency",IF(Investment_DATA!R131=0,0,Investment_DATA!R131),IF($C$2="Current Exchange rate",IF(Investment_DATA!R131=0,0,Investment_DATA!R131/ECO!R25),IF($C$2="Constant Exchange rate",IF(Investment_DATA!R131=0,0,Investment_DATA!R131/ECO!R60))))</f>
        <v>10469</v>
      </c>
      <c r="I139" s="64">
        <f>IF($C$2="National Currency",IF(Investment_DATA!S131=0,0,Investment_DATA!S131),IF($C$2="Current Exchange rate",IF(Investment_DATA!S131=0,0,Investment_DATA!S131/ECO!S25),IF($C$2="Constant Exchange rate",IF(Investment_DATA!S131=0,0,Investment_DATA!S131/ECO!S60))))</f>
        <v>10174</v>
      </c>
      <c r="J139" s="64">
        <f>IF($C$2="National Currency",IF(Investment_DATA!T131=0,0,Investment_DATA!T131),IF($C$2="Current Exchange rate",IF(Investment_DATA!T131=0,0,Investment_DATA!T131/ECO!T25),IF($C$2="Constant Exchange rate",IF(Investment_DATA!T131=0,0,Investment_DATA!T131/ECO!T60))))</f>
        <v>9216</v>
      </c>
      <c r="K139" s="64">
        <f>IF($C$2="National Currency",IF(Investment_DATA!U131=0,0,Investment_DATA!U131),IF($C$2="Current Exchange rate",IF(Investment_DATA!U131=0,0,Investment_DATA!U131/ECO!U25),IF($C$2="Constant Exchange rate",IF(Investment_DATA!U131=0,0,Investment_DATA!U131/ECO!U60))))</f>
        <v>8742</v>
      </c>
      <c r="L139" s="64">
        <f>IF($C$2="National Currency",IF(Investment_DATA!V131=0,0,Investment_DATA!V131),IF($C$2="Current Exchange rate",IF(Investment_DATA!V131=0,0,Investment_DATA!V131/ECO!V25),IF($C$2="Constant Exchange rate",IF(Investment_DATA!V131=0,0,Investment_DATA!V131/ECO!V60))))</f>
        <v>8142</v>
      </c>
      <c r="M139" s="64">
        <f>IF($C$2="National Currency",IF(Investment_DATA!W131=0,0,Investment_DATA!W131),IF($C$2="Current Exchange rate",IF(Investment_DATA!W131=0,0,Investment_DATA!W131/ECO!W25),IF($C$2="Constant Exchange rate",IF(Investment_DATA!W131=0,0,Investment_DATA!W131/ECO!W60))))</f>
        <v>7761</v>
      </c>
      <c r="N139" s="64">
        <f>IF($C$2="National Currency",IF(Investment_DATA!X131=0,0,Investment_DATA!X131),IF($C$2="Current Exchange rate",IF(Investment_DATA!X131=0,0,Investment_DATA!X131/ECO!X25),IF($C$2="Constant Exchange rate",IF(Investment_DATA!X131=0,0,Investment_DATA!X131/ECO!X60))))</f>
        <v>5696</v>
      </c>
      <c r="O139" s="64">
        <f>IF($C$2="National Currency",IF(Investment_DATA!Y131=0,0,Investment_DATA!Y131),IF($C$2="Current Exchange rate",IF(Investment_DATA!Y131=0,0,Investment_DATA!Y131/ECO!Y25),IF($C$2="Constant Exchange rate",IF(Investment_DATA!Y131=0,0,Investment_DATA!Y131/ECO!Y60))))</f>
        <v>6462</v>
      </c>
      <c r="P139" s="64">
        <f>IF($C$2="National Currency",IF(Investment_DATA!Z131=0,0,Investment_DATA!Z131),IF($C$2="Current Exchange rate",IF(Investment_DATA!Z131=0,0,Investment_DATA!Z131/ECO!Z25),IF($C$2="Constant Exchange rate",IF(Investment_DATA!Z131=0,0,Investment_DATA!Z131/ECO!Z60))))</f>
        <v>6343</v>
      </c>
      <c r="Q139" s="63">
        <f t="shared" si="21"/>
        <v>3.8549888322139945E-3</v>
      </c>
      <c r="R139" s="63">
        <f t="shared" si="22"/>
        <v>-1.8415351284432058E-2</v>
      </c>
      <c r="S139" s="63">
        <f t="shared" si="23"/>
        <v>-0.36985893105503675</v>
      </c>
    </row>
    <row r="140" spans="3:19" ht="15" x14ac:dyDescent="0.25">
      <c r="C140" s="165"/>
      <c r="D140" s="166"/>
      <c r="E140" s="61" t="s">
        <v>16</v>
      </c>
      <c r="F140" s="64">
        <f>IF($C$2="National Currency",IF(Investment_DATA!P132=0,0,Investment_DATA!P132),IF($C$2="Current Exchange rate",IF(Investment_DATA!P132=0,0,Investment_DATA!P132/ECO!P26),IF($C$2="Constant Exchange rate",IF(Investment_DATA!P132=0,0,Investment_DATA!P132/ECO!P61))))</f>
        <v>802.86159605140176</v>
      </c>
      <c r="G140" s="64">
        <f>IF($C$2="National Currency",IF(Investment_DATA!Q132=0,0,Investment_DATA!Q132),IF($C$2="Current Exchange rate",IF(Investment_DATA!Q132=0,0,Investment_DATA!Q132/ECO!Q26),IF($C$2="Constant Exchange rate",IF(Investment_DATA!Q132=0,0,Investment_DATA!Q132/ECO!Q61))))</f>
        <v>805.80839407969881</v>
      </c>
      <c r="H140" s="64">
        <f>IF($C$2="National Currency",IF(Investment_DATA!R132=0,0,Investment_DATA!R132),IF($C$2="Current Exchange rate",IF(Investment_DATA!R132=0,0,Investment_DATA!R132/ECO!R26),IF($C$2="Constant Exchange rate",IF(Investment_DATA!R132=0,0,Investment_DATA!R132/ECO!R61))))</f>
        <v>808.75519210799575</v>
      </c>
      <c r="I140" s="64">
        <f>IF($C$2="National Currency",IF(Investment_DATA!S132=0,0,Investment_DATA!S132),IF($C$2="Current Exchange rate",IF(Investment_DATA!S132=0,0,Investment_DATA!S132/ECO!S26),IF($C$2="Constant Exchange rate",IF(Investment_DATA!S132=0,0,Investment_DATA!S132/ECO!S61))))</f>
        <v>731.61993769470394</v>
      </c>
      <c r="J140" s="64">
        <f>IF($C$2="National Currency",IF(Investment_DATA!T132=0,0,Investment_DATA!T132),IF($C$2="Current Exchange rate",IF(Investment_DATA!T132=0,0,Investment_DATA!T132/ECO!T26),IF($C$2="Constant Exchange rate",IF(Investment_DATA!T132=0,0,Investment_DATA!T132/ECO!T61))))</f>
        <v>529.60799584631354</v>
      </c>
      <c r="K140" s="64">
        <f>IF($C$2="National Currency",IF(Investment_DATA!U132=0,0,Investment_DATA!U132),IF($C$2="Current Exchange rate",IF(Investment_DATA!U132=0,0,Investment_DATA!U132/ECO!U26),IF($C$2="Constant Exchange rate",IF(Investment_DATA!U132=0,0,Investment_DATA!U132/ECO!U61))))</f>
        <v>504.9909138110072</v>
      </c>
      <c r="L140" s="64">
        <f>IF($C$2="National Currency",IF(Investment_DATA!V132=0,0,Investment_DATA!V132),IF($C$2="Current Exchange rate",IF(Investment_DATA!V132=0,0,Investment_DATA!V132/ECO!V26),IF($C$2="Constant Exchange rate",IF(Investment_DATA!V132=0,0,Investment_DATA!V132/ECO!V61))))</f>
        <v>559.54049844236761</v>
      </c>
      <c r="M140" s="64">
        <f>IF($C$2="National Currency",IF(Investment_DATA!W132=0,0,Investment_DATA!W132),IF($C$2="Current Exchange rate",IF(Investment_DATA!W132=0,0,Investment_DATA!W132/ECO!W26),IF($C$2="Constant Exchange rate",IF(Investment_DATA!W132=0,0,Investment_DATA!W132/ECO!W61))))</f>
        <v>638.97326064382139</v>
      </c>
      <c r="N140" s="64">
        <f>IF($C$2="National Currency",IF(Investment_DATA!X132=0,0,Investment_DATA!X132),IF($C$2="Current Exchange rate",IF(Investment_DATA!X132=0,0,Investment_DATA!X132/ECO!X26),IF($C$2="Constant Exchange rate",IF(Investment_DATA!X132=0,0,Investment_DATA!X132/ECO!X61))))</f>
        <v>679.77673935617861</v>
      </c>
      <c r="O140" s="64">
        <f>IF($C$2="National Currency",IF(Investment_DATA!Y132=0,0,Investment_DATA!Y132),IF($C$2="Current Exchange rate",IF(Investment_DATA!Y132=0,0,Investment_DATA!Y132/ECO!Y26),IF($C$2="Constant Exchange rate",IF(Investment_DATA!Y132=0,0,Investment_DATA!Y132/ECO!Y61))))</f>
        <v>770.37902388369673</v>
      </c>
      <c r="P140" s="64">
        <f>IF($C$2="National Currency",IF(Investment_DATA!Z132=0,0,Investment_DATA!Z132),IF($C$2="Current Exchange rate",IF(Investment_DATA!Z132=0,0,Investment_DATA!Z132/ECO!Z26),IF($C$2="Constant Exchange rate",IF(Investment_DATA!Z132=0,0,Investment_DATA!Z132/ECO!Z61))))</f>
        <v>770.37902388369673</v>
      </c>
      <c r="Q140" s="63">
        <f t="shared" si="21"/>
        <v>4.6820156607970504E-4</v>
      </c>
      <c r="R140" s="63">
        <f t="shared" si="22"/>
        <v>0</v>
      </c>
      <c r="S140" s="63">
        <f t="shared" si="23"/>
        <v>-4.3967487130070704E-2</v>
      </c>
    </row>
    <row r="141" spans="3:19" ht="15" x14ac:dyDescent="0.25">
      <c r="C141" s="165"/>
      <c r="D141" s="166"/>
      <c r="E141" s="61" t="s">
        <v>17</v>
      </c>
      <c r="F141" s="64">
        <f>IF($C$2="National Currency",IF(Investment_DATA!P133=0,0,Investment_DATA!P133),IF($C$2="Current Exchange rate",IF(Investment_DATA!P133=0,0,Investment_DATA!P133/ECO!P27),IF($C$2="Constant Exchange rate",IF(Investment_DATA!P133=0,0,Investment_DATA!P133/ECO!P62))))</f>
        <v>71866</v>
      </c>
      <c r="G141" s="64">
        <f>IF($C$2="National Currency",IF(Investment_DATA!Q133=0,0,Investment_DATA!Q133),IF($C$2="Current Exchange rate",IF(Investment_DATA!Q133=0,0,Investment_DATA!Q133/ECO!Q27),IF($C$2="Constant Exchange rate",IF(Investment_DATA!Q133=0,0,Investment_DATA!Q133/ECO!Q62))))</f>
        <v>75788</v>
      </c>
      <c r="H141" s="64">
        <f>IF($C$2="National Currency",IF(Investment_DATA!R133=0,0,Investment_DATA!R133),IF($C$2="Current Exchange rate",IF(Investment_DATA!R133=0,0,Investment_DATA!R133/ECO!R27),IF($C$2="Constant Exchange rate",IF(Investment_DATA!R133=0,0,Investment_DATA!R133/ECO!R62))))</f>
        <v>78834</v>
      </c>
      <c r="I141" s="64">
        <f>IF($C$2="National Currency",IF(Investment_DATA!S133=0,0,Investment_DATA!S133),IF($C$2="Current Exchange rate",IF(Investment_DATA!S133=0,0,Investment_DATA!S133/ECO!S27),IF($C$2="Constant Exchange rate",IF(Investment_DATA!S133=0,0,Investment_DATA!S133/ECO!S62))))</f>
        <v>77890</v>
      </c>
      <c r="J141" s="64">
        <f>IF($C$2="National Currency",IF(Investment_DATA!T133=0,0,Investment_DATA!T133),IF($C$2="Current Exchange rate",IF(Investment_DATA!T133=0,0,Investment_DATA!T133/ECO!T27),IF($C$2="Constant Exchange rate",IF(Investment_DATA!T133=0,0,Investment_DATA!T133/ECO!T62))))</f>
        <v>76471</v>
      </c>
      <c r="K141" s="64">
        <f>IF($C$2="National Currency",IF(Investment_DATA!U133=0,0,Investment_DATA!U133),IF($C$2="Current Exchange rate",IF(Investment_DATA!U133=0,0,Investment_DATA!U133/ECO!U27),IF($C$2="Constant Exchange rate",IF(Investment_DATA!U133=0,0,Investment_DATA!U133/ECO!U62))))</f>
        <v>78652</v>
      </c>
      <c r="L141" s="64">
        <f>IF($C$2="National Currency",IF(Investment_DATA!V133=0,0,Investment_DATA!V133),IF($C$2="Current Exchange rate",IF(Investment_DATA!V133=0,0,Investment_DATA!V133/ECO!V27),IF($C$2="Constant Exchange rate",IF(Investment_DATA!V133=0,0,Investment_DATA!V133/ECO!V62))))</f>
        <v>74441</v>
      </c>
      <c r="M141" s="64">
        <f>IF($C$2="National Currency",IF(Investment_DATA!W133=0,0,Investment_DATA!W133),IF($C$2="Current Exchange rate",IF(Investment_DATA!W133=0,0,Investment_DATA!W133/ECO!W27),IF($C$2="Constant Exchange rate",IF(Investment_DATA!W133=0,0,Investment_DATA!W133/ECO!W62))))</f>
        <v>74037</v>
      </c>
      <c r="N141" s="64">
        <f>IF($C$2="National Currency",IF(Investment_DATA!X133=0,0,Investment_DATA!X133),IF($C$2="Current Exchange rate",IF(Investment_DATA!X133=0,0,Investment_DATA!X133/ECO!X27),IF($C$2="Constant Exchange rate",IF(Investment_DATA!X133=0,0,Investment_DATA!X133/ECO!X62))))</f>
        <v>75720</v>
      </c>
      <c r="O141" s="64">
        <f>IF($C$2="National Currency",IF(Investment_DATA!Y133=0,0,Investment_DATA!Y133),IF($C$2="Current Exchange rate",IF(Investment_DATA!Y133=0,0,Investment_DATA!Y133/ECO!Y27),IF($C$2="Constant Exchange rate",IF(Investment_DATA!Y133=0,0,Investment_DATA!Y133/ECO!Y62))))</f>
        <v>79059</v>
      </c>
      <c r="P141" s="64">
        <f>IF($C$2="National Currency",IF(Investment_DATA!Z133=0,0,Investment_DATA!Z133),IF($C$2="Current Exchange rate",IF(Investment_DATA!Z133=0,0,Investment_DATA!Z133/ECO!Z27),IF($C$2="Constant Exchange rate",IF(Investment_DATA!Z133=0,0,Investment_DATA!Z133/ECO!Z62))))</f>
        <v>79705</v>
      </c>
      <c r="Q141" s="63">
        <f t="shared" si="21"/>
        <v>4.8441098040614292E-2</v>
      </c>
      <c r="R141" s="63">
        <f t="shared" si="22"/>
        <v>8.1711127132901851E-3</v>
      </c>
      <c r="S141" s="63">
        <f t="shared" si="23"/>
        <v>5.1683643848630334E-2</v>
      </c>
    </row>
    <row r="142" spans="3:19" ht="15" x14ac:dyDescent="0.25">
      <c r="C142" s="165"/>
      <c r="D142" s="166"/>
      <c r="E142" s="61" t="s">
        <v>18</v>
      </c>
      <c r="F142" s="64">
        <f>IF($C$2="National Currency",IF(Investment_DATA!P134=0,0,Investment_DATA!P134),IF($C$2="Current Exchange rate",IF(Investment_DATA!P134=0,0,Investment_DATA!P134/ECO!P28),IF($C$2="Constant Exchange rate",IF(Investment_DATA!P134=0,0,Investment_DATA!P134/ECO!P63))))</f>
        <v>748.50299401197606</v>
      </c>
      <c r="G142" s="64">
        <f>IF($C$2="National Currency",IF(Investment_DATA!Q134=0,0,Investment_DATA!Q134),IF($C$2="Current Exchange rate",IF(Investment_DATA!Q134=0,0,Investment_DATA!Q134/ECO!Q28),IF($C$2="Constant Exchange rate",IF(Investment_DATA!Q134=0,0,Investment_DATA!Q134/ECO!Q63))))</f>
        <v>1214.2381902860946</v>
      </c>
      <c r="H142" s="64">
        <f>IF($C$2="National Currency",IF(Investment_DATA!R134=0,0,Investment_DATA!R134),IF($C$2="Current Exchange rate",IF(Investment_DATA!R134=0,0,Investment_DATA!R134/ECO!R28),IF($C$2="Constant Exchange rate",IF(Investment_DATA!R134=0,0,Investment_DATA!R134/ECO!R63))))</f>
        <v>1342.3153692614771</v>
      </c>
      <c r="I142" s="64">
        <f>IF($C$2="National Currency",IF(Investment_DATA!S134=0,0,Investment_DATA!S134),IF($C$2="Current Exchange rate",IF(Investment_DATA!S134=0,0,Investment_DATA!S134/ECO!S28),IF($C$2="Constant Exchange rate",IF(Investment_DATA!S134=0,0,Investment_DATA!S134/ECO!S63))))</f>
        <v>1114.4377910844978</v>
      </c>
      <c r="J142" s="64">
        <f>IF($C$2="National Currency",IF(Investment_DATA!T134=0,0,Investment_DATA!T134),IF($C$2="Current Exchange rate",IF(Investment_DATA!T134=0,0,Investment_DATA!T134/ECO!T28),IF($C$2="Constant Exchange rate",IF(Investment_DATA!T134=0,0,Investment_DATA!T134/ECO!T63))))</f>
        <v>1383.0671989354626</v>
      </c>
      <c r="K142" s="64">
        <f>IF($C$2="National Currency",IF(Investment_DATA!U134=0,0,Investment_DATA!U134),IF($C$2="Current Exchange rate",IF(Investment_DATA!U134=0,0,Investment_DATA!U134/ECO!U28),IF($C$2="Constant Exchange rate",IF(Investment_DATA!U134=0,0,Investment_DATA!U134/ECO!U63))))</f>
        <v>1981.8695941450435</v>
      </c>
      <c r="L142" s="64">
        <f>IF($C$2="National Currency",IF(Investment_DATA!V134=0,0,Investment_DATA!V134),IF($C$2="Current Exchange rate",IF(Investment_DATA!V134=0,0,Investment_DATA!V134/ECO!V28),IF($C$2="Constant Exchange rate",IF(Investment_DATA!V134=0,0,Investment_DATA!V134/ECO!V63))))</f>
        <v>1944.4444444444446</v>
      </c>
      <c r="M142" s="64">
        <f>IF($C$2="National Currency",IF(Investment_DATA!W134=0,0,Investment_DATA!W134),IF($C$2="Current Exchange rate",IF(Investment_DATA!W134=0,0,Investment_DATA!W134/ECO!W28),IF($C$2="Constant Exchange rate",IF(Investment_DATA!W134=0,0,Investment_DATA!W134/ECO!W63))))</f>
        <v>1560.2129075182968</v>
      </c>
      <c r="N142" s="64">
        <f>IF($C$2="National Currency",IF(Investment_DATA!X134=0,0,Investment_DATA!X134),IF($C$2="Current Exchange rate",IF(Investment_DATA!X134=0,0,Investment_DATA!X134/ECO!X28),IF($C$2="Constant Exchange rate",IF(Investment_DATA!X134=0,0,Investment_DATA!X134/ECO!X63))))</f>
        <v>945.6087824351298</v>
      </c>
      <c r="O142" s="64">
        <f>IF($C$2="National Currency",IF(Investment_DATA!Y134=0,0,Investment_DATA!Y134),IF($C$2="Current Exchange rate",IF(Investment_DATA!Y134=0,0,Investment_DATA!Y134/ECO!Y28),IF($C$2="Constant Exchange rate",IF(Investment_DATA!Y134=0,0,Investment_DATA!Y134/ECO!Y63))))</f>
        <v>1871.2574850299402</v>
      </c>
      <c r="P142" s="64">
        <f>IF($C$2="National Currency",IF(Investment_DATA!Z134=0,0,Investment_DATA!Z134),IF($C$2="Current Exchange rate",IF(Investment_DATA!Z134=0,0,Investment_DATA!Z134/ECO!Z28),IF($C$2="Constant Exchange rate",IF(Investment_DATA!Z134=0,0,Investment_DATA!Z134/ECO!Z63))))</f>
        <v>1520.2927478376582</v>
      </c>
      <c r="Q142" s="63">
        <f t="shared" si="21"/>
        <v>9.2396524745547832E-4</v>
      </c>
      <c r="R142" s="63">
        <f t="shared" si="22"/>
        <v>-0.18755555555555548</v>
      </c>
      <c r="S142" s="63">
        <f t="shared" si="23"/>
        <v>0.25205479452054802</v>
      </c>
    </row>
    <row r="143" spans="3:19" ht="15" x14ac:dyDescent="0.25">
      <c r="C143" s="165"/>
      <c r="D143" s="166"/>
      <c r="E143" s="61" t="s">
        <v>19</v>
      </c>
      <c r="F143" s="64">
        <f>IF($C$2="National Currency",IF(Investment_DATA!P135=0,0,Investment_DATA!P135),IF($C$2="Current Exchange rate",IF(Investment_DATA!P135=0,0,Investment_DATA!P135/ECO!P29),IF($C$2="Constant Exchange rate",IF(Investment_DATA!P135=0,0,Investment_DATA!P135/ECO!P64))))</f>
        <v>2280</v>
      </c>
      <c r="G143" s="64">
        <f>IF($C$2="National Currency",IF(Investment_DATA!Q135=0,0,Investment_DATA!Q135),IF($C$2="Current Exchange rate",IF(Investment_DATA!Q135=0,0,Investment_DATA!Q135/ECO!Q29),IF($C$2="Constant Exchange rate",IF(Investment_DATA!Q135=0,0,Investment_DATA!Q135/ECO!Q64))))</f>
        <v>2666</v>
      </c>
      <c r="H143" s="64">
        <f>IF($C$2="National Currency",IF(Investment_DATA!R135=0,0,Investment_DATA!R135),IF($C$2="Current Exchange rate",IF(Investment_DATA!R135=0,0,Investment_DATA!R135/ECO!R29),IF($C$2="Constant Exchange rate",IF(Investment_DATA!R135=0,0,Investment_DATA!R135/ECO!R64))))</f>
        <v>3030</v>
      </c>
      <c r="I143" s="64">
        <f>IF($C$2="National Currency",IF(Investment_DATA!S135=0,0,Investment_DATA!S135),IF($C$2="Current Exchange rate",IF(Investment_DATA!S135=0,0,Investment_DATA!S135/ECO!S29),IF($C$2="Constant Exchange rate",IF(Investment_DATA!S135=0,0,Investment_DATA!S135/ECO!S64))))</f>
        <v>3273</v>
      </c>
      <c r="J143" s="64">
        <f>IF($C$2="National Currency",IF(Investment_DATA!T135=0,0,Investment_DATA!T135),IF($C$2="Current Exchange rate",IF(Investment_DATA!T135=0,0,Investment_DATA!T135/ECO!T29),IF($C$2="Constant Exchange rate",IF(Investment_DATA!T135=0,0,Investment_DATA!T135/ECO!T64))))</f>
        <v>6281</v>
      </c>
      <c r="K143" s="64">
        <f>IF($C$2="National Currency",IF(Investment_DATA!U135=0,0,Investment_DATA!U135),IF($C$2="Current Exchange rate",IF(Investment_DATA!U135=0,0,Investment_DATA!U135/ECO!U29),IF($C$2="Constant Exchange rate",IF(Investment_DATA!U135=0,0,Investment_DATA!U135/ECO!U64))))</f>
        <v>6377</v>
      </c>
      <c r="L143" s="64">
        <f>IF($C$2="National Currency",IF(Investment_DATA!V135=0,0,Investment_DATA!V135),IF($C$2="Current Exchange rate",IF(Investment_DATA!V135=0,0,Investment_DATA!V135/ECO!V29),IF($C$2="Constant Exchange rate",IF(Investment_DATA!V135=0,0,Investment_DATA!V135/ECO!V64))))</f>
        <v>6529</v>
      </c>
      <c r="M143" s="64">
        <f>IF($C$2="National Currency",IF(Investment_DATA!W135=0,0,Investment_DATA!W135),IF($C$2="Current Exchange rate",IF(Investment_DATA!W135=0,0,Investment_DATA!W135/ECO!W29),IF($C$2="Constant Exchange rate",IF(Investment_DATA!W135=0,0,Investment_DATA!W135/ECO!W64))))</f>
        <v>7120</v>
      </c>
      <c r="N143" s="64">
        <f>IF($C$2="National Currency",IF(Investment_DATA!X135=0,0,Investment_DATA!X135),IF($C$2="Current Exchange rate",IF(Investment_DATA!X135=0,0,Investment_DATA!X135/ECO!X29),IF($C$2="Constant Exchange rate",IF(Investment_DATA!X135=0,0,Investment_DATA!X135/ECO!X64))))</f>
        <v>7048</v>
      </c>
      <c r="O143" s="64">
        <f>IF($C$2="National Currency",IF(Investment_DATA!Y135=0,0,Investment_DATA!Y135),IF($C$2="Current Exchange rate",IF(Investment_DATA!Y135=0,0,Investment_DATA!Y135/ECO!Y29),IF($C$2="Constant Exchange rate",IF(Investment_DATA!Y135=0,0,Investment_DATA!Y135/ECO!Y64))))</f>
        <v>7563</v>
      </c>
      <c r="P143" s="64">
        <f>IF($C$2="National Currency",IF(Investment_DATA!Z135=0,0,Investment_DATA!Z135),IF($C$2="Current Exchange rate",IF(Investment_DATA!Z135=0,0,Investment_DATA!Z135/ECO!Z29),IF($C$2="Constant Exchange rate",IF(Investment_DATA!Z135=0,0,Investment_DATA!Z135/ECO!Z64))))</f>
        <v>8429</v>
      </c>
      <c r="Q143" s="63">
        <f t="shared" si="21"/>
        <v>5.1227653896786631E-3</v>
      </c>
      <c r="R143" s="63">
        <f t="shared" si="22"/>
        <v>0.11450482612719814</v>
      </c>
      <c r="S143" s="63">
        <f t="shared" si="23"/>
        <v>2.1616654163540887</v>
      </c>
    </row>
    <row r="144" spans="3:19" ht="15" x14ac:dyDescent="0.25">
      <c r="C144" s="165"/>
      <c r="D144" s="166"/>
      <c r="E144" s="61" t="s">
        <v>20</v>
      </c>
      <c r="F144" s="64">
        <f>IF($C$2="National Currency",IF(Investment_DATA!P136=0,0,Investment_DATA!P136),IF($C$2="Current Exchange rate",IF(Investment_DATA!P136=0,0,Investment_DATA!P136/ECO!P30),IF($C$2="Constant Exchange rate",IF(Investment_DATA!P136=0,0,Investment_DATA!P136/ECO!P65))))</f>
        <v>113.46044393853158</v>
      </c>
      <c r="G144" s="64">
        <f>IF($C$2="National Currency",IF(Investment_DATA!Q136=0,0,Investment_DATA!Q136),IF($C$2="Current Exchange rate",IF(Investment_DATA!Q136=0,0,Investment_DATA!Q136/ECO!Q30),IF($C$2="Constant Exchange rate",IF(Investment_DATA!Q136=0,0,Investment_DATA!Q136/ECO!Q65))))</f>
        <v>133.30961866818441</v>
      </c>
      <c r="H144" s="64">
        <f>IF($C$2="National Currency",IF(Investment_DATA!R136=0,0,Investment_DATA!R136),IF($C$2="Current Exchange rate",IF(Investment_DATA!R136=0,0,Investment_DATA!R136/ECO!R30),IF($C$2="Constant Exchange rate",IF(Investment_DATA!R136=0,0,Investment_DATA!R136/ECO!R65))))</f>
        <v>170.74558907228231</v>
      </c>
      <c r="I144" s="64">
        <f>IF($C$2="National Currency",IF(Investment_DATA!S136=0,0,Investment_DATA!S136),IF($C$2="Current Exchange rate",IF(Investment_DATA!S136=0,0,Investment_DATA!S136/ECO!S30),IF($C$2="Constant Exchange rate",IF(Investment_DATA!S136=0,0,Investment_DATA!S136/ECO!S65))))</f>
        <v>253.41491178144565</v>
      </c>
      <c r="J144" s="64">
        <f>IF($C$2="National Currency",IF(Investment_DATA!T136=0,0,Investment_DATA!T136),IF($C$2="Current Exchange rate",IF(Investment_DATA!T136=0,0,Investment_DATA!T136/ECO!T30),IF($C$2="Constant Exchange rate",IF(Investment_DATA!T136=0,0,Investment_DATA!T136/ECO!T65))))</f>
        <v>315.46670461013093</v>
      </c>
      <c r="K144" s="64">
        <f>IF($C$2="National Currency",IF(Investment_DATA!U136=0,0,Investment_DATA!U136),IF($C$2="Current Exchange rate",IF(Investment_DATA!U136=0,0,Investment_DATA!U136/ECO!U30),IF($C$2="Constant Exchange rate",IF(Investment_DATA!U136=0,0,Investment_DATA!U136/ECO!U65))))</f>
        <v>293.71087080250425</v>
      </c>
      <c r="L144" s="64">
        <f>IF($C$2="National Currency",IF(Investment_DATA!V136=0,0,Investment_DATA!V136),IF($C$2="Current Exchange rate",IF(Investment_DATA!V136=0,0,Investment_DATA!V136/ECO!V30),IF($C$2="Constant Exchange rate",IF(Investment_DATA!V136=0,0,Investment_DATA!V136/ECO!V65))))</f>
        <v>280.7484348321002</v>
      </c>
      <c r="M144" s="64">
        <f>IF($C$2="National Currency",IF(Investment_DATA!W136=0,0,Investment_DATA!W136),IF($C$2="Current Exchange rate",IF(Investment_DATA!W136=0,0,Investment_DATA!W136/ECO!W30),IF($C$2="Constant Exchange rate",IF(Investment_DATA!W136=0,0,Investment_DATA!W136/ECO!W65))))</f>
        <v>277.13431986340356</v>
      </c>
      <c r="N144" s="64">
        <f>IF($C$2="National Currency",IF(Investment_DATA!X136=0,0,Investment_DATA!X136),IF($C$2="Current Exchange rate",IF(Investment_DATA!X136=0,0,Investment_DATA!X136/ECO!X30),IF($C$2="Constant Exchange rate",IF(Investment_DATA!X136=0,0,Investment_DATA!X136/ECO!X65))))</f>
        <v>298.71940808195791</v>
      </c>
      <c r="O144" s="64">
        <f>IF($C$2="National Currency",IF(Investment_DATA!Y136=0,0,Investment_DATA!Y136),IF($C$2="Current Exchange rate",IF(Investment_DATA!Y136=0,0,Investment_DATA!Y136/ECO!Z30),IF($C$2="Constant Exchange rate",IF(Investment_DATA!Y136=0,0,Investment_DATA!Y136/ECO!Z65))))</f>
        <v>301.16162340456043</v>
      </c>
      <c r="P144" s="64">
        <f>IF($C$2="National Currency",IF(Investment_DATA!Z136=0,0,Investment_DATA!Z136),IF($C$2="Current Exchange rate",IF(Investment_DATA!Z136=0,0,Investment_DATA!Z136/ECO!Z30),IF($C$2="Constant Exchange rate",IF(Investment_DATA!Z136=0,0,Investment_DATA!Z136/ECO!Z65))))</f>
        <v>323.8</v>
      </c>
      <c r="Q144" s="63">
        <f t="shared" si="21"/>
        <v>1.9679101117308709E-4</v>
      </c>
      <c r="R144" s="63">
        <f t="shared" si="22"/>
        <v>7.5170190476190557E-2</v>
      </c>
      <c r="S144" s="63">
        <f t="shared" si="23"/>
        <v>1.4289320098196177</v>
      </c>
    </row>
    <row r="145" spans="3:19" ht="15" x14ac:dyDescent="0.25">
      <c r="C145" s="165"/>
      <c r="D145" s="166"/>
      <c r="E145" s="61" t="s">
        <v>21</v>
      </c>
      <c r="F145" s="64">
        <f>IF($C$2="National Currency",IF(Investment_DATA!P137=0,0,Investment_DATA!P137),IF($C$2="Current Exchange rate",IF(Investment_DATA!P137=0,0,Investment_DATA!P137/ECO!P31),IF($C$2="Constant Exchange rate",IF(Investment_DATA!P137=0,0,Investment_DATA!P137/ECO!P66))))</f>
        <v>249.59235965525275</v>
      </c>
      <c r="G145" s="64">
        <f>IF($C$2="National Currency",IF(Investment_DATA!Q137=0,0,Investment_DATA!Q137),IF($C$2="Current Exchange rate",IF(Investment_DATA!Q137=0,0,Investment_DATA!Q137/ECO!Q31),IF($C$2="Constant Exchange rate",IF(Investment_DATA!Q137=0,0,Investment_DATA!Q137/ECO!Q66))))</f>
        <v>1014.6517586769158</v>
      </c>
      <c r="H145" s="64">
        <f>IF($C$2="National Currency",IF(Investment_DATA!R137=0,0,Investment_DATA!R137),IF($C$2="Current Exchange rate",IF(Investment_DATA!R137=0,0,Investment_DATA!R137/ECO!R31),IF($C$2="Constant Exchange rate",IF(Investment_DATA!R137=0,0,Investment_DATA!R137/ECO!R66))))</f>
        <v>1557.2559981365011</v>
      </c>
      <c r="I145" s="64">
        <f>IF($C$2="National Currency",IF(Investment_DATA!S137=0,0,Investment_DATA!S137),IF($C$2="Current Exchange rate",IF(Investment_DATA!S137=0,0,Investment_DATA!S137/ECO!S31),IF($C$2="Constant Exchange rate",IF(Investment_DATA!S137=0,0,Investment_DATA!S137/ECO!S66))))</f>
        <v>2327.7428371767992</v>
      </c>
      <c r="J145" s="64">
        <f>IF($C$2="National Currency",IF(Investment_DATA!T137=0,0,Investment_DATA!T137),IF($C$2="Current Exchange rate",IF(Investment_DATA!T137=0,0,Investment_DATA!T137/ECO!T31),IF($C$2="Constant Exchange rate",IF(Investment_DATA!T137=0,0,Investment_DATA!T137/ECO!T66))))</f>
        <v>1072</v>
      </c>
      <c r="K145" s="64">
        <f>IF($C$2="National Currency",IF(Investment_DATA!U137=0,0,Investment_DATA!U137),IF($C$2="Current Exchange rate",IF(Investment_DATA!U137=0,0,Investment_DATA!U137/ECO!U31),IF($C$2="Constant Exchange rate",IF(Investment_DATA!U137=0,0,Investment_DATA!U137/ECO!U66))))</f>
        <v>1327.9</v>
      </c>
      <c r="L145" s="64">
        <f>IF($C$2="National Currency",IF(Investment_DATA!V137=0,0,Investment_DATA!V137),IF($C$2="Current Exchange rate",IF(Investment_DATA!V137=0,0,Investment_DATA!V137/ECO!V31),IF($C$2="Constant Exchange rate",IF(Investment_DATA!V137=0,0,Investment_DATA!V137/ECO!V66))))</f>
        <v>1598</v>
      </c>
      <c r="M145" s="64">
        <f>IF($C$2="National Currency",IF(Investment_DATA!W137=0,0,Investment_DATA!W137),IF($C$2="Current Exchange rate",IF(Investment_DATA!W137=0,0,Investment_DATA!W137/ECO!W31),IF($C$2="Constant Exchange rate",IF(Investment_DATA!W137=0,0,Investment_DATA!W137/ECO!W66))))</f>
        <v>1793</v>
      </c>
      <c r="N145" s="64">
        <f>IF($C$2="National Currency",IF(Investment_DATA!X137=0,0,Investment_DATA!X137),IF($C$2="Current Exchange rate",IF(Investment_DATA!X137=0,0,Investment_DATA!X137/ECO!X31),IF($C$2="Constant Exchange rate",IF(Investment_DATA!X137=0,0,Investment_DATA!X137/ECO!X66))))</f>
        <v>2012</v>
      </c>
      <c r="O145" s="64">
        <f>IF($C$2="National Currency",IF(Investment_DATA!Y137=0,0,Investment_DATA!Y137),IF($C$2="Current Exchange rate",IF(Investment_DATA!Y137=0,0,Investment_DATA!Y137/ECO!Y31),IF($C$2="Constant Exchange rate",IF(Investment_DATA!Y137=0,0,Investment_DATA!Y137/ECO!Y66))))</f>
        <v>273</v>
      </c>
      <c r="P145" s="64">
        <f>IF($C$2="National Currency",IF(Investment_DATA!Z137=0,0,Investment_DATA!Z137),IF($C$2="Current Exchange rate",IF(Investment_DATA!Z137=0,0,Investment_DATA!Z137/ECO!Z31),IF($C$2="Constant Exchange rate",IF(Investment_DATA!Z137=0,0,Investment_DATA!Z137/ECO!Z66))))</f>
        <v>274</v>
      </c>
      <c r="Q145" s="63">
        <f t="shared" si="21"/>
        <v>1.6652482106678773E-4</v>
      </c>
      <c r="R145" s="63">
        <f t="shared" si="22"/>
        <v>3.66300366300365E-3</v>
      </c>
      <c r="S145" s="63">
        <f t="shared" si="23"/>
        <v>-0.72995661057416372</v>
      </c>
    </row>
    <row r="146" spans="3:19" ht="15" x14ac:dyDescent="0.25">
      <c r="C146" s="165"/>
      <c r="D146" s="166"/>
      <c r="E146" s="61" t="s">
        <v>22</v>
      </c>
      <c r="F146" s="64">
        <f>IF($C$2="National Currency",IF(Investment_DATA!P138=0,0,Investment_DATA!P138),IF($C$2="Current Exchange rate",IF(Investment_DATA!P138=0,0,Investment_DATA!P138/ECO!P32),IF($C$2="Constant Exchange rate",IF(Investment_DATA!P138=0,0,Investment_DATA!P138/ECO!P67))))</f>
        <v>33056</v>
      </c>
      <c r="G146" s="64">
        <f>IF($C$2="National Currency",IF(Investment_DATA!Q138=0,0,Investment_DATA!Q138),IF($C$2="Current Exchange rate",IF(Investment_DATA!Q138=0,0,Investment_DATA!Q138/ECO!Q32),IF($C$2="Constant Exchange rate",IF(Investment_DATA!Q138=0,0,Investment_DATA!Q138/ECO!Q67))))</f>
        <v>37269</v>
      </c>
      <c r="H146" s="64">
        <f>IF($C$2="National Currency",IF(Investment_DATA!R138=0,0,Investment_DATA!R138),IF($C$2="Current Exchange rate",IF(Investment_DATA!R138=0,0,Investment_DATA!R138/ECO!R32),IF($C$2="Constant Exchange rate",IF(Investment_DATA!R138=0,0,Investment_DATA!R138/ECO!R67))))</f>
        <v>40129</v>
      </c>
      <c r="I146" s="64">
        <f>IF($C$2="National Currency",IF(Investment_DATA!S138=0,0,Investment_DATA!S138),IF($C$2="Current Exchange rate",IF(Investment_DATA!S138=0,0,Investment_DATA!S138/ECO!S32),IF($C$2="Constant Exchange rate",IF(Investment_DATA!S138=0,0,Investment_DATA!S138/ECO!S67))))</f>
        <v>38523</v>
      </c>
      <c r="J146" s="64">
        <f>IF($C$2="National Currency",IF(Investment_DATA!T138=0,0,Investment_DATA!T138),IF($C$2="Current Exchange rate",IF(Investment_DATA!T138=0,0,Investment_DATA!T138/ECO!T32),IF($C$2="Constant Exchange rate",IF(Investment_DATA!T138=0,0,Investment_DATA!T138/ECO!T67))))</f>
        <v>38580</v>
      </c>
      <c r="K146" s="64">
        <f>IF($C$2="National Currency",IF(Investment_DATA!U138=0,0,Investment_DATA!U138),IF($C$2="Current Exchange rate",IF(Investment_DATA!U138=0,0,Investment_DATA!U138/ECO!U32),IF($C$2="Constant Exchange rate",IF(Investment_DATA!U138=0,0,Investment_DATA!U138/ECO!U67))))</f>
        <v>41817</v>
      </c>
      <c r="L146" s="64">
        <f>IF($C$2="National Currency",IF(Investment_DATA!V138=0,0,Investment_DATA!V138),IF($C$2="Current Exchange rate",IF(Investment_DATA!V138=0,0,Investment_DATA!V138/ECO!V32),IF($C$2="Constant Exchange rate",IF(Investment_DATA!V138=0,0,Investment_DATA!V138/ECO!V67))))</f>
        <v>42916</v>
      </c>
      <c r="M146" s="64">
        <f>IF($C$2="National Currency",IF(Investment_DATA!W138=0,0,Investment_DATA!W138),IF($C$2="Current Exchange rate",IF(Investment_DATA!W138=0,0,Investment_DATA!W138/ECO!W32),IF($C$2="Constant Exchange rate",IF(Investment_DATA!W138=0,0,Investment_DATA!W138/ECO!W67))))</f>
        <v>44629</v>
      </c>
      <c r="N146" s="64">
        <f>IF($C$2="National Currency",IF(Investment_DATA!X138=0,0,Investment_DATA!X138),IF($C$2="Current Exchange rate",IF(Investment_DATA!X138=0,0,Investment_DATA!X138/ECO!X32),IF($C$2="Constant Exchange rate",IF(Investment_DATA!X138=0,0,Investment_DATA!X138/ECO!X67))))</f>
        <v>49646</v>
      </c>
      <c r="O146" s="64">
        <f>IF($C$2="National Currency",IF(Investment_DATA!Y138=0,0,Investment_DATA!Y138),IF($C$2="Current Exchange rate",IF(Investment_DATA!Y138=0,0,Investment_DATA!Y138/ECO!Y32),IF($C$2="Constant Exchange rate",IF(Investment_DATA!Y138=0,0,Investment_DATA!Y138/ECO!Y67))))</f>
        <v>51444</v>
      </c>
      <c r="P146" s="64">
        <f>IF($C$2="National Currency",IF(Investment_DATA!Z138=0,0,Investment_DATA!Z138),IF($C$2="Current Exchange rate",IF(Investment_DATA!Z138=0,0,Investment_DATA!Z138/ECO!Z32),IF($C$2="Constant Exchange rate",IF(Investment_DATA!Z138=0,0,Investment_DATA!Z138/ECO!Z67))))</f>
        <v>53456</v>
      </c>
      <c r="Q146" s="63">
        <f t="shared" si="21"/>
        <v>3.2488141733380306E-2</v>
      </c>
      <c r="R146" s="63">
        <f t="shared" si="22"/>
        <v>3.9110489075499633E-2</v>
      </c>
      <c r="S146" s="63">
        <f t="shared" si="23"/>
        <v>0.43432879873353181</v>
      </c>
    </row>
    <row r="147" spans="3:19" ht="15" x14ac:dyDescent="0.25">
      <c r="C147" s="165"/>
      <c r="D147" s="166"/>
      <c r="E147" s="61" t="s">
        <v>23</v>
      </c>
      <c r="F147" s="64">
        <f>IF($C$2="National Currency",IF(Investment_DATA!P139=0,0,Investment_DATA!P139),IF($C$2="Current Exchange rate",IF(Investment_DATA!P139=0,0,Investment_DATA!P139/ECO!P33),IF($C$2="Constant Exchange rate",IF(Investment_DATA!P139=0,0,Investment_DATA!P139/ECO!P68))))</f>
        <v>12855.56292855563</v>
      </c>
      <c r="G147" s="64">
        <f>IF($C$2="National Currency",IF(Investment_DATA!Q139=0,0,Investment_DATA!Q139),IF($C$2="Current Exchange rate",IF(Investment_DATA!Q139=0,0,Investment_DATA!Q139/ECO!Q33),IF($C$2="Constant Exchange rate",IF(Investment_DATA!Q139=0,0,Investment_DATA!Q139/ECO!Q68))))</f>
        <v>14523.446140234462</v>
      </c>
      <c r="H147" s="64">
        <f>IF($C$2="National Currency",IF(Investment_DATA!R139=0,0,Investment_DATA!R139),IF($C$2="Current Exchange rate",IF(Investment_DATA!R139=0,0,Investment_DATA!R139/ECO!R33),IF($C$2="Constant Exchange rate",IF(Investment_DATA!R139=0,0,Investment_DATA!R139/ECO!R68))))</f>
        <v>15771.510727715107</v>
      </c>
      <c r="I147" s="64">
        <f>IF($C$2="National Currency",IF(Investment_DATA!S139=0,0,Investment_DATA!S139),IF($C$2="Current Exchange rate",IF(Investment_DATA!S139=0,0,Investment_DATA!S139/ECO!S33),IF($C$2="Constant Exchange rate",IF(Investment_DATA!S139=0,0,Investment_DATA!S139/ECO!S68))))</f>
        <v>18376.02300376023</v>
      </c>
      <c r="J147" s="64">
        <f>IF($C$2="National Currency",IF(Investment_DATA!T139=0,0,Investment_DATA!T139),IF($C$2="Current Exchange rate",IF(Investment_DATA!T139=0,0,Investment_DATA!T139/ECO!T33),IF($C$2="Constant Exchange rate",IF(Investment_DATA!T139=0,0,Investment_DATA!T139/ECO!T68))))</f>
        <v>19456.536164565361</v>
      </c>
      <c r="K147" s="64">
        <f>IF($C$2="National Currency",IF(Investment_DATA!U139=0,0,Investment_DATA!U139),IF($C$2="Current Exchange rate",IF(Investment_DATA!U139=0,0,Investment_DATA!U139/ECO!U33),IF($C$2="Constant Exchange rate",IF(Investment_DATA!U139=0,0,Investment_DATA!U139/ECO!U68))))</f>
        <v>19964.388409643885</v>
      </c>
      <c r="L147" s="64">
        <f>IF($C$2="National Currency",IF(Investment_DATA!V139=0,0,Investment_DATA!V139),IF($C$2="Current Exchange rate",IF(Investment_DATA!V139=0,0,Investment_DATA!V139/ECO!V33),IF($C$2="Constant Exchange rate",IF(Investment_DATA!V139=0,0,Investment_DATA!V139/ECO!V68))))</f>
        <v>20809.776598097767</v>
      </c>
      <c r="M147" s="64">
        <f>IF($C$2="National Currency",IF(Investment_DATA!W139=0,0,Investment_DATA!W139),IF($C$2="Current Exchange rate",IF(Investment_DATA!W139=0,0,Investment_DATA!W139/ECO!W33),IF($C$2="Constant Exchange rate",IF(Investment_DATA!W139=0,0,Investment_DATA!W139/ECO!W68))))</f>
        <v>21265.42800265428</v>
      </c>
      <c r="N147" s="64">
        <f>IF($C$2="National Currency",IF(Investment_DATA!X139=0,0,Investment_DATA!X139),IF($C$2="Current Exchange rate",IF(Investment_DATA!X139=0,0,Investment_DATA!X139/ECO!X33),IF($C$2="Constant Exchange rate",IF(Investment_DATA!X139=0,0,Investment_DATA!X139/ECO!X68))))</f>
        <v>22296.394602963948</v>
      </c>
      <c r="O147" s="64">
        <f>IF($C$2="National Currency",IF(Investment_DATA!Y139=0,0,Investment_DATA!Y139),IF($C$2="Current Exchange rate",IF(Investment_DATA!Y139=0,0,Investment_DATA!Y139/ECO!Y33),IF($C$2="Constant Exchange rate",IF(Investment_DATA!Y139=0,0,Investment_DATA!Y139/ECO!Y68))))</f>
        <v>23606.72417606724</v>
      </c>
      <c r="P147" s="64">
        <f>IF($C$2="National Currency",IF(Investment_DATA!Z139=0,0,Investment_DATA!Z139),IF($C$2="Current Exchange rate",IF(Investment_DATA!Z139=0,0,Investment_DATA!Z139/ECO!Z33),IF($C$2="Constant Exchange rate",IF(Investment_DATA!Z139=0,0,Investment_DATA!Z139/ECO!Z68))))</f>
        <v>23606.72417606724</v>
      </c>
      <c r="Q147" s="63">
        <f t="shared" si="21"/>
        <v>1.434710043573945E-2</v>
      </c>
      <c r="R147" s="63">
        <f t="shared" si="22"/>
        <v>0</v>
      </c>
      <c r="S147" s="63">
        <f t="shared" si="23"/>
        <v>0.6254216766549141</v>
      </c>
    </row>
    <row r="148" spans="3:19" ht="15" x14ac:dyDescent="0.25">
      <c r="C148" s="165"/>
      <c r="D148" s="166"/>
      <c r="E148" s="61" t="s">
        <v>24</v>
      </c>
      <c r="F148" s="64">
        <f>IF($C$2="National Currency",IF(Investment_DATA!P140=0,0,Investment_DATA!P140),IF($C$2="Current Exchange rate",IF(Investment_DATA!P140=0,0,Investment_DATA!P140/ECO!P34),IF($C$2="Constant Exchange rate",IF(Investment_DATA!P140=0,0,Investment_DATA!P140/ECO!P69))))</f>
        <v>6300.1965739960688</v>
      </c>
      <c r="G148" s="64">
        <f>IF($C$2="National Currency",IF(Investment_DATA!Q140=0,0,Investment_DATA!Q140),IF($C$2="Current Exchange rate",IF(Investment_DATA!Q140=0,0,Investment_DATA!Q140/ECO!Q34),IF($C$2="Constant Exchange rate",IF(Investment_DATA!Q140=0,0,Investment_DATA!Q140/ECO!Q69))))</f>
        <v>7161.3778901057749</v>
      </c>
      <c r="H148" s="64">
        <f>IF($C$2="National Currency",IF(Investment_DATA!R140=0,0,Investment_DATA!R140),IF($C$2="Current Exchange rate",IF(Investment_DATA!R140=0,0,Investment_DATA!R140/ECO!R34),IF($C$2="Constant Exchange rate",IF(Investment_DATA!R140=0,0,Investment_DATA!R140/ECO!R69))))</f>
        <v>8207.1983525226988</v>
      </c>
      <c r="I148" s="64">
        <f>IF($C$2="National Currency",IF(Investment_DATA!S140=0,0,Investment_DATA!S140),IF($C$2="Current Exchange rate",IF(Investment_DATA!S140=0,0,Investment_DATA!S140/ECO!S34),IF($C$2="Constant Exchange rate",IF(Investment_DATA!S140=0,0,Investment_DATA!S140/ECO!S69))))</f>
        <v>9508.3309931667136</v>
      </c>
      <c r="J148" s="64">
        <f>IF($C$2="National Currency",IF(Investment_DATA!T140=0,0,Investment_DATA!T140),IF($C$2="Current Exchange rate",IF(Investment_DATA!T140=0,0,Investment_DATA!T140/ECO!T34),IF($C$2="Constant Exchange rate",IF(Investment_DATA!T140=0,0,Investment_DATA!T140/ECO!T69))))</f>
        <v>10552.513338949733</v>
      </c>
      <c r="K148" s="64">
        <f>IF($C$2="National Currency",IF(Investment_DATA!U140=0,0,Investment_DATA!U140),IF($C$2="Current Exchange rate",IF(Investment_DATA!U140=0,0,Investment_DATA!U140/ECO!U34),IF($C$2="Constant Exchange rate",IF(Investment_DATA!U140=0,0,Investment_DATA!U140/ECO!U69))))</f>
        <v>10076.757465131517</v>
      </c>
      <c r="L148" s="64">
        <f>IF($C$2="National Currency",IF(Investment_DATA!V140=0,0,Investment_DATA!V140),IF($C$2="Current Exchange rate",IF(Investment_DATA!V140=0,0,Investment_DATA!V140/ECO!V34),IF($C$2="Constant Exchange rate",IF(Investment_DATA!V140=0,0,Investment_DATA!V140/ECO!V69))))</f>
        <v>9715.9037723485908</v>
      </c>
      <c r="M148" s="64">
        <f>IF($C$2="National Currency",IF(Investment_DATA!W140=0,0,Investment_DATA!W140),IF($C$2="Current Exchange rate",IF(Investment_DATA!W140=0,0,Investment_DATA!W140/ECO!W34),IF($C$2="Constant Exchange rate",IF(Investment_DATA!W140=0,0,Investment_DATA!W140/ECO!W69))))</f>
        <v>10627.632687447345</v>
      </c>
      <c r="N148" s="64">
        <f>IF($C$2="National Currency",IF(Investment_DATA!X140=0,0,Investment_DATA!X140),IF($C$2="Current Exchange rate",IF(Investment_DATA!X140=0,0,Investment_DATA!X140/ECO!X34),IF($C$2="Constant Exchange rate",IF(Investment_DATA!X140=0,0,Investment_DATA!X140/ECO!X69))))</f>
        <v>12180.099223064683</v>
      </c>
      <c r="O148" s="64">
        <f>IF($C$2="National Currency",IF(Investment_DATA!Y140=0,0,Investment_DATA!Y140),IF($C$2="Current Exchange rate",IF(Investment_DATA!Y140=0,0,Investment_DATA!Y140/ECO!Y34),IF($C$2="Constant Exchange rate",IF(Investment_DATA!Y140=0,0,Investment_DATA!Y140/ECO!Y69))))</f>
        <v>12481.512683703078</v>
      </c>
      <c r="P148" s="64">
        <f>IF($C$2="National Currency",IF(Investment_DATA!Z140=0,0,Investment_DATA!Z140),IF($C$2="Current Exchange rate",IF(Investment_DATA!Z140=0,0,Investment_DATA!Z140/ECO!Z34),IF($C$2="Constant Exchange rate",IF(Investment_DATA!Z140=0,0,Investment_DATA!Z140/ECO!Z69))))</f>
        <v>13823.832256856687</v>
      </c>
      <c r="Q148" s="63">
        <f t="shared" si="21"/>
        <v>8.4015007044903212E-3</v>
      </c>
      <c r="R148" s="63">
        <f t="shared" si="22"/>
        <v>0.10754462276886168</v>
      </c>
      <c r="S148" s="63">
        <f t="shared" si="23"/>
        <v>0.93033135089209851</v>
      </c>
    </row>
    <row r="149" spans="3:19" ht="15" x14ac:dyDescent="0.25">
      <c r="C149" s="165"/>
      <c r="D149" s="166"/>
      <c r="E149" s="61" t="s">
        <v>25</v>
      </c>
      <c r="F149" s="64">
        <f>IF($C$2="National Currency",IF(Investment_DATA!P141=0,0,Investment_DATA!P141),IF($C$2="Current Exchange rate",IF(Investment_DATA!P141=0,0,Investment_DATA!P141/ECO!P35),IF($C$2="Constant Exchange rate",IF(Investment_DATA!P141=0,0,Investment_DATA!P141/ECO!P70))))</f>
        <v>6006.9380379990998</v>
      </c>
      <c r="G149" s="64">
        <f>IF($C$2="National Currency",IF(Investment_DATA!Q141=0,0,Investment_DATA!Q141),IF($C$2="Current Exchange rate",IF(Investment_DATA!Q141=0,0,Investment_DATA!Q141/ECO!Q35),IF($C$2="Constant Exchange rate",IF(Investment_DATA!Q141=0,0,Investment_DATA!Q141/ECO!Q70))))</f>
        <v>6564.5943766589498</v>
      </c>
      <c r="H149" s="64">
        <f>IF($C$2="National Currency",IF(Investment_DATA!R141=0,0,Investment_DATA!R141),IF($C$2="Current Exchange rate",IF(Investment_DATA!R141=0,0,Investment_DATA!R141/ECO!R35),IF($C$2="Constant Exchange rate",IF(Investment_DATA!R141=0,0,Investment_DATA!R141/ECO!R70))))</f>
        <v>6755.0999820267198</v>
      </c>
      <c r="I149" s="64">
        <f>IF($C$2="National Currency",IF(Investment_DATA!S141=0,0,Investment_DATA!S141),IF($C$2="Current Exchange rate",IF(Investment_DATA!S141=0,0,Investment_DATA!S141/ECO!S35),IF($C$2="Constant Exchange rate",IF(Investment_DATA!S141=0,0,Investment_DATA!S141/ECO!S70))))</f>
        <v>7203.78431482619</v>
      </c>
      <c r="J149" s="64">
        <f>IF($C$2="National Currency",IF(Investment_DATA!T141=0,0,Investment_DATA!T141),IF($C$2="Current Exchange rate",IF(Investment_DATA!T141=0,0,Investment_DATA!T141/ECO!T35),IF($C$2="Constant Exchange rate",IF(Investment_DATA!T141=0,0,Investment_DATA!T141/ECO!T70))))</f>
        <v>8114</v>
      </c>
      <c r="K149" s="64">
        <f>IF($C$2="National Currency",IF(Investment_DATA!U141=0,0,Investment_DATA!U141),IF($C$2="Current Exchange rate",IF(Investment_DATA!U141=0,0,Investment_DATA!U141/ECO!U35),IF($C$2="Constant Exchange rate",IF(Investment_DATA!U141=0,0,Investment_DATA!U141/ECO!U70))))</f>
        <v>8479</v>
      </c>
      <c r="L149" s="64">
        <f>IF($C$2="National Currency",IF(Investment_DATA!V141=0,0,Investment_DATA!V141),IF($C$2="Current Exchange rate",IF(Investment_DATA!V141=0,0,Investment_DATA!V141/ECO!V35),IF($C$2="Constant Exchange rate",IF(Investment_DATA!V141=0,0,Investment_DATA!V141/ECO!V70))))</f>
        <v>8190</v>
      </c>
      <c r="M149" s="64">
        <f>IF($C$2="National Currency",IF(Investment_DATA!W141=0,0,Investment_DATA!W141),IF($C$2="Current Exchange rate",IF(Investment_DATA!W141=0,0,Investment_DATA!W141/ECO!W35),IF($C$2="Constant Exchange rate",IF(Investment_DATA!W141=0,0,Investment_DATA!W141/ECO!W70))))</f>
        <v>7467</v>
      </c>
      <c r="N149" s="64">
        <f>IF($C$2="National Currency",IF(Investment_DATA!X141=0,0,Investment_DATA!X141),IF($C$2="Current Exchange rate",IF(Investment_DATA!X141=0,0,Investment_DATA!X141/ECO!X35),IF($C$2="Constant Exchange rate",IF(Investment_DATA!X141=0,0,Investment_DATA!X141/ECO!X70))))</f>
        <v>7769</v>
      </c>
      <c r="O149" s="64">
        <f>IF($C$2="National Currency",IF(Investment_DATA!Y141=0,0,Investment_DATA!Y141),IF($C$2="Current Exchange rate",IF(Investment_DATA!Y141=0,0,Investment_DATA!Y141/ECO!Y35),IF($C$2="Constant Exchange rate",IF(Investment_DATA!Y141=0,0,Investment_DATA!Y141/ECO!Y70))))</f>
        <v>7577.4693418810921</v>
      </c>
      <c r="P149" s="64">
        <f>IF($C$2="National Currency",IF(Investment_DATA!Z141=0,0,Investment_DATA!Z141),IF($C$2="Current Exchange rate",IF(Investment_DATA!Z141=0,0,Investment_DATA!Z141/ECO!Z35),IF($C$2="Constant Exchange rate",IF(Investment_DATA!Z141=0,0,Investment_DATA!Z141/ECO!Z70))))</f>
        <v>7610.7035263129728</v>
      </c>
      <c r="Q149" s="63">
        <f t="shared" si="21"/>
        <v>4.6254417624512342E-3</v>
      </c>
      <c r="R149" s="63">
        <f t="shared" si="22"/>
        <v>4.3859213323627078E-3</v>
      </c>
      <c r="S149" s="63">
        <f t="shared" si="23"/>
        <v>0.15935625106915441</v>
      </c>
    </row>
    <row r="150" spans="3:19" ht="15" x14ac:dyDescent="0.25">
      <c r="C150" s="165"/>
      <c r="D150" s="166"/>
      <c r="E150" s="61" t="s">
        <v>26</v>
      </c>
      <c r="F150" s="64">
        <f>IF($C$2="National Currency",IF(Investment_DATA!P142=0,0,Investment_DATA!P142),IF($C$2="Current Exchange rate",IF(Investment_DATA!P142=0,0,Investment_DATA!P142/ECO!P36),IF($C$2="Constant Exchange rate",IF(Investment_DATA!P142=0,0,Investment_DATA!P142/ECO!P71))))</f>
        <v>0</v>
      </c>
      <c r="G150" s="64">
        <f>IF($C$2="National Currency",IF(Investment_DATA!Q142=0,0,Investment_DATA!Q142),IF($C$2="Current Exchange rate",IF(Investment_DATA!Q142=0,0,Investment_DATA!Q142/ECO!Q36),IF($C$2="Constant Exchange rate",IF(Investment_DATA!Q142=0,0,Investment_DATA!Q142/ECO!Q71))))</f>
        <v>0</v>
      </c>
      <c r="H150" s="64">
        <f>IF($C$2="National Currency",IF(Investment_DATA!R142=0,0,Investment_DATA!R142),IF($C$2="Current Exchange rate",IF(Investment_DATA!R142=0,0,Investment_DATA!R142/ECO!R36),IF($C$2="Constant Exchange rate",IF(Investment_DATA!R142=0,0,Investment_DATA!R142/ECO!R71))))</f>
        <v>0</v>
      </c>
      <c r="I150" s="64">
        <f>IF($C$2="National Currency",IF(Investment_DATA!S142=0,0,Investment_DATA!S142),IF($C$2="Current Exchange rate",IF(Investment_DATA!S142=0,0,Investment_DATA!S142/ECO!S36),IF($C$2="Constant Exchange rate",IF(Investment_DATA!S142=0,0,Investment_DATA!S142/ECO!S71))))</f>
        <v>0</v>
      </c>
      <c r="J150" s="64">
        <f>IF($C$2="National Currency",IF(Investment_DATA!T142=0,0,Investment_DATA!T142),IF($C$2="Current Exchange rate",IF(Investment_DATA!T142=0,0,Investment_DATA!T142/ECO!T36),IF($C$2="Constant Exchange rate",IF(Investment_DATA!T142=0,0,Investment_DATA!T142/ECO!T71))))</f>
        <v>0</v>
      </c>
      <c r="K150" s="64">
        <f>IF($C$2="National Currency",IF(Investment_DATA!U142=0,0,Investment_DATA!U142),IF($C$2="Current Exchange rate",IF(Investment_DATA!U142=0,0,Investment_DATA!U142/ECO!U36),IF($C$2="Constant Exchange rate",IF(Investment_DATA!U142=0,0,Investment_DATA!U142/ECO!U71))))</f>
        <v>0</v>
      </c>
      <c r="L150" s="64">
        <f>IF($C$2="National Currency",IF(Investment_DATA!V142=0,0,Investment_DATA!V142),IF($C$2="Current Exchange rate",IF(Investment_DATA!V142=0,0,Investment_DATA!V142/ECO!V36),IF($C$2="Constant Exchange rate",IF(Investment_DATA!V142=0,0,Investment_DATA!V142/ECO!V71))))</f>
        <v>0</v>
      </c>
      <c r="M150" s="64">
        <f>IF($C$2="National Currency",IF(Investment_DATA!W142=0,0,Investment_DATA!W142),IF($C$2="Current Exchange rate",IF(Investment_DATA!W142=0,0,Investment_DATA!W142/ECO!W36),IF($C$2="Constant Exchange rate",IF(Investment_DATA!W142=0,0,Investment_DATA!W142/ECO!W71))))</f>
        <v>0</v>
      </c>
      <c r="N150" s="64">
        <f>IF($C$2="National Currency",IF(Investment_DATA!X142=0,0,Investment_DATA!X142),IF($C$2="Current Exchange rate",IF(Investment_DATA!X142=0,0,Investment_DATA!X142/ECO!X36),IF($C$2="Constant Exchange rate",IF(Investment_DATA!X142=0,0,Investment_DATA!X142/ECO!X71))))</f>
        <v>0</v>
      </c>
      <c r="O150" s="64">
        <f>IF($C$2="National Currency",IF(Investment_DATA!Y142=0,0,Investment_DATA!Y142),IF($C$2="Current Exchange rate",IF(Investment_DATA!Y142=0,0,Investment_DATA!Y142/ECO!Y36),IF($C$2="Constant Exchange rate",IF(Investment_DATA!Y142=0,0,Investment_DATA!Y142/ECO!Y71))))</f>
        <v>0</v>
      </c>
      <c r="P150" s="64">
        <f>IF($C$2="National Currency",IF(Investment_DATA!Z142=0,0,Investment_DATA!Z142),IF($C$2="Current Exchange rate",IF(Investment_DATA!Z142=0,0,Investment_DATA!Z142/ECO!Z36),IF($C$2="Constant Exchange rate",IF(Investment_DATA!Z142=0,0,Investment_DATA!Z142/ECO!Z71))))</f>
        <v>0</v>
      </c>
      <c r="Q150" s="63">
        <f t="shared" si="21"/>
        <v>0</v>
      </c>
      <c r="R150" s="63" t="str">
        <f t="shared" si="22"/>
        <v>-</v>
      </c>
      <c r="S150" s="63" t="str">
        <f t="shared" si="23"/>
        <v>-</v>
      </c>
    </row>
    <row r="151" spans="3:19" ht="15" x14ac:dyDescent="0.25">
      <c r="C151" s="165"/>
      <c r="D151" s="166"/>
      <c r="E151" s="61" t="s">
        <v>27</v>
      </c>
      <c r="F151" s="64">
        <f>IF($C$2="National Currency",IF(Investment_DATA!P143=0,0,Investment_DATA!P143),IF($C$2="Current Exchange rate",IF(Investment_DATA!P143=0,0,Investment_DATA!P143/ECO!P37),IF($C$2="Constant Exchange rate",IF(Investment_DATA!P143=0,0,Investment_DATA!P143/ECO!P72))))</f>
        <v>38615.884169062061</v>
      </c>
      <c r="G151" s="64">
        <f>IF($C$2="National Currency",IF(Investment_DATA!Q143=0,0,Investment_DATA!Q143),IF($C$2="Current Exchange rate",IF(Investment_DATA!Q143=0,0,Investment_DATA!Q143/ECO!Q37),IF($C$2="Constant Exchange rate",IF(Investment_DATA!Q143=0,0,Investment_DATA!Q143/ECO!Q72))))</f>
        <v>44899.393165122958</v>
      </c>
      <c r="H151" s="64">
        <f>IF($C$2="National Currency",IF(Investment_DATA!R143=0,0,Investment_DATA!R143),IF($C$2="Current Exchange rate",IF(Investment_DATA!R143=0,0,Investment_DATA!R143/ECO!R37),IF($C$2="Constant Exchange rate",IF(Investment_DATA!R143=0,0,Investment_DATA!R143/ECO!R72))))</f>
        <v>47139.572021718297</v>
      </c>
      <c r="I151" s="64">
        <f>IF($C$2="National Currency",IF(Investment_DATA!S143=0,0,Investment_DATA!S143),IF($C$2="Current Exchange rate",IF(Investment_DATA!S143=0,0,Investment_DATA!S143/ECO!S37),IF($C$2="Constant Exchange rate",IF(Investment_DATA!S143=0,0,Investment_DATA!S143/ECO!S72))))</f>
        <v>49447.886724156284</v>
      </c>
      <c r="J151" s="64">
        <f>IF($C$2="National Currency",IF(Investment_DATA!T143=0,0,Investment_DATA!T143),IF($C$2="Current Exchange rate",IF(Investment_DATA!T143=0,0,Investment_DATA!T143/ECO!T37),IF($C$2="Constant Exchange rate",IF(Investment_DATA!T143=0,0,Investment_DATA!T143/ECO!T72))))</f>
        <v>46970.297029702968</v>
      </c>
      <c r="K151" s="64">
        <f>IF($C$2="National Currency",IF(Investment_DATA!U143=0,0,Investment_DATA!U143),IF($C$2="Current Exchange rate",IF(Investment_DATA!U143=0,0,Investment_DATA!U143/ECO!U37),IF($C$2="Constant Exchange rate",IF(Investment_DATA!U143=0,0,Investment_DATA!U143/ECO!U72))))</f>
        <v>51555.094219099323</v>
      </c>
      <c r="L151" s="64">
        <f>IF($C$2="National Currency",IF(Investment_DATA!V143=0,0,Investment_DATA!V143),IF($C$2="Current Exchange rate",IF(Investment_DATA!V143=0,0,Investment_DATA!V143/ECO!V37),IF($C$2="Constant Exchange rate",IF(Investment_DATA!V143=0,0,Investment_DATA!V143/ECO!V72))))</f>
        <v>52578.941765144249</v>
      </c>
      <c r="M151" s="64">
        <f>IF($C$2="National Currency",IF(Investment_DATA!W143=0,0,Investment_DATA!W143),IF($C$2="Current Exchange rate",IF(Investment_DATA!W143=0,0,Investment_DATA!W143/ECO!W37),IF($C$2="Constant Exchange rate",IF(Investment_DATA!W143=0,0,Investment_DATA!W143/ECO!W72))))</f>
        <v>53255.402959650797</v>
      </c>
      <c r="N151" s="64">
        <f>IF($C$2="National Currency",IF(Investment_DATA!X143=0,0,Investment_DATA!X143),IF($C$2="Current Exchange rate",IF(Investment_DATA!X143=0,0,Investment_DATA!X143/ECO!X37),IF($C$2="Constant Exchange rate",IF(Investment_DATA!X143=0,0,Investment_DATA!X143/ECO!X72))))</f>
        <v>54064.835515809638</v>
      </c>
      <c r="O151" s="64">
        <f>IF($C$2="National Currency",IF(Investment_DATA!Y143=0,0,Investment_DATA!Y143),IF($C$2="Current Exchange rate",IF(Investment_DATA!Y143=0,0,Investment_DATA!Y143/ECO!Y37),IF($C$2="Constant Exchange rate",IF(Investment_DATA!Y143=0,0,Investment_DATA!Y143/ECO!Y72))))</f>
        <v>55042.265516874264</v>
      </c>
      <c r="P151" s="64">
        <f>IF($C$2="National Currency",IF(Investment_DATA!Z143=0,0,Investment_DATA!Z143),IF($C$2="Current Exchange rate",IF(Investment_DATA!Z143=0,0,Investment_DATA!Z143/ECO!Z37),IF($C$2="Constant Exchange rate",IF(Investment_DATA!Z143=0,0,Investment_DATA!Z143/ECO!Z72))))</f>
        <v>56460.98158202917</v>
      </c>
      <c r="Q151" s="63">
        <f t="shared" si="21"/>
        <v>3.4314433778111698E-2</v>
      </c>
      <c r="R151" s="63">
        <f t="shared" si="22"/>
        <v>2.5775030366800067E-2</v>
      </c>
      <c r="S151" s="63">
        <f t="shared" si="23"/>
        <v>0.25749988144354363</v>
      </c>
    </row>
    <row r="152" spans="3:19" ht="15" x14ac:dyDescent="0.25">
      <c r="C152" s="165"/>
      <c r="D152" s="166"/>
      <c r="E152" s="61" t="s">
        <v>28</v>
      </c>
      <c r="F152" s="64">
        <f>IF($C$2="National Currency",IF(Investment_DATA!P144=0,0,Investment_DATA!P144),IF($C$2="Current Exchange rate",IF(Investment_DATA!P144=0,0,Investment_DATA!P144/ECO!P38),IF($C$2="Constant Exchange rate",IF(Investment_DATA!P144=0,0,Investment_DATA!P144/ECO!P73))))</f>
        <v>1734.0469036888667</v>
      </c>
      <c r="G152" s="64">
        <f>IF($C$2="National Currency",IF(Investment_DATA!Q144=0,0,Investment_DATA!Q144),IF($C$2="Current Exchange rate",IF(Investment_DATA!Q144=0,0,Investment_DATA!Q144/ECO!Q38),IF($C$2="Constant Exchange rate",IF(Investment_DATA!Q144=0,0,Investment_DATA!Q144/ECO!Q73))))</f>
        <v>1273.9734601902856</v>
      </c>
      <c r="H152" s="64">
        <f>IF($C$2="National Currency",IF(Investment_DATA!R144=0,0,Investment_DATA!R144),IF($C$2="Current Exchange rate",IF(Investment_DATA!R144=0,0,Investment_DATA!R144/ECO!R38),IF($C$2="Constant Exchange rate",IF(Investment_DATA!R144=0,0,Investment_DATA!R144/ECO!R73))))</f>
        <v>1461.834418294108</v>
      </c>
      <c r="I152" s="64">
        <f>IF($C$2="National Currency",IF(Investment_DATA!S144=0,0,Investment_DATA!S144),IF($C$2="Current Exchange rate",IF(Investment_DATA!S144=0,0,Investment_DATA!S144/ECO!S38),IF($C$2="Constant Exchange rate",IF(Investment_DATA!S144=0,0,Investment_DATA!S144/ECO!S73))))</f>
        <v>1889</v>
      </c>
      <c r="J152" s="64">
        <f>IF($C$2="National Currency",IF(Investment_DATA!T144=0,0,Investment_DATA!T144),IF($C$2="Current Exchange rate",IF(Investment_DATA!T144=0,0,Investment_DATA!T144/ECO!T38),IF($C$2="Constant Exchange rate",IF(Investment_DATA!T144=0,0,Investment_DATA!T144/ECO!T73))))</f>
        <v>1571</v>
      </c>
      <c r="K152" s="64">
        <f>IF($C$2="National Currency",IF(Investment_DATA!U144=0,0,Investment_DATA!U144),IF($C$2="Current Exchange rate",IF(Investment_DATA!U144=0,0,Investment_DATA!U144/ECO!U38),IF($C$2="Constant Exchange rate",IF(Investment_DATA!U144=0,0,Investment_DATA!U144/ECO!U73))))</f>
        <v>1876</v>
      </c>
      <c r="L152" s="64">
        <f>IF($C$2="National Currency",IF(Investment_DATA!V144=0,0,Investment_DATA!V144),IF($C$2="Current Exchange rate",IF(Investment_DATA!V144=0,0,Investment_DATA!V144/ECO!V38),IF($C$2="Constant Exchange rate",IF(Investment_DATA!V144=0,0,Investment_DATA!V144/ECO!V73))))</f>
        <v>1916</v>
      </c>
      <c r="M152" s="64">
        <f>IF($C$2="National Currency",IF(Investment_DATA!W144=0,0,Investment_DATA!W144),IF($C$2="Current Exchange rate",IF(Investment_DATA!W144=0,0,Investment_DATA!W144/ECO!W38),IF($C$2="Constant Exchange rate",IF(Investment_DATA!W144=0,0,Investment_DATA!W144/ECO!W73))))</f>
        <v>1944</v>
      </c>
      <c r="N152" s="64">
        <f>IF($C$2="National Currency",IF(Investment_DATA!X144=0,0,Investment_DATA!X144),IF($C$2="Current Exchange rate",IF(Investment_DATA!X144=0,0,Investment_DATA!X144/ECO!X38),IF($C$2="Constant Exchange rate",IF(Investment_DATA!X144=0,0,Investment_DATA!X144/ECO!X73))))</f>
        <v>2012</v>
      </c>
      <c r="O152" s="64">
        <f>IF($C$2="National Currency",IF(Investment_DATA!Y144=0,0,Investment_DATA!Y144),IF($C$2="Current Exchange rate",IF(Investment_DATA!Y144=0,0,Investment_DATA!Y144/ECO!Y38),IF($C$2="Constant Exchange rate",IF(Investment_DATA!Y144=0,0,Investment_DATA!Y144/ECO!Y73))))</f>
        <v>2015.1004680000001</v>
      </c>
      <c r="P152" s="64">
        <f>IF($C$2="National Currency",IF(Investment_DATA!Z144=0,0,Investment_DATA!Z144),IF($C$2="Current Exchange rate",IF(Investment_DATA!Z144=0,0,Investment_DATA!Z144/ECO!Z38),IF($C$2="Constant Exchange rate",IF(Investment_DATA!Z144=0,0,Investment_DATA!Z144/ECO!Z73))))</f>
        <v>2102.7732270000001</v>
      </c>
      <c r="Q152" s="63">
        <f t="shared" si="21"/>
        <v>1.2779705670445504E-3</v>
      </c>
      <c r="R152" s="63">
        <f t="shared" si="22"/>
        <v>4.350788478899803E-2</v>
      </c>
      <c r="S152" s="63">
        <f t="shared" si="23"/>
        <v>0.65056281995538745</v>
      </c>
    </row>
    <row r="153" spans="3:19" ht="15" x14ac:dyDescent="0.25">
      <c r="C153" s="165"/>
      <c r="D153" s="166"/>
      <c r="E153" s="61" t="s">
        <v>63</v>
      </c>
      <c r="F153" s="64">
        <f>IF($C$2="National Currency",IF(Investment_DATA!P145=0,0,Investment_DATA!P145),IF($C$2="Current Exchange rate",IF(Investment_DATA!P145=0,0,Investment_DATA!P145/ECO!P39),IF($C$2="Constant Exchange rate",IF(Investment_DATA!P145=0,0,Investment_DATA!P145/ECO!P74))))</f>
        <v>586.76890393679878</v>
      </c>
      <c r="G153" s="64">
        <f>IF($C$2="National Currency",IF(Investment_DATA!Q145=0,0,Investment_DATA!Q145),IF($C$2="Current Exchange rate",IF(Investment_DATA!Q145=0,0,Investment_DATA!Q145/ECO!Q39),IF($C$2="Constant Exchange rate",IF(Investment_DATA!Q145=0,0,Investment_DATA!Q145/ECO!Q74))))</f>
        <v>759.67602735178912</v>
      </c>
      <c r="H153" s="64">
        <f>IF($C$2="National Currency",IF(Investment_DATA!R145=0,0,Investment_DATA!R145),IF($C$2="Current Exchange rate",IF(Investment_DATA!R145=0,0,Investment_DATA!R145/ECO!R39),IF($C$2="Constant Exchange rate",IF(Investment_DATA!R145=0,0,Investment_DATA!R145/ECO!R74))))</f>
        <v>1269.3354577441412</v>
      </c>
      <c r="I153" s="64">
        <f>IF($C$2="National Currency",IF(Investment_DATA!S145=0,0,Investment_DATA!S145),IF($C$2="Current Exchange rate",IF(Investment_DATA!S145=0,0,Investment_DATA!S145/ECO!S39),IF($C$2="Constant Exchange rate",IF(Investment_DATA!S145=0,0,Investment_DATA!S145/ECO!S74))))</f>
        <v>1314.0476664675032</v>
      </c>
      <c r="J153" s="64">
        <f>IF($C$2="National Currency",IF(Investment_DATA!T145=0,0,Investment_DATA!T145),IF($C$2="Current Exchange rate",IF(Investment_DATA!T145=0,0,Investment_DATA!T145/ECO!T39),IF($C$2="Constant Exchange rate",IF(Investment_DATA!T145=0,0,Investment_DATA!T145/ECO!T74))))</f>
        <v>1350.9924981743345</v>
      </c>
      <c r="K153" s="64">
        <f>IF($C$2="National Currency",IF(Investment_DATA!U145=0,0,Investment_DATA!U145),IF($C$2="Current Exchange rate",IF(Investment_DATA!U145=0,0,Investment_DATA!U145/ECO!U39),IF($C$2="Constant Exchange rate",IF(Investment_DATA!U145=0,0,Investment_DATA!U145/ECO!U74))))</f>
        <v>0</v>
      </c>
      <c r="L153" s="64">
        <f>IF($C$2="National Currency",IF(Investment_DATA!V145=0,0,Investment_DATA!V145),IF($C$2="Current Exchange rate",IF(Investment_DATA!V145=0,0,Investment_DATA!V145/ECO!V39),IF($C$2="Constant Exchange rate",IF(Investment_DATA!V145=0,0,Investment_DATA!V145/ECO!V74))))</f>
        <v>0</v>
      </c>
      <c r="M153" s="64">
        <f>IF($C$2="National Currency",IF(Investment_DATA!W145=0,0,Investment_DATA!W145),IF($C$2="Current Exchange rate",IF(Investment_DATA!W145=0,0,Investment_DATA!W145/ECO!W39),IF($C$2="Constant Exchange rate",IF(Investment_DATA!W145=0,0,Investment_DATA!W145/ECO!W74))))</f>
        <v>0</v>
      </c>
      <c r="N153" s="64">
        <f>IF($C$2="National Currency",IF(Investment_DATA!X145=0,0,Investment_DATA!X145),IF($C$2="Current Exchange rate",IF(Investment_DATA!X145=0,0,Investment_DATA!X145/ECO!X39),IF($C$2="Constant Exchange rate",IF(Investment_DATA!X145=0,0,Investment_DATA!X145/ECO!X74))))</f>
        <v>0</v>
      </c>
      <c r="O153" s="64">
        <f>IF($C$2="National Currency",IF(Investment_DATA!Y145=0,0,Investment_DATA!Y145),IF($C$2="Current Exchange rate",IF(Investment_DATA!Y145=0,0,Investment_DATA!Y145/ECO!Y39),IF($C$2="Constant Exchange rate",IF(Investment_DATA!Y145=0,0,Investment_DATA!Y145/ECO!Y74))))</f>
        <v>0</v>
      </c>
      <c r="P153" s="64">
        <f>IF($C$2="National Currency",IF(Investment_DATA!Z145=0,0,Investment_DATA!Z145),IF($C$2="Current Exchange rate",IF(Investment_DATA!Z145=0,0,Investment_DATA!Z145/ECO!Z39),IF($C$2="Constant Exchange rate",IF(Investment_DATA!Z145=0,0,Investment_DATA!Z145/ECO!Z74))))</f>
        <v>0</v>
      </c>
      <c r="Q153" s="63">
        <f t="shared" si="21"/>
        <v>0</v>
      </c>
      <c r="R153" s="63" t="str">
        <f t="shared" si="22"/>
        <v>-</v>
      </c>
      <c r="S153" s="63" t="str">
        <f t="shared" si="23"/>
        <v>-</v>
      </c>
    </row>
    <row r="154" spans="3:19" ht="15" x14ac:dyDescent="0.25">
      <c r="C154" s="165"/>
      <c r="D154" s="166"/>
      <c r="E154" s="61" t="s">
        <v>30</v>
      </c>
      <c r="F154" s="64">
        <f>IF($C$2="National Currency",IF(Investment_DATA!P146=0,0,Investment_DATA!P146),IF($C$2="Current Exchange rate",IF(Investment_DATA!P146=0,0,Investment_DATA!P146/ECO!P40),IF($C$2="Constant Exchange rate",IF(Investment_DATA!P146=0,0,Investment_DATA!P146/ECO!P75))))</f>
        <v>1176.0021186440679</v>
      </c>
      <c r="G154" s="64">
        <f>IF($C$2="National Currency",IF(Investment_DATA!Q146=0,0,Investment_DATA!Q146),IF($C$2="Current Exchange rate",IF(Investment_DATA!Q146=0,0,Investment_DATA!Q146/ECO!Q40),IF($C$2="Constant Exchange rate",IF(Investment_DATA!Q146=0,0,Investment_DATA!Q146/ECO!Q75))))</f>
        <v>1550.1412429378531</v>
      </c>
      <c r="H154" s="64">
        <f>IF($C$2="National Currency",IF(Investment_DATA!R146=0,0,Investment_DATA!R146),IF($C$2="Current Exchange rate",IF(Investment_DATA!R146=0,0,Investment_DATA!R146/ECO!R40),IF($C$2="Constant Exchange rate",IF(Investment_DATA!R146=0,0,Investment_DATA!R146/ECO!R75))))</f>
        <v>2165.6073446327687</v>
      </c>
      <c r="I154" s="64">
        <f>IF($C$2="National Currency",IF(Investment_DATA!S146=0,0,Investment_DATA!S146),IF($C$2="Current Exchange rate",IF(Investment_DATA!S146=0,0,Investment_DATA!S146/ECO!S40),IF($C$2="Constant Exchange rate",IF(Investment_DATA!S146=0,0,Investment_DATA!S146/ECO!S75))))</f>
        <v>2790.2542372881358</v>
      </c>
      <c r="J154" s="64">
        <f>IF($C$2="National Currency",IF(Investment_DATA!T146=0,0,Investment_DATA!T146),IF($C$2="Current Exchange rate",IF(Investment_DATA!T146=0,0,Investment_DATA!T146/ECO!T40),IF($C$2="Constant Exchange rate",IF(Investment_DATA!T146=0,0,Investment_DATA!T146/ECO!T75))))</f>
        <v>3414.9011299435028</v>
      </c>
      <c r="K154" s="64">
        <f>IF($C$2="National Currency",IF(Investment_DATA!U146=0,0,Investment_DATA!U146),IF($C$2="Current Exchange rate",IF(Investment_DATA!U146=0,0,Investment_DATA!U146/ECO!U40),IF($C$2="Constant Exchange rate",IF(Investment_DATA!U146=0,0,Investment_DATA!U146/ECO!U75))))</f>
        <v>3421.9632768361585</v>
      </c>
      <c r="L154" s="64">
        <f>IF($C$2="National Currency",IF(Investment_DATA!V146=0,0,Investment_DATA!V146),IF($C$2="Current Exchange rate",IF(Investment_DATA!V146=0,0,Investment_DATA!V146/ECO!V40),IF($C$2="Constant Exchange rate",IF(Investment_DATA!V146=0,0,Investment_DATA!V146/ECO!V75))))</f>
        <v>3422.6694915254238</v>
      </c>
      <c r="M154" s="64">
        <f>IF($C$2="National Currency",IF(Investment_DATA!W146=0,0,Investment_DATA!W146),IF($C$2="Current Exchange rate",IF(Investment_DATA!W146=0,0,Investment_DATA!W146/ECO!W40),IF($C$2="Constant Exchange rate",IF(Investment_DATA!W146=0,0,Investment_DATA!W146/ECO!W75))))</f>
        <v>3361.5819209039551</v>
      </c>
      <c r="N154" s="64">
        <f>IF($C$2="National Currency",IF(Investment_DATA!X146=0,0,Investment_DATA!X146),IF($C$2="Current Exchange rate",IF(Investment_DATA!X146=0,0,Investment_DATA!X146/ECO!X40),IF($C$2="Constant Exchange rate",IF(Investment_DATA!X146=0,0,Investment_DATA!X146/ECO!X75))))</f>
        <v>3905.7203389830511</v>
      </c>
      <c r="O154" s="64">
        <f>IF($C$2="National Currency",IF(Investment_DATA!Y146=0,0,Investment_DATA!Y146),IF($C$2="Current Exchange rate",IF(Investment_DATA!Y146=0,0,Investment_DATA!Y146/ECO!Y40),IF($C$2="Constant Exchange rate",IF(Investment_DATA!Y146=0,0,Investment_DATA!Y146/ECO!Y75))))</f>
        <v>5055.4378531073453</v>
      </c>
      <c r="P154" s="64">
        <f>IF($C$2="National Currency",IF(Investment_DATA!Z146=0,0,Investment_DATA!Z146),IF($C$2="Current Exchange rate",IF(Investment_DATA!Z146=0,0,Investment_DATA!Z146/ECO!Z40),IF($C$2="Constant Exchange rate",IF(Investment_DATA!Z146=0,0,Investment_DATA!Z146/ECO!Z75))))</f>
        <v>6137.7118644067796</v>
      </c>
      <c r="Q154" s="63">
        <f t="shared" si="21"/>
        <v>3.7302239780286094E-3</v>
      </c>
      <c r="R154" s="63">
        <f t="shared" si="22"/>
        <v>0.21408116225466212</v>
      </c>
      <c r="S154" s="63">
        <f t="shared" si="23"/>
        <v>2.9594533029612755</v>
      </c>
    </row>
    <row r="155" spans="3:19" ht="15" x14ac:dyDescent="0.25">
      <c r="C155" s="165"/>
      <c r="D155" s="166"/>
      <c r="E155" s="61" t="s">
        <v>34</v>
      </c>
      <c r="F155" s="65">
        <f>IF($C$2="National Currency",IF(Investment_DATA!P147=0,0,Investment_DATA!P147),IF($C$2="Current Exchange rate",IF(Investment_DATA!P147=0,0,Investment_DATA!P147/ECO!P41),IF($C$2="Constant Exchange rate",IF(Investment_DATA!P147=0,0,Investment_DATA!P147/ECO!P76))))</f>
        <v>104875.10463474129</v>
      </c>
      <c r="G155" s="65">
        <f>IF($C$2="National Currency",IF(Investment_DATA!Q147=0,0,Investment_DATA!Q147),IF($C$2="Current Exchange rate",IF(Investment_DATA!Q147=0,0,Investment_DATA!Q147/ECO!Q41),IF($C$2="Constant Exchange rate",IF(Investment_DATA!Q147=0,0,Investment_DATA!Q147/ECO!Q76))))</f>
        <v>103357.49261779431</v>
      </c>
      <c r="H155" s="65">
        <f>IF($C$2="National Currency",IF(Investment_DATA!R147=0,0,Investment_DATA!R147),IF($C$2="Current Exchange rate",IF(Investment_DATA!R147=0,0,Investment_DATA!R147/ECO!R41),IF($C$2="Constant Exchange rate",IF(Investment_DATA!R147=0,0,Investment_DATA!R147/ECO!R76))))</f>
        <v>110841.98228270639</v>
      </c>
      <c r="I155" s="65">
        <f>IF($C$2="National Currency",IF(Investment_DATA!S147=0,0,Investment_DATA!S147),IF($C$2="Current Exchange rate",IF(Investment_DATA!S147=0,0,Investment_DATA!S147/ECO!S41),IF($C$2="Constant Exchange rate",IF(Investment_DATA!S147=0,0,Investment_DATA!S147/ECO!S76))))</f>
        <v>119205.7093336757</v>
      </c>
      <c r="J155" s="65">
        <f>IF($C$2="National Currency",IF(Investment_DATA!T147=0,0,Investment_DATA!T147),IF($C$2="Current Exchange rate",IF(Investment_DATA!T147=0,0,Investment_DATA!T147/ECO!T41),IF($C$2="Constant Exchange rate",IF(Investment_DATA!T147=0,0,Investment_DATA!T147/ECO!T76))))</f>
        <v>109669.44665553987</v>
      </c>
      <c r="K155" s="65">
        <f>IF($C$2="National Currency",IF(Investment_DATA!U147=0,0,Investment_DATA!U147),IF($C$2="Current Exchange rate",IF(Investment_DATA!U147=0,0,Investment_DATA!U147/ECO!U41),IF($C$2="Constant Exchange rate",IF(Investment_DATA!U147=0,0,Investment_DATA!U147/ECO!U76))))</f>
        <v>107421.1497990827</v>
      </c>
      <c r="L155" s="65">
        <f>IF($C$2="National Currency",IF(Investment_DATA!V147=0,0,Investment_DATA!V147),IF($C$2="Current Exchange rate",IF(Investment_DATA!V147=0,0,Investment_DATA!V147/ECO!V41),IF($C$2="Constant Exchange rate",IF(Investment_DATA!V147=0,0,Investment_DATA!V147/ECO!V76))))</f>
        <v>104933.46642701245</v>
      </c>
      <c r="M155" s="65">
        <f>IF($C$2="National Currency",IF(Investment_DATA!W147=0,0,Investment_DATA!W147),IF($C$2="Current Exchange rate",IF(Investment_DATA!W147=0,0,Investment_DATA!W147/ECO!W41),IF($C$2="Constant Exchange rate",IF(Investment_DATA!W147=0,0,Investment_DATA!W147/ECO!W76))))</f>
        <v>101242.83050478336</v>
      </c>
      <c r="N155" s="65">
        <f>IF($C$2="National Currency",IF(Investment_DATA!X147=0,0,Investment_DATA!X147),IF($C$2="Current Exchange rate",IF(Investment_DATA!X147=0,0,Investment_DATA!X147/ECO!X41),IF($C$2="Constant Exchange rate",IF(Investment_DATA!X147=0,0,Investment_DATA!X147/ECO!X76))))</f>
        <v>123950.43009372189</v>
      </c>
      <c r="O155" s="65">
        <f>IF($C$2="National Currency",IF(Investment_DATA!Y147=0,0,Investment_DATA!Y147),IF($C$2="Current Exchange rate",IF(Investment_DATA!Y147=0,0,Investment_DATA!Y147/ECO!Y41),IF($C$2="Constant Exchange rate",IF(Investment_DATA!Y147=0,0,Investment_DATA!Y147/ECO!Y76))))</f>
        <v>135727.02015663113</v>
      </c>
      <c r="P155" s="65">
        <f>IF($C$2="National Currency",IF(Investment_DATA!Z147=0,0,Investment_DATA!Z147),IF($C$2="Current Exchange rate",IF(Investment_DATA!Z147=0,0,Investment_DATA!Z147/ECO!Z41),IF($C$2="Constant Exchange rate",IF(Investment_DATA!Z147=0,0,Investment_DATA!Z147/ECO!Z76))))</f>
        <v>138327.9678649354</v>
      </c>
      <c r="Q155" s="63">
        <f t="shared" si="21"/>
        <v>8.406948940598806E-2</v>
      </c>
      <c r="R155" s="63">
        <f t="shared" si="22"/>
        <v>1.9163079726518317E-2</v>
      </c>
      <c r="S155" s="63">
        <f t="shared" si="23"/>
        <v>0.33834484913888563</v>
      </c>
    </row>
    <row r="156" spans="3:19" ht="15.75" thickBot="1" x14ac:dyDescent="0.3">
      <c r="C156" s="171"/>
      <c r="D156" s="172"/>
      <c r="E156" s="66" t="s">
        <v>100</v>
      </c>
      <c r="F156" s="87">
        <f t="shared" ref="F156:P156" si="24">SUM(F124:F155)</f>
        <v>1090319.3307833108</v>
      </c>
      <c r="G156" s="87">
        <f t="shared" si="24"/>
        <v>1174203.3902908778</v>
      </c>
      <c r="H156" s="87">
        <f t="shared" si="24"/>
        <v>1268826.8612730945</v>
      </c>
      <c r="I156" s="87">
        <f t="shared" si="24"/>
        <v>1329601.9433552718</v>
      </c>
      <c r="J156" s="87">
        <f t="shared" si="24"/>
        <v>1319309.2878889786</v>
      </c>
      <c r="K156" s="87">
        <f t="shared" si="24"/>
        <v>1331679.7825544162</v>
      </c>
      <c r="L156" s="87">
        <f t="shared" si="24"/>
        <v>1347557.1524676746</v>
      </c>
      <c r="M156" s="87">
        <f t="shared" si="24"/>
        <v>1386481.8938619455</v>
      </c>
      <c r="N156" s="87">
        <f t="shared" si="24"/>
        <v>1500292.3139711923</v>
      </c>
      <c r="O156" s="87">
        <f t="shared" si="24"/>
        <v>1534170.9481705828</v>
      </c>
      <c r="P156" s="87">
        <f t="shared" si="24"/>
        <v>1645400.3568039113</v>
      </c>
      <c r="Q156" s="63">
        <f t="shared" si="21"/>
        <v>1</v>
      </c>
      <c r="R156" s="95"/>
      <c r="S156" s="95"/>
    </row>
    <row r="157" spans="3:19" ht="16.5" thickTop="1" thickBot="1" x14ac:dyDescent="0.3">
      <c r="C157" s="173"/>
      <c r="D157" s="174"/>
      <c r="E157" s="105" t="s">
        <v>103</v>
      </c>
      <c r="F157" s="89">
        <f>F124+F125+F126+F127+F129+F130+F131+F132+F133+F134+F135+F136+F137+F138+F139+F140+F141+F142+F143+F144+F145+F146+F147+F148+F149+F151+F152+F154+F155</f>
        <v>1089732.5618793739</v>
      </c>
      <c r="G157" s="89">
        <f t="shared" ref="G157:O157" si="25">G124+G125+G126+G127+G129+G130+G131+G132+G133+G134+G135+G136+G137+G138+G139+G140+G141+G142+G143+G144+G145+G146+G147+G148+G149+G151+G152+G154+G155</f>
        <v>1173443.714263526</v>
      </c>
      <c r="H157" s="89">
        <f t="shared" si="25"/>
        <v>1267557.5258153505</v>
      </c>
      <c r="I157" s="89">
        <f t="shared" si="25"/>
        <v>1328287.8956888043</v>
      </c>
      <c r="J157" s="89">
        <f t="shared" si="25"/>
        <v>1317666.495390804</v>
      </c>
      <c r="K157" s="89">
        <f t="shared" si="25"/>
        <v>1331455.8825544161</v>
      </c>
      <c r="L157" s="89">
        <f t="shared" si="25"/>
        <v>1347274.1524676746</v>
      </c>
      <c r="M157" s="89">
        <f t="shared" si="25"/>
        <v>1386250.8938619455</v>
      </c>
      <c r="N157" s="89">
        <f t="shared" si="25"/>
        <v>1499995.3139711923</v>
      </c>
      <c r="O157" s="89">
        <f t="shared" si="25"/>
        <v>1533877.9481705828</v>
      </c>
      <c r="P157" s="89">
        <f>P124+P125+P126+P127+P129+P130+P131+P132+P133+P134+P135+P136+P137+P138+P139+P140+P141+P142+P143+P144+P145+P146+P147+P148+P149+P151+P152+P154+P155</f>
        <v>1645092.3568039113</v>
      </c>
      <c r="Q157" s="63">
        <f t="shared" si="21"/>
        <v>0.99981281151500523</v>
      </c>
      <c r="R157" s="63">
        <f t="shared" si="22"/>
        <v>7.2505383342899687E-2</v>
      </c>
      <c r="S157" s="63">
        <f t="shared" si="23"/>
        <v>0.40193546295179594</v>
      </c>
    </row>
    <row r="158" spans="3:19" ht="15.75" thickTop="1" x14ac:dyDescent="0.25">
      <c r="E158" s="104" t="s">
        <v>104</v>
      </c>
      <c r="F158" s="90"/>
      <c r="G158" s="90">
        <f t="shared" ref="G158:P158" si="26">G157/F157-1</f>
        <v>7.6818070150883822E-2</v>
      </c>
      <c r="H158" s="90">
        <f t="shared" si="26"/>
        <v>8.0203089767191704E-2</v>
      </c>
      <c r="I158" s="90">
        <f t="shared" si="26"/>
        <v>4.7911332335303092E-2</v>
      </c>
      <c r="J158" s="90">
        <f t="shared" si="26"/>
        <v>-7.996308881887737E-3</v>
      </c>
      <c r="K158" s="90">
        <f t="shared" si="26"/>
        <v>1.046500553201235E-2</v>
      </c>
      <c r="L158" s="90">
        <f t="shared" si="26"/>
        <v>1.188043112845083E-2</v>
      </c>
      <c r="M158" s="90">
        <f t="shared" si="26"/>
        <v>2.8930074345210999E-2</v>
      </c>
      <c r="N158" s="90">
        <f t="shared" si="26"/>
        <v>8.2051828145168759E-2</v>
      </c>
      <c r="O158" s="90">
        <f t="shared" si="26"/>
        <v>2.2588493366480611E-2</v>
      </c>
      <c r="P158" s="91">
        <f t="shared" si="26"/>
        <v>7.2505383342899687E-2</v>
      </c>
    </row>
    <row r="161" spans="3:19" ht="18.75" x14ac:dyDescent="0.15">
      <c r="C161" s="159" t="s">
        <v>145</v>
      </c>
      <c r="D161" s="160"/>
      <c r="E161" s="167" t="s">
        <v>108</v>
      </c>
      <c r="F161" s="168"/>
      <c r="G161" s="168"/>
      <c r="H161" s="168"/>
      <c r="I161" s="168"/>
      <c r="J161" s="168"/>
      <c r="K161" s="168"/>
      <c r="L161" s="168"/>
      <c r="M161" s="168"/>
      <c r="N161" s="168"/>
      <c r="O161" s="168"/>
      <c r="P161" s="169"/>
    </row>
    <row r="162" spans="3:19" ht="15" x14ac:dyDescent="0.15">
      <c r="C162" s="163" t="s">
        <v>116</v>
      </c>
      <c r="D162" s="164"/>
      <c r="E162" s="57">
        <v>5</v>
      </c>
      <c r="F162" s="58">
        <v>2004</v>
      </c>
      <c r="G162" s="58">
        <f t="shared" ref="G162:P162" si="27">F162+1</f>
        <v>2005</v>
      </c>
      <c r="H162" s="58">
        <f t="shared" si="27"/>
        <v>2006</v>
      </c>
      <c r="I162" s="58">
        <f t="shared" si="27"/>
        <v>2007</v>
      </c>
      <c r="J162" s="58">
        <f t="shared" si="27"/>
        <v>2008</v>
      </c>
      <c r="K162" s="58">
        <f t="shared" si="27"/>
        <v>2009</v>
      </c>
      <c r="L162" s="58">
        <f t="shared" si="27"/>
        <v>2010</v>
      </c>
      <c r="M162" s="58">
        <f t="shared" si="27"/>
        <v>2011</v>
      </c>
      <c r="N162" s="58">
        <f t="shared" si="27"/>
        <v>2012</v>
      </c>
      <c r="O162" s="107">
        <f t="shared" si="27"/>
        <v>2013</v>
      </c>
      <c r="P162" s="107">
        <f t="shared" si="27"/>
        <v>2014</v>
      </c>
      <c r="Q162" s="59" t="s">
        <v>102</v>
      </c>
      <c r="R162" s="60" t="s">
        <v>124</v>
      </c>
      <c r="S162" s="59" t="s">
        <v>125</v>
      </c>
    </row>
    <row r="163" spans="3:19" ht="15" x14ac:dyDescent="0.25">
      <c r="C163" s="165"/>
      <c r="D163" s="166"/>
      <c r="E163" s="61" t="s">
        <v>0</v>
      </c>
      <c r="F163" s="62">
        <f>IF($C$2="National Currency",IF(Investment_DATA!P154=0,0,Investment_DATA!P154),IF($C$2="Current Exchange rate",IF(Investment_DATA!P154=0,0,Investment_DATA!P154/ECO!P10),IF($C$2="Constant Exchange rate",IF(Investment_DATA!P154=0,0,Investment_DATA!P154/ECO!P45))))</f>
        <v>59872.616000000002</v>
      </c>
      <c r="G163" s="62">
        <f>IF($C$2="National Currency",IF(Investment_DATA!Q154=0,0,Investment_DATA!Q154),IF($C$2="Current Exchange rate",IF(Investment_DATA!Q154=0,0,Investment_DATA!Q154/ECO!Q10),IF($C$2="Constant Exchange rate",IF(Investment_DATA!Q154=0,0,Investment_DATA!Q154/ECO!Q45))))</f>
        <v>65768.422000000006</v>
      </c>
      <c r="H163" s="62">
        <f>IF($C$2="National Currency",IF(Investment_DATA!R154=0,0,Investment_DATA!R154),IF($C$2="Current Exchange rate",IF(Investment_DATA!R154=0,0,Investment_DATA!R154/ECO!R10),IF($C$2="Constant Exchange rate",IF(Investment_DATA!R154=0,0,Investment_DATA!R154/ECO!R45))))</f>
        <v>69413.062999999995</v>
      </c>
      <c r="I163" s="62">
        <f>IF($C$2="National Currency",IF(Investment_DATA!S154=0,0,Investment_DATA!S154),IF($C$2="Current Exchange rate",IF(Investment_DATA!S154=0,0,Investment_DATA!S154/ECO!S10),IF($C$2="Constant Exchange rate",IF(Investment_DATA!S154=0,0,Investment_DATA!S154/ECO!S45))))</f>
        <v>71941.135999999999</v>
      </c>
      <c r="J163" s="62">
        <f>IF($C$2="National Currency",IF(Investment_DATA!T154=0,0,Investment_DATA!T154),IF($C$2="Current Exchange rate",IF(Investment_DATA!T154=0,0,Investment_DATA!T154/ECO!T10),IF($C$2="Constant Exchange rate",IF(Investment_DATA!T154=0,0,Investment_DATA!T154/ECO!T45))))</f>
        <v>76788</v>
      </c>
      <c r="K163" s="62">
        <f>IF($C$2="National Currency",IF(Investment_DATA!U154=0,0,Investment_DATA!U154),IF($C$2="Current Exchange rate",IF(Investment_DATA!U154=0,0,Investment_DATA!U154/ECO!U10),IF($C$2="Constant Exchange rate",IF(Investment_DATA!U154=0,0,Investment_DATA!U154/ECO!U45))))</f>
        <v>77925</v>
      </c>
      <c r="L163" s="62">
        <f>IF($C$2="National Currency",IF(Investment_DATA!V154=0,0,Investment_DATA!V154),IF($C$2="Current Exchange rate",IF(Investment_DATA!V154=0,0,Investment_DATA!V154/ECO!V10),IF($C$2="Constant Exchange rate",IF(Investment_DATA!V154=0,0,Investment_DATA!V154/ECO!V45))))</f>
        <v>81900</v>
      </c>
      <c r="M163" s="62">
        <f>IF($C$2="National Currency",IF(Investment_DATA!W154=0,0,Investment_DATA!W154),IF($C$2="Current Exchange rate",IF(Investment_DATA!W154=0,0,Investment_DATA!W154/ECO!W10),IF($C$2="Constant Exchange rate",IF(Investment_DATA!W154=0,0,Investment_DATA!W154/ECO!W45))))</f>
        <v>82355</v>
      </c>
      <c r="N163" s="62">
        <f>IF($C$2="National Currency",IF(Investment_DATA!X154=0,0,Investment_DATA!X154),IF($C$2="Current Exchange rate",IF(Investment_DATA!X154=0,0,Investment_DATA!X154/ECO!X10),IF($C$2="Constant Exchange rate",IF(Investment_DATA!X154=0,0,Investment_DATA!X154/ECO!X45))))</f>
        <v>83314</v>
      </c>
      <c r="O163" s="62">
        <f>IF($C$2="National Currency",IF(Investment_DATA!Y154=0,0,Investment_DATA!Y154),IF($C$2="Current Exchange rate",IF(Investment_DATA!Y154=0,0,Investment_DATA!Y154/ECO!Y10),IF($C$2="Constant Exchange rate",IF(Investment_DATA!Y154=0,0,Investment_DATA!Y154/ECO!Y45))))</f>
        <v>84614</v>
      </c>
      <c r="P163" s="62">
        <f>IF($C$2="National Currency",IF(Investment_DATA!Z154=0,0,Investment_DATA!Z154),IF($C$2="Current Exchange rate",IF(Investment_DATA!Z154=0,0,Investment_DATA!Z154/ECO!Z10),IF($C$2="Constant Exchange rate",IF(Investment_DATA!Z154=0,0,Investment_DATA!Z154/ECO!Z45))))</f>
        <v>86475.508000000002</v>
      </c>
      <c r="Q163" s="63">
        <f>P163/$P$195</f>
        <v>9.0325944066446517E-3</v>
      </c>
      <c r="R163" s="63">
        <f>IF(OR(P163=0, O163=0),"-",P163/O163-1)</f>
        <v>2.200000000000002E-2</v>
      </c>
      <c r="S163" s="63">
        <f>IF(OR(P163=0, G163=0),"-",P163/G163-1)</f>
        <v>0.31484845417151708</v>
      </c>
    </row>
    <row r="164" spans="3:19" ht="15" x14ac:dyDescent="0.25">
      <c r="C164" s="165"/>
      <c r="D164" s="166"/>
      <c r="E164" s="61" t="s">
        <v>1</v>
      </c>
      <c r="F164" s="64">
        <f>IF($C$2="National Currency",IF(Investment_DATA!P155=0,0,Investment_DATA!P155),IF($C$2="Current Exchange rate",IF(Investment_DATA!P155=0,0,Investment_DATA!P155/ECO!P11),IF($C$2="Constant Exchange rate",IF(Investment_DATA!P155=0,0,Investment_DATA!P155/ECO!P46))))</f>
        <v>145850.75360699999</v>
      </c>
      <c r="G164" s="64">
        <f>IF($C$2="National Currency",IF(Investment_DATA!Q155=0,0,Investment_DATA!Q155),IF($C$2="Current Exchange rate",IF(Investment_DATA!Q155=0,0,Investment_DATA!Q155/ECO!Q11),IF($C$2="Constant Exchange rate",IF(Investment_DATA!Q155=0,0,Investment_DATA!Q155/ECO!Q46))))</f>
        <v>177672.27271200001</v>
      </c>
      <c r="H164" s="64">
        <f>IF($C$2="National Currency",IF(Investment_DATA!R155=0,0,Investment_DATA!R155),IF($C$2="Current Exchange rate",IF(Investment_DATA!R155=0,0,Investment_DATA!R155/ECO!R11),IF($C$2="Constant Exchange rate",IF(Investment_DATA!R155=0,0,Investment_DATA!R155/ECO!R46))))</f>
        <v>192851.212436</v>
      </c>
      <c r="I164" s="64">
        <f>IF($C$2="National Currency",IF(Investment_DATA!S155=0,0,Investment_DATA!S155),IF($C$2="Current Exchange rate",IF(Investment_DATA!S155=0,0,Investment_DATA!S155/ECO!S11),IF($C$2="Constant Exchange rate",IF(Investment_DATA!S155=0,0,Investment_DATA!S155/ECO!S46))))</f>
        <v>202839.98125099999</v>
      </c>
      <c r="J164" s="64">
        <f>IF($C$2="National Currency",IF(Investment_DATA!T155=0,0,Investment_DATA!T155),IF($C$2="Current Exchange rate",IF(Investment_DATA!T155=0,0,Investment_DATA!T155/ECO!T11),IF($C$2="Constant Exchange rate",IF(Investment_DATA!T155=0,0,Investment_DATA!T155/ECO!T46))))</f>
        <v>198288.37548399999</v>
      </c>
      <c r="K164" s="64">
        <f>IF($C$2="National Currency",IF(Investment_DATA!U155=0,0,Investment_DATA!U155),IF($C$2="Current Exchange rate",IF(Investment_DATA!U155=0,0,Investment_DATA!U155/ECO!U11),IF($C$2="Constant Exchange rate",IF(Investment_DATA!U155=0,0,Investment_DATA!U155/ECO!U46))))</f>
        <v>218424.848895</v>
      </c>
      <c r="L164" s="64">
        <f>IF($C$2="National Currency",IF(Investment_DATA!V155=0,0,Investment_DATA!V155),IF($C$2="Current Exchange rate",IF(Investment_DATA!V155=0,0,Investment_DATA!V155/ECO!V11),IF($C$2="Constant Exchange rate",IF(Investment_DATA!V155=0,0,Investment_DATA!V155/ECO!V46))))</f>
        <v>230594.491186</v>
      </c>
      <c r="M164" s="64">
        <f>IF($C$2="National Currency",IF(Investment_DATA!W155=0,0,Investment_DATA!W155),IF($C$2="Current Exchange rate",IF(Investment_DATA!W155=0,0,Investment_DATA!W155/ECO!W11),IF($C$2="Constant Exchange rate",IF(Investment_DATA!W155=0,0,Investment_DATA!W155/ECO!W46))))</f>
        <v>234619.323993</v>
      </c>
      <c r="N164" s="64">
        <f>IF($C$2="National Currency",IF(Investment_DATA!X155=0,0,Investment_DATA!X155),IF($C$2="Current Exchange rate",IF(Investment_DATA!X155=0,0,Investment_DATA!X155/ECO!X11),IF($C$2="Constant Exchange rate",IF(Investment_DATA!X155=0,0,Investment_DATA!X155/ECO!X46))))</f>
        <v>265060.785554</v>
      </c>
      <c r="O164" s="64">
        <f>IF($C$2="National Currency",IF(Investment_DATA!Y155=0,0,Investment_DATA!Y155),IF($C$2="Current Exchange rate",IF(Investment_DATA!Y155=0,0,Investment_DATA!Y155/ECO!Y11),IF($C$2="Constant Exchange rate",IF(Investment_DATA!Y155=0,0,Investment_DATA!Y155/ECO!Y46))))</f>
        <v>267989.83300599997</v>
      </c>
      <c r="P164" s="64">
        <f>IF($C$2="National Currency",IF(Investment_DATA!Z155=0,0,Investment_DATA!Z155),IF($C$2="Current Exchange rate",IF(Investment_DATA!Z155=0,0,Investment_DATA!Z155/ECO!Z11),IF($C$2="Constant Exchange rate",IF(Investment_DATA!Z155=0,0,Investment_DATA!Z155/ECO!Z46))))</f>
        <v>298699.25562000001</v>
      </c>
      <c r="Q164" s="63">
        <f t="shared" ref="Q164:Q196" si="28">P164/$P$195</f>
        <v>3.1199923400069912E-2</v>
      </c>
      <c r="R164" s="63">
        <f t="shared" ref="R164:R196" si="29">IF(OR(P164=0, O164=0),"-",P164/O164-1)</f>
        <v>0.11459174502829916</v>
      </c>
      <c r="S164" s="63">
        <f t="shared" ref="S164:S194" si="30">IF(OR(P164=0, G164=0),"-",P164/G164-1)</f>
        <v>0.68118103663918417</v>
      </c>
    </row>
    <row r="165" spans="3:19" ht="15" x14ac:dyDescent="0.25">
      <c r="C165" s="165"/>
      <c r="D165" s="166"/>
      <c r="E165" s="61" t="s">
        <v>2</v>
      </c>
      <c r="F165" s="64">
        <f>IF($C$2="National Currency",IF(Investment_DATA!P156=0,0,Investment_DATA!P156),IF($C$2="Current Exchange rate",IF(Investment_DATA!P156=0,0,Investment_DATA!P156/ECO!P12),IF($C$2="Constant Exchange rate",IF(Investment_DATA!P156=0,0,Investment_DATA!P156/ECO!P47))))</f>
        <v>377.33417527354538</v>
      </c>
      <c r="G165" s="64">
        <f>IF($C$2="National Currency",IF(Investment_DATA!Q156=0,0,Investment_DATA!Q156),IF($C$2="Current Exchange rate",IF(Investment_DATA!Q156=0,0,Investment_DATA!Q156/ECO!Q12),IF($C$2="Constant Exchange rate",IF(Investment_DATA!Q156=0,0,Investment_DATA!Q156/ECO!Q47))))</f>
        <v>446.3989671745577</v>
      </c>
      <c r="H165" s="64">
        <f>IF($C$2="National Currency",IF(Investment_DATA!R156=0,0,Investment_DATA!R156),IF($C$2="Current Exchange rate",IF(Investment_DATA!R156=0,0,Investment_DATA!R156/ECO!R12),IF($C$2="Constant Exchange rate",IF(Investment_DATA!R156=0,0,Investment_DATA!R156/ECO!R47))))</f>
        <v>559.87319766847327</v>
      </c>
      <c r="I165" s="64">
        <f>IF($C$2="National Currency",IF(Investment_DATA!S156=0,0,Investment_DATA!S156),IF($C$2="Current Exchange rate",IF(Investment_DATA!S156=0,0,Investment_DATA!S156/ECO!S12),IF($C$2="Constant Exchange rate",IF(Investment_DATA!S156=0,0,Investment_DATA!S156/ECO!S47))))</f>
        <v>772.57388281010333</v>
      </c>
      <c r="J165" s="64">
        <f>IF($C$2="National Currency",IF(Investment_DATA!T156=0,0,Investment_DATA!T156),IF($C$2="Current Exchange rate",IF(Investment_DATA!T156=0,0,Investment_DATA!T156/ECO!T12),IF($C$2="Constant Exchange rate",IF(Investment_DATA!T156=0,0,Investment_DATA!T156/ECO!T47))))</f>
        <v>880.96942427651095</v>
      </c>
      <c r="K165" s="64">
        <f>IF($C$2="National Currency",IF(Investment_DATA!U156=0,0,Investment_DATA!U156),IF($C$2="Current Exchange rate",IF(Investment_DATA!U156=0,0,Investment_DATA!U156/ECO!U12),IF($C$2="Constant Exchange rate",IF(Investment_DATA!U156=0,0,Investment_DATA!U156/ECO!U47))))</f>
        <v>994.98926270579818</v>
      </c>
      <c r="L165" s="64">
        <f>IF($C$2="National Currency",IF(Investment_DATA!V156=0,0,Investment_DATA!V156),IF($C$2="Current Exchange rate",IF(Investment_DATA!V156=0,0,Investment_DATA!V156/ECO!V12),IF($C$2="Constant Exchange rate",IF(Investment_DATA!V156=0,0,Investment_DATA!V156/ECO!V47))))</f>
        <v>1081.9102157684836</v>
      </c>
      <c r="M165" s="64">
        <f>IF($C$2="National Currency",IF(Investment_DATA!W156=0,0,Investment_DATA!W156),IF($C$2="Current Exchange rate",IF(Investment_DATA!W156=0,0,Investment_DATA!W156/ECO!W12),IF($C$2="Constant Exchange rate",IF(Investment_DATA!W156=0,0,Investment_DATA!W156/ECO!W47))))</f>
        <v>1087.0232130074651</v>
      </c>
      <c r="N165" s="64">
        <f>IF($C$2="National Currency",IF(Investment_DATA!X156=0,0,Investment_DATA!X156),IF($C$2="Current Exchange rate",IF(Investment_DATA!X156=0,0,Investment_DATA!X156/ECO!X12),IF($C$2="Constant Exchange rate",IF(Investment_DATA!X156=0,0,Investment_DATA!X156/ECO!X47))))</f>
        <v>1129.9723898149095</v>
      </c>
      <c r="O165" s="64">
        <f>IF($C$2="National Currency",IF(Investment_DATA!Y156=0,0,Investment_DATA!Y156),IF($C$2="Current Exchange rate",IF(Investment_DATA!Y156=0,0,Investment_DATA!Y156/ECO!Y12),IF($C$2="Constant Exchange rate",IF(Investment_DATA!Y156=0,0,Investment_DATA!Y156/ECO!Y47))))</f>
        <v>1199.5091522650578</v>
      </c>
      <c r="P165" s="64">
        <f>IF($C$2="National Currency",IF(Investment_DATA!Z156=0,0,Investment_DATA!Z156),IF($C$2="Current Exchange rate",IF(Investment_DATA!Z156=0,0,Investment_DATA!Z156/ECO!Z12),IF($C$2="Constant Exchange rate",IF(Investment_DATA!Z156=0,0,Investment_DATA!Z156/ECO!Z47))))</f>
        <v>1289.497903671132</v>
      </c>
      <c r="Q165" s="63">
        <f t="shared" si="28"/>
        <v>1.3469144988520761E-4</v>
      </c>
      <c r="R165" s="63">
        <f t="shared" si="29"/>
        <v>7.502131287297531E-2</v>
      </c>
      <c r="S165" s="63">
        <f t="shared" si="30"/>
        <v>1.8886668619170282</v>
      </c>
    </row>
    <row r="166" spans="3:19" ht="15" x14ac:dyDescent="0.25">
      <c r="C166" s="165"/>
      <c r="D166" s="166"/>
      <c r="E166" s="61" t="s">
        <v>3</v>
      </c>
      <c r="F166" s="64">
        <f>IF($C$2="National Currency",IF(Investment_DATA!P157=0,0,Investment_DATA!P157),IF($C$2="Current Exchange rate",IF(Investment_DATA!P157=0,0,Investment_DATA!P157/ECO!P13),IF($C$2="Constant Exchange rate",IF(Investment_DATA!P157=0,0,Investment_DATA!P157/ECO!P48))))</f>
        <v>339358.79407850967</v>
      </c>
      <c r="G166" s="64">
        <f>IF($C$2="National Currency",IF(Investment_DATA!Q157=0,0,Investment_DATA!Q157),IF($C$2="Current Exchange rate",IF(Investment_DATA!Q157=0,0,Investment_DATA!Q157/ECO!Q13),IF($C$2="Constant Exchange rate",IF(Investment_DATA!Q157=0,0,Investment_DATA!Q157/ECO!Q48))))</f>
        <v>350688.07884231542</v>
      </c>
      <c r="H166" s="64">
        <f>IF($C$2="National Currency",IF(Investment_DATA!R157=0,0,Investment_DATA!R157),IF($C$2="Current Exchange rate",IF(Investment_DATA!R157=0,0,Investment_DATA!R157/ECO!R13),IF($C$2="Constant Exchange rate",IF(Investment_DATA!R157=0,0,Investment_DATA!R157/ECO!R48))))</f>
        <v>364240.85246174323</v>
      </c>
      <c r="I166" s="64">
        <f>IF($C$2="National Currency",IF(Investment_DATA!S157=0,0,Investment_DATA!S157),IF($C$2="Current Exchange rate",IF(Investment_DATA!S157=0,0,Investment_DATA!S157/ECO!S13),IF($C$2="Constant Exchange rate",IF(Investment_DATA!S157=0,0,Investment_DATA!S157/ECO!S48))))</f>
        <v>373803.20941450435</v>
      </c>
      <c r="J166" s="64">
        <f>IF($C$2="National Currency",IF(Investment_DATA!T157=0,0,Investment_DATA!T157),IF($C$2="Current Exchange rate",IF(Investment_DATA!T157=0,0,Investment_DATA!T157/ECO!T13),IF($C$2="Constant Exchange rate",IF(Investment_DATA!T157=0,0,Investment_DATA!T157/ECO!T48))))</f>
        <v>337068.3527727878</v>
      </c>
      <c r="K166" s="64">
        <f>IF($C$2="National Currency",IF(Investment_DATA!U157=0,0,Investment_DATA!U157),IF($C$2="Current Exchange rate",IF(Investment_DATA!U157=0,0,Investment_DATA!U157/ECO!U13),IF($C$2="Constant Exchange rate",IF(Investment_DATA!U157=0,0,Investment_DATA!U157/ECO!U48))))</f>
        <v>331391.77393546246</v>
      </c>
      <c r="L166" s="64">
        <f>IF($C$2="National Currency",IF(Investment_DATA!V157=0,0,Investment_DATA!V157),IF($C$2="Current Exchange rate",IF(Investment_DATA!V157=0,0,Investment_DATA!V157/ECO!V13),IF($C$2="Constant Exchange rate",IF(Investment_DATA!V157=0,0,Investment_DATA!V157/ECO!V48))))</f>
        <v>340225.77110944781</v>
      </c>
      <c r="M166" s="64">
        <f>IF($C$2="National Currency",IF(Investment_DATA!W157=0,0,Investment_DATA!W157),IF($C$2="Current Exchange rate",IF(Investment_DATA!W157=0,0,Investment_DATA!W157/ECO!W13),IF($C$2="Constant Exchange rate",IF(Investment_DATA!W157=0,0,Investment_DATA!W157/ECO!W48))))</f>
        <v>349272.85358865606</v>
      </c>
      <c r="N166" s="64">
        <f>IF($C$2="National Currency",IF(Investment_DATA!X157=0,0,Investment_DATA!X157),IF($C$2="Current Exchange rate",IF(Investment_DATA!X157=0,0,Investment_DATA!X157/ECO!X13),IF($C$2="Constant Exchange rate",IF(Investment_DATA!X157=0,0,Investment_DATA!X157/ECO!X48))))</f>
        <v>361042.25856370595</v>
      </c>
      <c r="O166" s="64">
        <f>IF($C$2="National Currency",IF(Investment_DATA!Y157=0,0,Investment_DATA!Y157),IF($C$2="Current Exchange rate",IF(Investment_DATA!Y157=0,0,Investment_DATA!Y157/ECO!Y13),IF($C$2="Constant Exchange rate",IF(Investment_DATA!Y157=0,0,Investment_DATA!Y157/ECO!Y48))))</f>
        <v>373668.30697854294</v>
      </c>
      <c r="P166" s="64">
        <f>IF($C$2="National Currency",IF(Investment_DATA!Z157=0,0,Investment_DATA!Z157),IF($C$2="Current Exchange rate",IF(Investment_DATA!Z157=0,0,Investment_DATA!Z157/ECO!Z13),IF($C$2="Constant Exchange rate",IF(Investment_DATA!Z157=0,0,Investment_DATA!Z157/ECO!Z48))))</f>
        <v>393513.60813040589</v>
      </c>
      <c r="Q166" s="63">
        <f t="shared" si="28"/>
        <v>4.1103532062942712E-2</v>
      </c>
      <c r="R166" s="63">
        <f t="shared" si="29"/>
        <v>5.3109404199491062E-2</v>
      </c>
      <c r="S166" s="63">
        <f t="shared" si="30"/>
        <v>0.12211857736785703</v>
      </c>
    </row>
    <row r="167" spans="3:19" ht="15" x14ac:dyDescent="0.25">
      <c r="C167" s="165"/>
      <c r="D167" s="166"/>
      <c r="E167" s="61" t="s">
        <v>4</v>
      </c>
      <c r="F167" s="64">
        <f>IF($C$2="National Currency",IF(Investment_DATA!P158=0,0,Investment_DATA!P158),IF($C$2="Current Exchange rate",IF(Investment_DATA!P158=0,0,Investment_DATA!P158/ECO!P14),IF($C$2="Constant Exchange rate",IF(Investment_DATA!P158=0,0,Investment_DATA!P158/ECO!P49))))</f>
        <v>2544.1249337912418</v>
      </c>
      <c r="G167" s="64">
        <f>IF($C$2="National Currency",IF(Investment_DATA!Q158=0,0,Investment_DATA!Q158),IF($C$2="Current Exchange rate",IF(Investment_DATA!Q158=0,0,Investment_DATA!Q158/ECO!Q14),IF($C$2="Constant Exchange rate",IF(Investment_DATA!Q158=0,0,Investment_DATA!Q158/ECO!Q49))))</f>
        <v>2955.9006954055394</v>
      </c>
      <c r="H167" s="64">
        <f>IF($C$2="National Currency",IF(Investment_DATA!R158=0,0,Investment_DATA!R158),IF($C$2="Current Exchange rate",IF(Investment_DATA!R158=0,0,Investment_DATA!R158/ECO!R14),IF($C$2="Constant Exchange rate",IF(Investment_DATA!R158=0,0,Investment_DATA!R158/ECO!R49))))</f>
        <v>3555.6239000803052</v>
      </c>
      <c r="I167" s="64">
        <f>IF($C$2="National Currency",IF(Investment_DATA!S158=0,0,Investment_DATA!S158),IF($C$2="Current Exchange rate",IF(Investment_DATA!S158=0,0,Investment_DATA!S158/ECO!S14),IF($C$2="Constant Exchange rate",IF(Investment_DATA!S158=0,0,Investment_DATA!S158/ECO!S49))))</f>
        <v>3750.4057956156989</v>
      </c>
      <c r="J167" s="64">
        <f>IF($C$2="National Currency",IF(Investment_DATA!T158=0,0,Investment_DATA!T158),IF($C$2="Current Exchange rate",IF(Investment_DATA!T158=0,0,Investment_DATA!T158/ECO!T14),IF($C$2="Constant Exchange rate",IF(Investment_DATA!T158=0,0,Investment_DATA!T158/ECO!T49))))</f>
        <v>1967.5</v>
      </c>
      <c r="K167" s="64">
        <f>IF($C$2="National Currency",IF(Investment_DATA!U158=0,0,Investment_DATA!U158),IF($C$2="Current Exchange rate",IF(Investment_DATA!U158=0,0,Investment_DATA!U158/ECO!U14),IF($C$2="Constant Exchange rate",IF(Investment_DATA!U158=0,0,Investment_DATA!U158/ECO!U49))))</f>
        <v>2052.4</v>
      </c>
      <c r="L167" s="64">
        <f>IF($C$2="National Currency",IF(Investment_DATA!V158=0,0,Investment_DATA!V158),IF($C$2="Current Exchange rate",IF(Investment_DATA!V158=0,0,Investment_DATA!V158/ECO!V14),IF($C$2="Constant Exchange rate",IF(Investment_DATA!V158=0,0,Investment_DATA!V158/ECO!V49))))</f>
        <v>2080</v>
      </c>
      <c r="M167" s="64">
        <f>IF($C$2="National Currency",IF(Investment_DATA!W158=0,0,Investment_DATA!W158),IF($C$2="Current Exchange rate",IF(Investment_DATA!W158=0,0,Investment_DATA!W158/ECO!W14),IF($C$2="Constant Exchange rate",IF(Investment_DATA!W158=0,0,Investment_DATA!W158/ECO!W49))))</f>
        <v>1860</v>
      </c>
      <c r="N167" s="64">
        <f>IF($C$2="National Currency",IF(Investment_DATA!X158=0,0,Investment_DATA!X158),IF($C$2="Current Exchange rate",IF(Investment_DATA!X158=0,0,Investment_DATA!X158/ECO!X14),IF($C$2="Constant Exchange rate",IF(Investment_DATA!X158=0,0,Investment_DATA!X158/ECO!X49))))</f>
        <v>1882</v>
      </c>
      <c r="O167" s="64">
        <f>IF($C$2="National Currency",IF(Investment_DATA!Y158=0,0,Investment_DATA!Y158),IF($C$2="Current Exchange rate",IF(Investment_DATA!Y158=0,0,Investment_DATA!Y158/ECO!Y14),IF($C$2="Constant Exchange rate",IF(Investment_DATA!Y158=0,0,Investment_DATA!Y158/ECO!Y49))))</f>
        <v>1940</v>
      </c>
      <c r="P167" s="64">
        <f>IF($C$2="National Currency",IF(Investment_DATA!Z158=0,0,Investment_DATA!Z158),IF($C$2="Current Exchange rate",IF(Investment_DATA!Z158=0,0,Investment_DATA!Z158/ECO!Z14),IF($C$2="Constant Exchange rate",IF(Investment_DATA!Z158=0,0,Investment_DATA!Z158/ECO!Z49))))</f>
        <v>1841</v>
      </c>
      <c r="Q167" s="63">
        <f t="shared" si="28"/>
        <v>1.9229729535249221E-4</v>
      </c>
      <c r="R167" s="63">
        <f t="shared" si="29"/>
        <v>-5.1030927835051587E-2</v>
      </c>
      <c r="S167" s="63">
        <f t="shared" si="30"/>
        <v>-0.37717799421965315</v>
      </c>
    </row>
    <row r="168" spans="3:19" ht="15" x14ac:dyDescent="0.25">
      <c r="C168" s="165"/>
      <c r="D168" s="166"/>
      <c r="E168" s="61" t="s">
        <v>64</v>
      </c>
      <c r="F168" s="64">
        <f>IF($C$2="National Currency",IF(Investment_DATA!P159=0,0,Investment_DATA!P159),IF($C$2="Current Exchange rate",IF(Investment_DATA!P159=0,0,Investment_DATA!P159/ECO!P15),IF($C$2="Constant Exchange rate",IF(Investment_DATA!P159=0,0,Investment_DATA!P159/ECO!P50))))</f>
        <v>8352.5509284297823</v>
      </c>
      <c r="G168" s="64">
        <f>IF($C$2="National Currency",IF(Investment_DATA!Q159=0,0,Investment_DATA!Q159),IF($C$2="Current Exchange rate",IF(Investment_DATA!Q159=0,0,Investment_DATA!Q159/ECO!Q15),IF($C$2="Constant Exchange rate",IF(Investment_DATA!Q159=0,0,Investment_DATA!Q159/ECO!Q50))))</f>
        <v>9096.6288083648815</v>
      </c>
      <c r="H168" s="64">
        <f>IF($C$2="National Currency",IF(Investment_DATA!R159=0,0,Investment_DATA!R159),IF($C$2="Current Exchange rate",IF(Investment_DATA!R159=0,0,Investment_DATA!R159/ECO!R15),IF($C$2="Constant Exchange rate",IF(Investment_DATA!R159=0,0,Investment_DATA!R159/ECO!R50))))</f>
        <v>9486.1366504416801</v>
      </c>
      <c r="I168" s="64">
        <f>IF($C$2="National Currency",IF(Investment_DATA!S159=0,0,Investment_DATA!S159),IF($C$2="Current Exchange rate",IF(Investment_DATA!S159=0,0,Investment_DATA!S159/ECO!S15),IF($C$2="Constant Exchange rate",IF(Investment_DATA!S159=0,0,Investment_DATA!S159/ECO!S50))))</f>
        <v>10118.190012619434</v>
      </c>
      <c r="J168" s="64">
        <f>IF($C$2="National Currency",IF(Investment_DATA!T159=0,0,Investment_DATA!T159),IF($C$2="Current Exchange rate",IF(Investment_DATA!T159=0,0,Investment_DATA!T159/ECO!T15),IF($C$2="Constant Exchange rate",IF(Investment_DATA!T159=0,0,Investment_DATA!T159/ECO!T50))))</f>
        <v>10728.826392644673</v>
      </c>
      <c r="K168" s="64">
        <f>IF($C$2="National Currency",IF(Investment_DATA!U159=0,0,Investment_DATA!U159),IF($C$2="Current Exchange rate",IF(Investment_DATA!U159=0,0,Investment_DATA!U159/ECO!U15),IF($C$2="Constant Exchange rate",IF(Investment_DATA!U159=0,0,Investment_DATA!U159/ECO!U50))))</f>
        <v>11730.917613124211</v>
      </c>
      <c r="L168" s="64">
        <f>IF($C$2="National Currency",IF(Investment_DATA!V159=0,0,Investment_DATA!V159),IF($C$2="Current Exchange rate",IF(Investment_DATA!V159=0,0,Investment_DATA!V159/ECO!V15),IF($C$2="Constant Exchange rate",IF(Investment_DATA!V159=0,0,Investment_DATA!V159/ECO!V50))))</f>
        <v>12600.901388137732</v>
      </c>
      <c r="M168" s="64">
        <f>IF($C$2="National Currency",IF(Investment_DATA!W159=0,0,Investment_DATA!W159),IF($C$2="Current Exchange rate",IF(Investment_DATA!W159=0,0,Investment_DATA!W159/ECO!W15),IF($C$2="Constant Exchange rate",IF(Investment_DATA!W159=0,0,Investment_DATA!W159/ECO!W50))))</f>
        <v>13028.123309897243</v>
      </c>
      <c r="N168" s="64">
        <f>IF($C$2="National Currency",IF(Investment_DATA!X159=0,0,Investment_DATA!X159),IF($C$2="Current Exchange rate",IF(Investment_DATA!X159=0,0,Investment_DATA!X159/ECO!X15),IF($C$2="Constant Exchange rate",IF(Investment_DATA!X159=0,0,Investment_DATA!X159/ECO!X50))))</f>
        <v>14026.176311519741</v>
      </c>
      <c r="O168" s="64">
        <f>IF($C$2="National Currency",IF(Investment_DATA!Y159=0,0,Investment_DATA!Y159),IF($C$2="Current Exchange rate",IF(Investment_DATA!Y159=0,0,Investment_DATA!Y159/ECO!Y15),IF($C$2="Constant Exchange rate",IF(Investment_DATA!Y159=0,0,Investment_DATA!Y159/ECO!Y50))))</f>
        <v>14449.143681269155</v>
      </c>
      <c r="P168" s="64">
        <f>IF($C$2="National Currency",IF(Investment_DATA!Z159=0,0,Investment_DATA!Z159),IF($C$2="Current Exchange rate",IF(Investment_DATA!Z159=0,0,Investment_DATA!Z159/ECO!Z15),IF($C$2="Constant Exchange rate",IF(Investment_DATA!Z159=0,0,Investment_DATA!Z159/ECO!Z50))))</f>
        <v>14743.60915810348</v>
      </c>
      <c r="Q168" s="63">
        <f t="shared" si="28"/>
        <v>1.5400087804657977E-3</v>
      </c>
      <c r="R168" s="63">
        <f t="shared" si="29"/>
        <v>2.0379441393198139E-2</v>
      </c>
      <c r="S168" s="63">
        <f t="shared" si="30"/>
        <v>0.62077726470996275</v>
      </c>
    </row>
    <row r="169" spans="3:19" ht="15" x14ac:dyDescent="0.25">
      <c r="C169" s="165"/>
      <c r="D169" s="166"/>
      <c r="E169" s="61" t="s">
        <v>6</v>
      </c>
      <c r="F169" s="64">
        <f>IF($C$2="National Currency",IF(Investment_DATA!P160=0,0,Investment_DATA!P160),IF($C$2="Current Exchange rate",IF(Investment_DATA!P160=0,0,Investment_DATA!P160/ECO!P16),IF($C$2="Constant Exchange rate",IF(Investment_DATA!P160=0,0,Investment_DATA!P160/ECO!P51))))</f>
        <v>1111455</v>
      </c>
      <c r="G169" s="64">
        <f>IF($C$2="National Currency",IF(Investment_DATA!Q160=0,0,Investment_DATA!Q160),IF($C$2="Current Exchange rate",IF(Investment_DATA!Q160=0,0,Investment_DATA!Q160/ECO!Q16),IF($C$2="Constant Exchange rate",IF(Investment_DATA!Q160=0,0,Investment_DATA!Q160/ECO!Q51))))</f>
        <v>1166402</v>
      </c>
      <c r="H169" s="64">
        <f>IF($C$2="National Currency",IF(Investment_DATA!R160=0,0,Investment_DATA!R160),IF($C$2="Current Exchange rate",IF(Investment_DATA!R160=0,0,Investment_DATA!R160/ECO!R16),IF($C$2="Constant Exchange rate",IF(Investment_DATA!R160=0,0,Investment_DATA!R160/ECO!R51))))</f>
        <v>1234641</v>
      </c>
      <c r="I169" s="64">
        <f>IF($C$2="National Currency",IF(Investment_DATA!S160=0,0,Investment_DATA!S160),IF($C$2="Current Exchange rate",IF(Investment_DATA!S160=0,0,Investment_DATA!S160/ECO!S16),IF($C$2="Constant Exchange rate",IF(Investment_DATA!S160=0,0,Investment_DATA!S160/ECO!S51))))</f>
        <v>1290687</v>
      </c>
      <c r="J169" s="64">
        <f>IF($C$2="National Currency",IF(Investment_DATA!T160=0,0,Investment_DATA!T160),IF($C$2="Current Exchange rate",IF(Investment_DATA!T160=0,0,Investment_DATA!T160/ECO!T16),IF($C$2="Constant Exchange rate",IF(Investment_DATA!T160=0,0,Investment_DATA!T160/ECO!T51))))</f>
        <v>1297424</v>
      </c>
      <c r="K169" s="64">
        <f>IF($C$2="National Currency",IF(Investment_DATA!U160=0,0,Investment_DATA!U160),IF($C$2="Current Exchange rate",IF(Investment_DATA!U160=0,0,Investment_DATA!U160/ECO!U16),IF($C$2="Constant Exchange rate",IF(Investment_DATA!U160=0,0,Investment_DATA!U160/ECO!U51))))</f>
        <v>1345546</v>
      </c>
      <c r="L169" s="64">
        <f>IF($C$2="National Currency",IF(Investment_DATA!V160=0,0,Investment_DATA!V160),IF($C$2="Current Exchange rate",IF(Investment_DATA!V160=0,0,Investment_DATA!V160/ECO!V16),IF($C$2="Constant Exchange rate",IF(Investment_DATA!V160=0,0,Investment_DATA!V160/ECO!V51))))</f>
        <v>1409952</v>
      </c>
      <c r="M169" s="64">
        <f>IF($C$2="National Currency",IF(Investment_DATA!W160=0,0,Investment_DATA!W160),IF($C$2="Current Exchange rate",IF(Investment_DATA!W160=0,0,Investment_DATA!W160/ECO!W16),IF($C$2="Constant Exchange rate",IF(Investment_DATA!W160=0,0,Investment_DATA!W160/ECO!W51))))</f>
        <v>1458094</v>
      </c>
      <c r="N169" s="64">
        <f>IF($C$2="National Currency",IF(Investment_DATA!X160=0,0,Investment_DATA!X160),IF($C$2="Current Exchange rate",IF(Investment_DATA!X160=0,0,Investment_DATA!X160/ECO!X16),IF($C$2="Constant Exchange rate",IF(Investment_DATA!X160=0,0,Investment_DATA!X160/ECO!X51))))</f>
        <v>1619842</v>
      </c>
      <c r="O169" s="64">
        <f>IF($C$2="National Currency",IF(Investment_DATA!Y160=0,0,Investment_DATA!Y160),IF($C$2="Current Exchange rate",IF(Investment_DATA!Y160=0,0,Investment_DATA!Y160/ECO!Y16),IF($C$2="Constant Exchange rate",IF(Investment_DATA!Y160=0,0,Investment_DATA!Y160/ECO!Y51))))</f>
        <v>1628304</v>
      </c>
      <c r="P169" s="64">
        <f>IF($C$2="National Currency",IF(Investment_DATA!Z160=0,0,Investment_DATA!Z160),IF($C$2="Current Exchange rate",IF(Investment_DATA!Z160=0,0,Investment_DATA!Z160/ECO!Z16),IF($C$2="Constant Exchange rate",IF(Investment_DATA!Z160=0,0,Investment_DATA!Z160/ECO!Z51))))</f>
        <v>1825491</v>
      </c>
      <c r="Q169" s="63">
        <f t="shared" si="28"/>
        <v>0.19067733948414792</v>
      </c>
      <c r="R169" s="63">
        <f t="shared" si="29"/>
        <v>0.12109962267488128</v>
      </c>
      <c r="S169" s="63">
        <f t="shared" si="30"/>
        <v>0.56506161683536216</v>
      </c>
    </row>
    <row r="170" spans="3:19" ht="15" x14ac:dyDescent="0.25">
      <c r="C170" s="165"/>
      <c r="D170" s="166"/>
      <c r="E170" s="61" t="s">
        <v>7</v>
      </c>
      <c r="F170" s="64">
        <f>IF($C$2="National Currency",IF(Investment_DATA!P161=0,0,Investment_DATA!P161),IF($C$2="Current Exchange rate",IF(Investment_DATA!P161=0,0,Investment_DATA!P161/ECO!P17),IF($C$2="Constant Exchange rate",IF(Investment_DATA!P161=0,0,Investment_DATA!P161/ECO!P52))))</f>
        <v>158843.16280069307</v>
      </c>
      <c r="G170" s="64">
        <f>IF($C$2="National Currency",IF(Investment_DATA!Q161=0,0,Investment_DATA!Q161),IF($C$2="Current Exchange rate",IF(Investment_DATA!Q161=0,0,Investment_DATA!Q161/ECO!Q17),IF($C$2="Constant Exchange rate",IF(Investment_DATA!Q161=0,0,Investment_DATA!Q161/ECO!Q52))))</f>
        <v>183708.11115737446</v>
      </c>
      <c r="H170" s="64">
        <f>IF($C$2="National Currency",IF(Investment_DATA!R161=0,0,Investment_DATA!R161),IF($C$2="Current Exchange rate",IF(Investment_DATA!R161=0,0,Investment_DATA!R161/ECO!R17),IF($C$2="Constant Exchange rate",IF(Investment_DATA!R161=0,0,Investment_DATA!R161/ECO!R52))))</f>
        <v>192712.04652599627</v>
      </c>
      <c r="I170" s="64">
        <f>IF($C$2="National Currency",IF(Investment_DATA!S161=0,0,Investment_DATA!S161),IF($C$2="Current Exchange rate",IF(Investment_DATA!S161=0,0,Investment_DATA!S161/ECO!S17),IF($C$2="Constant Exchange rate",IF(Investment_DATA!S161=0,0,Investment_DATA!S161/ECO!S52))))</f>
        <v>196579.18418331028</v>
      </c>
      <c r="J170" s="64">
        <f>IF($C$2="National Currency",IF(Investment_DATA!T161=0,0,Investment_DATA!T161),IF($C$2="Current Exchange rate",IF(Investment_DATA!T161=0,0,Investment_DATA!T161/ECO!T17),IF($C$2="Constant Exchange rate",IF(Investment_DATA!T161=0,0,Investment_DATA!T161/ECO!T52))))</f>
        <v>206159.92397888604</v>
      </c>
      <c r="K170" s="64">
        <f>IF($C$2="National Currency",IF(Investment_DATA!U161=0,0,Investment_DATA!U161),IF($C$2="Current Exchange rate",IF(Investment_DATA!U161=0,0,Investment_DATA!U161/ECO!U17),IF($C$2="Constant Exchange rate",IF(Investment_DATA!U161=0,0,Investment_DATA!U161/ECO!U52))))</f>
        <v>227634.61512632133</v>
      </c>
      <c r="L170" s="64">
        <f>IF($C$2="National Currency",IF(Investment_DATA!V161=0,0,Investment_DATA!V161),IF($C$2="Current Exchange rate",IF(Investment_DATA!V161=0,0,Investment_DATA!V161/ECO!V17),IF($C$2="Constant Exchange rate",IF(Investment_DATA!V161=0,0,Investment_DATA!V161/ECO!V52))))</f>
        <v>256616.43009683964</v>
      </c>
      <c r="M170" s="64">
        <f>IF($C$2="National Currency",IF(Investment_DATA!W161=0,0,Investment_DATA!W161),IF($C$2="Current Exchange rate",IF(Investment_DATA!W161=0,0,Investment_DATA!W161/ECO!W17),IF($C$2="Constant Exchange rate",IF(Investment_DATA!W161=0,0,Investment_DATA!W161/ECO!W52))))</f>
        <v>240546.22916470797</v>
      </c>
      <c r="N170" s="64">
        <f>IF($C$2="National Currency",IF(Investment_DATA!X161=0,0,Investment_DATA!X161),IF($C$2="Current Exchange rate",IF(Investment_DATA!X161=0,0,Investment_DATA!X161/ECO!X17),IF($C$2="Constant Exchange rate",IF(Investment_DATA!X161=0,0,Investment_DATA!X161/ECO!X52))))</f>
        <v>253056.83948262664</v>
      </c>
      <c r="O170" s="64">
        <f>IF($C$2="National Currency",IF(Investment_DATA!Y161=0,0,Investment_DATA!Y161),IF($C$2="Current Exchange rate",IF(Investment_DATA!Y161=0,0,Investment_DATA!Y161/ECO!Y17),IF($C$2="Constant Exchange rate",IF(Investment_DATA!Y161=0,0,Investment_DATA!Y161/ECO!Y52))))</f>
        <v>240631.27073455739</v>
      </c>
      <c r="P170" s="64">
        <f>IF($C$2="National Currency",IF(Investment_DATA!Z161=0,0,Investment_DATA!Z161),IF($C$2="Current Exchange rate",IF(Investment_DATA!Z161=0,0,Investment_DATA!Z161/ECO!Z17),IF($C$2="Constant Exchange rate",IF(Investment_DATA!Z161=0,0,Investment_DATA!Z161/ECO!Z52))))</f>
        <v>273342.9143217869</v>
      </c>
      <c r="Q170" s="63">
        <f t="shared" si="28"/>
        <v>2.8551386815778179E-2</v>
      </c>
      <c r="R170" s="63">
        <f t="shared" si="29"/>
        <v>0.1359409501822979</v>
      </c>
      <c r="S170" s="63">
        <f t="shared" si="30"/>
        <v>0.48791968193296786</v>
      </c>
    </row>
    <row r="171" spans="3:19" ht="15" x14ac:dyDescent="0.25">
      <c r="C171" s="165"/>
      <c r="D171" s="166"/>
      <c r="E171" s="61" t="s">
        <v>8</v>
      </c>
      <c r="F171" s="64">
        <f>IF($C$2="National Currency",IF(Investment_DATA!P162=0,0,Investment_DATA!P162),IF($C$2="Current Exchange rate",IF(Investment_DATA!P162=0,0,Investment_DATA!P162/ECO!P18),IF($C$2="Constant Exchange rate",IF(Investment_DATA!P162=0,0,Investment_DATA!P162/ECO!P53))))</f>
        <v>280.80221901243726</v>
      </c>
      <c r="G171" s="64">
        <f>IF($C$2="National Currency",IF(Investment_DATA!Q162=0,0,Investment_DATA!Q162),IF($C$2="Current Exchange rate",IF(Investment_DATA!Q162=0,0,Investment_DATA!Q162/ECO!Q18),IF($C$2="Constant Exchange rate",IF(Investment_DATA!Q162=0,0,Investment_DATA!Q162/ECO!Q53))))</f>
        <v>409.4883233418123</v>
      </c>
      <c r="H171" s="64">
        <f>IF($C$2="National Currency",IF(Investment_DATA!R162=0,0,Investment_DATA!R162),IF($C$2="Current Exchange rate",IF(Investment_DATA!R162=0,0,Investment_DATA!R162/ECO!R18),IF($C$2="Constant Exchange rate",IF(Investment_DATA!R162=0,0,Investment_DATA!R162/ECO!R53))))</f>
        <v>561.79617297048571</v>
      </c>
      <c r="I171" s="64">
        <f>IF($C$2="National Currency",IF(Investment_DATA!S162=0,0,Investment_DATA!S162),IF($C$2="Current Exchange rate",IF(Investment_DATA!S162=0,0,Investment_DATA!S162/ECO!S18),IF($C$2="Constant Exchange rate",IF(Investment_DATA!S162=0,0,Investment_DATA!S162/ECO!S53))))</f>
        <v>798.28844605217751</v>
      </c>
      <c r="J171" s="64">
        <f>IF($C$2="National Currency",IF(Investment_DATA!T162=0,0,Investment_DATA!T162),IF($C$2="Current Exchange rate",IF(Investment_DATA!T162=0,0,Investment_DATA!T162/ECO!T18),IF($C$2="Constant Exchange rate",IF(Investment_DATA!T162=0,0,Investment_DATA!T162/ECO!T53))))</f>
        <v>673.10406094614814</v>
      </c>
      <c r="K171" s="64">
        <f>IF($C$2="National Currency",IF(Investment_DATA!U162=0,0,Investment_DATA!U162),IF($C$2="Current Exchange rate",IF(Investment_DATA!U162=0,0,Investment_DATA!U162/ECO!U18),IF($C$2="Constant Exchange rate",IF(Investment_DATA!U162=0,0,Investment_DATA!U162/ECO!U53))))</f>
        <v>1041.0386282003758</v>
      </c>
      <c r="L171" s="64">
        <f>IF($C$2="National Currency",IF(Investment_DATA!V162=0,0,Investment_DATA!V162),IF($C$2="Current Exchange rate",IF(Investment_DATA!V162=0,0,Investment_DATA!V162/ECO!V18),IF($C$2="Constant Exchange rate",IF(Investment_DATA!V162=0,0,Investment_DATA!V162/ECO!V53))))</f>
        <v>1246.3466823463245</v>
      </c>
      <c r="M171" s="64">
        <f>IF($C$2="National Currency",IF(Investment_DATA!W162=0,0,Investment_DATA!W162),IF($C$2="Current Exchange rate",IF(Investment_DATA!W162=0,0,Investment_DATA!W162/ECO!W18),IF($C$2="Constant Exchange rate",IF(Investment_DATA!W162=0,0,Investment_DATA!W162/ECO!W53))))</f>
        <v>1236</v>
      </c>
      <c r="N171" s="64">
        <f>IF($C$2="National Currency",IF(Investment_DATA!X162=0,0,Investment_DATA!X162),IF($C$2="Current Exchange rate",IF(Investment_DATA!X162=0,0,Investment_DATA!X162/ECO!X18),IF($C$2="Constant Exchange rate",IF(Investment_DATA!X162=0,0,Investment_DATA!X162/ECO!X53))))</f>
        <v>1319.5940000000001</v>
      </c>
      <c r="O171" s="64">
        <f>IF($C$2="National Currency",IF(Investment_DATA!Y162=0,0,Investment_DATA!Y162),IF($C$2="Current Exchange rate",IF(Investment_DATA!Y162=0,0,Investment_DATA!Y162/ECO!Y18),IF($C$2="Constant Exchange rate",IF(Investment_DATA!Y162=0,0,Investment_DATA!Y162/ECO!Y53))))</f>
        <v>1305</v>
      </c>
      <c r="P171" s="64">
        <f>IF($C$2="National Currency",IF(Investment_DATA!Z162=0,0,Investment_DATA!Z162),IF($C$2="Current Exchange rate",IF(Investment_DATA!Z162=0,0,Investment_DATA!Z162/ECO!Z18),IF($C$2="Constant Exchange rate",IF(Investment_DATA!Z162=0,0,Investment_DATA!Z162/ECO!Z53))))</f>
        <v>1424.3150000000001</v>
      </c>
      <c r="Q171" s="63">
        <f t="shared" si="28"/>
        <v>1.4877345042367459E-4</v>
      </c>
      <c r="R171" s="63">
        <f t="shared" si="29"/>
        <v>9.1429118773946438E-2</v>
      </c>
      <c r="S171" s="63">
        <f t="shared" si="30"/>
        <v>2.4782798893415117</v>
      </c>
    </row>
    <row r="172" spans="3:19" ht="15" x14ac:dyDescent="0.25">
      <c r="C172" s="165"/>
      <c r="D172" s="166"/>
      <c r="E172" s="61" t="s">
        <v>9</v>
      </c>
      <c r="F172" s="64">
        <f>IF($C$2="National Currency",IF(Investment_DATA!P163=0,0,Investment_DATA!P163),IF($C$2="Current Exchange rate",IF(Investment_DATA!P163=0,0,Investment_DATA!P163/ECO!P19),IF($C$2="Constant Exchange rate",IF(Investment_DATA!P163=0,0,Investment_DATA!P163/ECO!P54))))</f>
        <v>145180.57</v>
      </c>
      <c r="G172" s="64">
        <f>IF($C$2="National Currency",IF(Investment_DATA!Q163=0,0,Investment_DATA!Q163),IF($C$2="Current Exchange rate",IF(Investment_DATA!Q163=0,0,Investment_DATA!Q163/ECO!Q19),IF($C$2="Constant Exchange rate",IF(Investment_DATA!Q163=0,0,Investment_DATA!Q163/ECO!Q54))))</f>
        <v>158594.92000000001</v>
      </c>
      <c r="H172" s="64">
        <f>IF($C$2="National Currency",IF(Investment_DATA!R163=0,0,Investment_DATA!R163),IF($C$2="Current Exchange rate",IF(Investment_DATA!R163=0,0,Investment_DATA!R163/ECO!R19),IF($C$2="Constant Exchange rate",IF(Investment_DATA!R163=0,0,Investment_DATA!R163/ECO!R54))))</f>
        <v>175476.72</v>
      </c>
      <c r="I172" s="64">
        <f>IF($C$2="National Currency",IF(Investment_DATA!S163=0,0,Investment_DATA!S163),IF($C$2="Current Exchange rate",IF(Investment_DATA!S163=0,0,Investment_DATA!S163/ECO!S19),IF($C$2="Constant Exchange rate",IF(Investment_DATA!S163=0,0,Investment_DATA!S163/ECO!S54))))</f>
        <v>181779.94466154001</v>
      </c>
      <c r="J172" s="64">
        <f>IF($C$2="National Currency",IF(Investment_DATA!T163=0,0,Investment_DATA!T163),IF($C$2="Current Exchange rate",IF(Investment_DATA!T163=0,0,Investment_DATA!T163/ECO!T19),IF($C$2="Constant Exchange rate",IF(Investment_DATA!T163=0,0,Investment_DATA!T163/ECO!T54))))</f>
        <v>191530.97905157</v>
      </c>
      <c r="K172" s="64">
        <f>IF($C$2="National Currency",IF(Investment_DATA!U163=0,0,Investment_DATA!U163),IF($C$2="Current Exchange rate",IF(Investment_DATA!U163=0,0,Investment_DATA!U163/ECO!U19),IF($C$2="Constant Exchange rate",IF(Investment_DATA!U163=0,0,Investment_DATA!U163/ECO!U54))))</f>
        <v>218252</v>
      </c>
      <c r="L172" s="64">
        <f>IF($C$2="National Currency",IF(Investment_DATA!V163=0,0,Investment_DATA!V163),IF($C$2="Current Exchange rate",IF(Investment_DATA!V163=0,0,Investment_DATA!V163/ECO!V19),IF($C$2="Constant Exchange rate",IF(Investment_DATA!V163=0,0,Investment_DATA!V163/ECO!V54))))</f>
        <v>214395</v>
      </c>
      <c r="M172" s="64">
        <f>IF($C$2="National Currency",IF(Investment_DATA!W163=0,0,Investment_DATA!W163),IF($C$2="Current Exchange rate",IF(Investment_DATA!W163=0,0,Investment_DATA!W163/ECO!W19),IF($C$2="Constant Exchange rate",IF(Investment_DATA!W163=0,0,Investment_DATA!W163/ECO!W54))))</f>
        <v>227483.36392466439</v>
      </c>
      <c r="N172" s="64">
        <f>IF($C$2="National Currency",IF(Investment_DATA!X163=0,0,Investment_DATA!X163),IF($C$2="Current Exchange rate",IF(Investment_DATA!X163=0,0,Investment_DATA!X163/ECO!X19),IF($C$2="Constant Exchange rate",IF(Investment_DATA!X163=0,0,Investment_DATA!X163/ECO!X54))))</f>
        <v>237214.11165926972</v>
      </c>
      <c r="O172" s="64">
        <f>IF($C$2="National Currency",IF(Investment_DATA!Y163=0,0,Investment_DATA!Y163),IF($C$2="Current Exchange rate",IF(Investment_DATA!Y163=0,0,Investment_DATA!Y163/ECO!Y19),IF($C$2="Constant Exchange rate",IF(Investment_DATA!Y163=0,0,Investment_DATA!Y163/ECO!Y54))))</f>
        <v>252939.85199892899</v>
      </c>
      <c r="P172" s="64">
        <f>IF($C$2="National Currency",IF(Investment_DATA!Z163=0,0,Investment_DATA!Z163),IF($C$2="Current Exchange rate",IF(Investment_DATA!Z163=0,0,Investment_DATA!Z163/ECO!Z19),IF($C$2="Constant Exchange rate",IF(Investment_DATA!Z163=0,0,Investment_DATA!Z163/ECO!Z54))))</f>
        <v>279578.96823039372</v>
      </c>
      <c r="Q172" s="63">
        <f t="shared" si="28"/>
        <v>2.9202759059285745E-2</v>
      </c>
      <c r="R172" s="63">
        <f t="shared" si="29"/>
        <v>0.10531798773875112</v>
      </c>
      <c r="S172" s="63">
        <f t="shared" si="30"/>
        <v>0.76284945463822984</v>
      </c>
    </row>
    <row r="173" spans="3:19" ht="15" x14ac:dyDescent="0.25">
      <c r="C173" s="165"/>
      <c r="D173" s="166"/>
      <c r="E173" s="61" t="s">
        <v>10</v>
      </c>
      <c r="F173" s="64">
        <f>IF($C$2="National Currency",IF(Investment_DATA!P164=0,0,Investment_DATA!P164),IF($C$2="Current Exchange rate",IF(Investment_DATA!P164=0,0,Investment_DATA!P164/ECO!P20),IF($C$2="Constant Exchange rate",IF(Investment_DATA!P164=0,0,Investment_DATA!P164/ECO!P55))))</f>
        <v>93745</v>
      </c>
      <c r="G173" s="64">
        <f>IF($C$2="National Currency",IF(Investment_DATA!Q164=0,0,Investment_DATA!Q164),IF($C$2="Current Exchange rate",IF(Investment_DATA!Q164=0,0,Investment_DATA!Q164/ECO!Q20),IF($C$2="Constant Exchange rate",IF(Investment_DATA!Q164=0,0,Investment_DATA!Q164/ECO!Q55))))</f>
        <v>107723</v>
      </c>
      <c r="H173" s="64">
        <f>IF($C$2="National Currency",IF(Investment_DATA!R164=0,0,Investment_DATA!R164),IF($C$2="Current Exchange rate",IF(Investment_DATA!R164=0,0,Investment_DATA!R164/ECO!R20),IF($C$2="Constant Exchange rate",IF(Investment_DATA!R164=0,0,Investment_DATA!R164/ECO!R55))))</f>
        <v>115732</v>
      </c>
      <c r="I173" s="64">
        <f>IF($C$2="National Currency",IF(Investment_DATA!S164=0,0,Investment_DATA!S164),IF($C$2="Current Exchange rate",IF(Investment_DATA!S164=0,0,Investment_DATA!S164/ECO!S20),IF($C$2="Constant Exchange rate",IF(Investment_DATA!S164=0,0,Investment_DATA!S164/ECO!S55))))</f>
        <v>120570</v>
      </c>
      <c r="J173" s="64">
        <f>IF($C$2="National Currency",IF(Investment_DATA!T164=0,0,Investment_DATA!T164),IF($C$2="Current Exchange rate",IF(Investment_DATA!T164=0,0,Investment_DATA!T164/ECO!T20),IF($C$2="Constant Exchange rate",IF(Investment_DATA!T164=0,0,Investment_DATA!T164/ECO!T55))))</f>
        <v>104626</v>
      </c>
      <c r="K173" s="64">
        <f>IF($C$2="National Currency",IF(Investment_DATA!U164=0,0,Investment_DATA!U164),IF($C$2="Current Exchange rate",IF(Investment_DATA!U164=0,0,Investment_DATA!U164/ECO!U20),IF($C$2="Constant Exchange rate",IF(Investment_DATA!U164=0,0,Investment_DATA!U164/ECO!U55))))</f>
        <v>123521</v>
      </c>
      <c r="L173" s="64">
        <f>IF($C$2="National Currency",IF(Investment_DATA!V164=0,0,Investment_DATA!V164),IF($C$2="Current Exchange rate",IF(Investment_DATA!V164=0,0,Investment_DATA!V164/ECO!V20),IF($C$2="Constant Exchange rate",IF(Investment_DATA!V164=0,0,Investment_DATA!V164/ECO!V55))))</f>
        <v>137108</v>
      </c>
      <c r="M173" s="64">
        <f>IF($C$2="National Currency",IF(Investment_DATA!W164=0,0,Investment_DATA!W164),IF($C$2="Current Exchange rate",IF(Investment_DATA!W164=0,0,Investment_DATA!W164/ECO!W20),IF($C$2="Constant Exchange rate",IF(Investment_DATA!W164=0,0,Investment_DATA!W164/ECO!W55))))</f>
        <v>131741</v>
      </c>
      <c r="N173" s="64">
        <f>IF($C$2="National Currency",IF(Investment_DATA!X164=0,0,Investment_DATA!X164),IF($C$2="Current Exchange rate",IF(Investment_DATA!X164=0,0,Investment_DATA!X164/ECO!X20),IF($C$2="Constant Exchange rate",IF(Investment_DATA!X164=0,0,Investment_DATA!X164/ECO!X55))))</f>
        <v>142653</v>
      </c>
      <c r="O173" s="64">
        <f>IF($C$2="National Currency",IF(Investment_DATA!Y164=0,0,Investment_DATA!Y164),IF($C$2="Current Exchange rate",IF(Investment_DATA!Y164=0,0,Investment_DATA!Y164/ECO!Y20),IF($C$2="Constant Exchange rate",IF(Investment_DATA!Y164=0,0,Investment_DATA!Y164/ECO!Y55))))</f>
        <v>154897</v>
      </c>
      <c r="P173" s="64">
        <f>IF($C$2="National Currency",IF(Investment_DATA!Z164=0,0,Investment_DATA!Z164),IF($C$2="Current Exchange rate",IF(Investment_DATA!Z164=0,0,Investment_DATA!Z164/ECO!Z20),IF($C$2="Constant Exchange rate",IF(Investment_DATA!Z164=0,0,Investment_DATA!Z164/ECO!Z55))))</f>
        <v>163279</v>
      </c>
      <c r="Q173" s="63">
        <f t="shared" si="28"/>
        <v>1.7054921286181191E-2</v>
      </c>
      <c r="R173" s="63">
        <f t="shared" si="29"/>
        <v>5.4113378567693271E-2</v>
      </c>
      <c r="S173" s="63">
        <f t="shared" si="30"/>
        <v>0.51573015976161085</v>
      </c>
    </row>
    <row r="174" spans="3:19" ht="15" x14ac:dyDescent="0.25">
      <c r="C174" s="165"/>
      <c r="D174" s="166"/>
      <c r="E174" s="61" t="s">
        <v>11</v>
      </c>
      <c r="F174" s="64">
        <f>IF($C$2="National Currency",IF(Investment_DATA!P165=0,0,Investment_DATA!P165),IF($C$2="Current Exchange rate",IF(Investment_DATA!P165=0,0,Investment_DATA!P165/ECO!P21),IF($C$2="Constant Exchange rate",IF(Investment_DATA!P165=0,0,Investment_DATA!P165/ECO!P56))))</f>
        <v>1125652</v>
      </c>
      <c r="G174" s="64">
        <f>IF($C$2="National Currency",IF(Investment_DATA!Q165=0,0,Investment_DATA!Q165),IF($C$2="Current Exchange rate",IF(Investment_DATA!Q165=0,0,Investment_DATA!Q165/ECO!Q21),IF($C$2="Constant Exchange rate",IF(Investment_DATA!Q165=0,0,Investment_DATA!Q165/ECO!Q56))))</f>
        <v>1277666</v>
      </c>
      <c r="H174" s="64">
        <f>IF($C$2="National Currency",IF(Investment_DATA!R165=0,0,Investment_DATA!R165),IF($C$2="Current Exchange rate",IF(Investment_DATA!R165=0,0,Investment_DATA!R165/ECO!R21),IF($C$2="Constant Exchange rate",IF(Investment_DATA!R165=0,0,Investment_DATA!R165/ECO!R56))))</f>
        <v>1402201</v>
      </c>
      <c r="I174" s="64">
        <f>IF($C$2="National Currency",IF(Investment_DATA!S165=0,0,Investment_DATA!S165),IF($C$2="Current Exchange rate",IF(Investment_DATA!S165=0,0,Investment_DATA!S165/ECO!S21),IF($C$2="Constant Exchange rate",IF(Investment_DATA!S165=0,0,Investment_DATA!S165/ECO!S56))))</f>
        <v>1491236</v>
      </c>
      <c r="J174" s="64">
        <f>IF($C$2="National Currency",IF(Investment_DATA!T165=0,0,Investment_DATA!T165),IF($C$2="Current Exchange rate",IF(Investment_DATA!T165=0,0,Investment_DATA!T165/ECO!T21),IF($C$2="Constant Exchange rate",IF(Investment_DATA!T165=0,0,Investment_DATA!T165/ECO!T56))))</f>
        <v>1406552</v>
      </c>
      <c r="K174" s="64">
        <f>IF($C$2="National Currency",IF(Investment_DATA!U165=0,0,Investment_DATA!U165),IF($C$2="Current Exchange rate",IF(Investment_DATA!U165=0,0,Investment_DATA!U165/ECO!U21),IF($C$2="Constant Exchange rate",IF(Investment_DATA!U165=0,0,Investment_DATA!U165/ECO!U56))))</f>
        <v>1585896</v>
      </c>
      <c r="L174" s="64">
        <f>IF($C$2="National Currency",IF(Investment_DATA!V165=0,0,Investment_DATA!V165),IF($C$2="Current Exchange rate",IF(Investment_DATA!V165=0,0,Investment_DATA!V165/ECO!V21),IF($C$2="Constant Exchange rate",IF(Investment_DATA!V165=0,0,Investment_DATA!V165/ECO!V56))))</f>
        <v>1685626</v>
      </c>
      <c r="M174" s="64">
        <f>IF($C$2="National Currency",IF(Investment_DATA!W165=0,0,Investment_DATA!W165),IF($C$2="Current Exchange rate",IF(Investment_DATA!W165=0,0,Investment_DATA!W165/ECO!W21),IF($C$2="Constant Exchange rate",IF(Investment_DATA!W165=0,0,Investment_DATA!W165/ECO!W56))))</f>
        <v>1666258</v>
      </c>
      <c r="N174" s="64">
        <f>IF($C$2="National Currency",IF(Investment_DATA!X165=0,0,Investment_DATA!X165),IF($C$2="Current Exchange rate",IF(Investment_DATA!X165=0,0,Investment_DATA!X165/ECO!X21),IF($C$2="Constant Exchange rate",IF(Investment_DATA!X165=0,0,Investment_DATA!X165/ECO!X56))))</f>
        <v>1856272</v>
      </c>
      <c r="O174" s="64">
        <f>IF($C$2="National Currency",IF(Investment_DATA!Y165=0,0,Investment_DATA!Y165),IF($C$2="Current Exchange rate",IF(Investment_DATA!Y165=0,0,Investment_DATA!Y165/ECO!Y21),IF($C$2="Constant Exchange rate",IF(Investment_DATA!Y165=0,0,Investment_DATA!Y165/ECO!Y56))))</f>
        <v>1938100</v>
      </c>
      <c r="P174" s="64">
        <f>IF($C$2="National Currency",IF(Investment_DATA!Z165=0,0,Investment_DATA!Z165),IF($C$2="Current Exchange rate",IF(Investment_DATA!Z165=0,0,Investment_DATA!Z165/ECO!Z21),IF($C$2="Constant Exchange rate",IF(Investment_DATA!Z165=0,0,Investment_DATA!Z165/ECO!Z56))))</f>
        <v>2143900</v>
      </c>
      <c r="Q174" s="63">
        <f t="shared" si="28"/>
        <v>0.22393599755904836</v>
      </c>
      <c r="R174" s="63">
        <f t="shared" si="29"/>
        <v>0.10618647128631142</v>
      </c>
      <c r="S174" s="63">
        <f t="shared" si="30"/>
        <v>0.67798156951816835</v>
      </c>
    </row>
    <row r="175" spans="3:19" ht="15" x14ac:dyDescent="0.25">
      <c r="C175" s="165"/>
      <c r="D175" s="166"/>
      <c r="E175" s="61" t="s">
        <v>12</v>
      </c>
      <c r="F175" s="64">
        <f>IF($C$2="National Currency",IF(Investment_DATA!P166=0,0,Investment_DATA!P166),IF($C$2="Current Exchange rate",IF(Investment_DATA!P166=0,0,Investment_DATA!P166/ECO!P22),IF($C$2="Constant Exchange rate",IF(Investment_DATA!P166=0,0,Investment_DATA!P166/ECO!P57))))</f>
        <v>7963</v>
      </c>
      <c r="G175" s="64">
        <f>IF($C$2="National Currency",IF(Investment_DATA!Q166=0,0,Investment_DATA!Q166),IF($C$2="Current Exchange rate",IF(Investment_DATA!Q166=0,0,Investment_DATA!Q166/ECO!Q22),IF($C$2="Constant Exchange rate",IF(Investment_DATA!Q166=0,0,Investment_DATA!Q166/ECO!Q57))))</f>
        <v>9267</v>
      </c>
      <c r="H175" s="64">
        <f>IF($C$2="National Currency",IF(Investment_DATA!R166=0,0,Investment_DATA!R166),IF($C$2="Current Exchange rate",IF(Investment_DATA!R166=0,0,Investment_DATA!R166/ECO!R22),IF($C$2="Constant Exchange rate",IF(Investment_DATA!R166=0,0,Investment_DATA!R166/ECO!R57))))</f>
        <v>10460</v>
      </c>
      <c r="I175" s="64">
        <f>IF($C$2="National Currency",IF(Investment_DATA!S166=0,0,Investment_DATA!S166),IF($C$2="Current Exchange rate",IF(Investment_DATA!S166=0,0,Investment_DATA!S166/ECO!S22),IF($C$2="Constant Exchange rate",IF(Investment_DATA!S166=0,0,Investment_DATA!S166/ECO!S57))))</f>
        <v>11843</v>
      </c>
      <c r="J175" s="64">
        <f>IF($C$2="National Currency",IF(Investment_DATA!T166=0,0,Investment_DATA!T166),IF($C$2="Current Exchange rate",IF(Investment_DATA!T166=0,0,Investment_DATA!T166/ECO!T22),IF($C$2="Constant Exchange rate",IF(Investment_DATA!T166=0,0,Investment_DATA!T166/ECO!T57))))</f>
        <v>11327</v>
      </c>
      <c r="K175" s="64">
        <f>IF($C$2="National Currency",IF(Investment_DATA!U166=0,0,Investment_DATA!U166),IF($C$2="Current Exchange rate",IF(Investment_DATA!U166=0,0,Investment_DATA!U166/ECO!U22),IF($C$2="Constant Exchange rate",IF(Investment_DATA!U166=0,0,Investment_DATA!U166/ECO!U57))))</f>
        <v>12539</v>
      </c>
      <c r="L175" s="64">
        <f>IF($C$2="National Currency",IF(Investment_DATA!V166=0,0,Investment_DATA!V166),IF($C$2="Current Exchange rate",IF(Investment_DATA!V166=0,0,Investment_DATA!V166/ECO!V22),IF($C$2="Constant Exchange rate",IF(Investment_DATA!V166=0,0,Investment_DATA!V166/ECO!V57))))</f>
        <v>11276</v>
      </c>
      <c r="M175" s="64">
        <f>IF($C$2="National Currency",IF(Investment_DATA!W166=0,0,Investment_DATA!W166),IF($C$2="Current Exchange rate",IF(Investment_DATA!W166=0,0,Investment_DATA!W166/ECO!W22),IF($C$2="Constant Exchange rate",IF(Investment_DATA!W166=0,0,Investment_DATA!W166/ECO!W57))))</f>
        <v>10432</v>
      </c>
      <c r="N175" s="64">
        <f>IF($C$2="National Currency",IF(Investment_DATA!X166=0,0,Investment_DATA!X166),IF($C$2="Current Exchange rate",IF(Investment_DATA!X166=0,0,Investment_DATA!X166/ECO!X22),IF($C$2="Constant Exchange rate",IF(Investment_DATA!X166=0,0,Investment_DATA!X166/ECO!X57))))</f>
        <v>11024</v>
      </c>
      <c r="O175" s="64">
        <f>IF($C$2="National Currency",IF(Investment_DATA!Y166=0,0,Investment_DATA!Y166),IF($C$2="Current Exchange rate",IF(Investment_DATA!Y166=0,0,Investment_DATA!Y166/ECO!Y22),IF($C$2="Constant Exchange rate",IF(Investment_DATA!Y166=0,0,Investment_DATA!Y166/ECO!Y57))))</f>
        <v>11399</v>
      </c>
      <c r="P175" s="64">
        <f>IF($C$2="National Currency",IF(Investment_DATA!Z166=0,0,Investment_DATA!Z166),IF($C$2="Current Exchange rate",IF(Investment_DATA!Z166=0,0,Investment_DATA!Z166/ECO!Z22),IF($C$2="Constant Exchange rate",IF(Investment_DATA!Z166=0,0,Investment_DATA!Z166/ECO!Z57))))</f>
        <v>12000</v>
      </c>
      <c r="Q175" s="63">
        <f t="shared" si="28"/>
        <v>1.2534315829602967E-3</v>
      </c>
      <c r="R175" s="63">
        <f t="shared" si="29"/>
        <v>5.2723923151153596E-2</v>
      </c>
      <c r="S175" s="63">
        <f t="shared" si="30"/>
        <v>0.2949174490126254</v>
      </c>
    </row>
    <row r="176" spans="3:19" ht="15" x14ac:dyDescent="0.25">
      <c r="C176" s="165"/>
      <c r="D176" s="166"/>
      <c r="E176" s="61" t="s">
        <v>13</v>
      </c>
      <c r="F176" s="64">
        <f>IF($C$2="National Currency",IF(Investment_DATA!P167=0,0,Investment_DATA!P167),IF($C$2="Current Exchange rate",IF(Investment_DATA!P167=0,0,Investment_DATA!P167/ECO!P23),IF($C$2="Constant Exchange rate",IF(Investment_DATA!P167=0,0,Investment_DATA!P167/ECO!P58))))</f>
        <v>1497.9106816401149</v>
      </c>
      <c r="G176" s="64">
        <f>IF($C$2="National Currency",IF(Investment_DATA!Q167=0,0,Investment_DATA!Q167),IF($C$2="Current Exchange rate",IF(Investment_DATA!Q167=0,0,Investment_DATA!Q167/ECO!Q23),IF($C$2="Constant Exchange rate",IF(Investment_DATA!Q167=0,0,Investment_DATA!Q167/ECO!Q58))))</f>
        <v>1762.8623661530426</v>
      </c>
      <c r="H176" s="64">
        <f>IF($C$2="National Currency",IF(Investment_DATA!R167=0,0,Investment_DATA!R167),IF($C$2="Current Exchange rate",IF(Investment_DATA!R167=0,0,Investment_DATA!R167/ECO!R23),IF($C$2="Constant Exchange rate",IF(Investment_DATA!R167=0,0,Investment_DATA!R167/ECO!R58))))</f>
        <v>2153.8260642465393</v>
      </c>
      <c r="I176" s="64">
        <f>IF($C$2="National Currency",IF(Investment_DATA!S167=0,0,Investment_DATA!S167),IF($C$2="Current Exchange rate",IF(Investment_DATA!S167=0,0,Investment_DATA!S167/ECO!S23),IF($C$2="Constant Exchange rate",IF(Investment_DATA!S167=0,0,Investment_DATA!S167/ECO!S58))))</f>
        <v>2529.3810394358838</v>
      </c>
      <c r="J176" s="64">
        <f>IF($C$2="National Currency",IF(Investment_DATA!T167=0,0,Investment_DATA!T167),IF($C$2="Current Exchange rate",IF(Investment_DATA!T167=0,0,Investment_DATA!T167/ECO!T23),IF($C$2="Constant Exchange rate",IF(Investment_DATA!T167=0,0,Investment_DATA!T167/ECO!T58))))</f>
        <v>2502.2199007573777</v>
      </c>
      <c r="K176" s="64">
        <f>IF($C$2="National Currency",IF(Investment_DATA!U167=0,0,Investment_DATA!U167),IF($C$2="Current Exchange rate",IF(Investment_DATA!U167=0,0,Investment_DATA!U167/ECO!U23),IF($C$2="Constant Exchange rate",IF(Investment_DATA!U167=0,0,Investment_DATA!U167/ECO!U58))))</f>
        <v>2756.0720814834158</v>
      </c>
      <c r="L176" s="64">
        <f>IF($C$2="National Currency",IF(Investment_DATA!V167=0,0,Investment_DATA!V167),IF($C$2="Current Exchange rate",IF(Investment_DATA!V167=0,0,Investment_DATA!V167/ECO!V23),IF($C$2="Constant Exchange rate",IF(Investment_DATA!V167=0,0,Investment_DATA!V167/ECO!V58))))</f>
        <v>3046.3567511099504</v>
      </c>
      <c r="M176" s="64">
        <f>IF($C$2="National Currency",IF(Investment_DATA!W167=0,0,Investment_DATA!W167),IF($C$2="Current Exchange rate",IF(Investment_DATA!W167=0,0,Investment_DATA!W167/ECO!W23),IF($C$2="Constant Exchange rate",IF(Investment_DATA!W167=0,0,Investment_DATA!W167/ECO!W58))))</f>
        <v>3261.5565421781143</v>
      </c>
      <c r="N176" s="64">
        <f>IF($C$2="National Currency",IF(Investment_DATA!X167=0,0,Investment_DATA!X167),IF($C$2="Current Exchange rate",IF(Investment_DATA!X167=0,0,Investment_DATA!X167/ECO!X23),IF($C$2="Constant Exchange rate",IF(Investment_DATA!X167=0,0,Investment_DATA!X167/ECO!X58))))</f>
        <v>3542.1781143901799</v>
      </c>
      <c r="O176" s="64">
        <f>IF($C$2="National Currency",IF(Investment_DATA!Y167=0,0,Investment_DATA!Y167),IF($C$2="Current Exchange rate",IF(Investment_DATA!Y167=0,0,Investment_DATA!Y167/ECO!Y23),IF($C$2="Constant Exchange rate",IF(Investment_DATA!Y167=0,0,Investment_DATA!Y167/ECO!Y58))))</f>
        <v>3634.2387046226168</v>
      </c>
      <c r="P176" s="64">
        <f>IF($C$2="National Currency",IF(Investment_DATA!Z167=0,0,Investment_DATA!Z167),IF($C$2="Current Exchange rate",IF(Investment_DATA!Z167=0,0,Investment_DATA!Z167/ECO!Z23),IF($C$2="Constant Exchange rate",IF(Investment_DATA!Z167=0,0,Investment_DATA!Z167/ECO!Z58))))</f>
        <v>3795.1162183337683</v>
      </c>
      <c r="Q176" s="63">
        <f t="shared" si="28"/>
        <v>3.9640987742203256E-4</v>
      </c>
      <c r="R176" s="63">
        <f t="shared" si="29"/>
        <v>4.4267184075311716E-2</v>
      </c>
      <c r="S176" s="63">
        <f t="shared" si="30"/>
        <v>1.1528148148148145</v>
      </c>
    </row>
    <row r="177" spans="3:19" ht="15" x14ac:dyDescent="0.25">
      <c r="C177" s="165"/>
      <c r="D177" s="166"/>
      <c r="E177" s="61" t="s">
        <v>14</v>
      </c>
      <c r="F177" s="64">
        <f>IF($C$2="National Currency",IF(Investment_DATA!P168=0,0,Investment_DATA!P168),IF($C$2="Current Exchange rate",IF(Investment_DATA!P168=0,0,Investment_DATA!P168/ECO!P24),IF($C$2="Constant Exchange rate",IF(Investment_DATA!P168=0,0,Investment_DATA!P168/ECO!P59))))</f>
        <v>3766.2673512074534</v>
      </c>
      <c r="G177" s="64">
        <f>IF($C$2="National Currency",IF(Investment_DATA!Q168=0,0,Investment_DATA!Q168),IF($C$2="Current Exchange rate",IF(Investment_DATA!Q168=0,0,Investment_DATA!Q168/ECO!Q24),IF($C$2="Constant Exchange rate",IF(Investment_DATA!Q168=0,0,Investment_DATA!Q168/ECO!Q59))))</f>
        <v>4503.7142676047406</v>
      </c>
      <c r="H177" s="64">
        <f>IF($C$2="National Currency",IF(Investment_DATA!R168=0,0,Investment_DATA!R168),IF($C$2="Current Exchange rate",IF(Investment_DATA!R168=0,0,Investment_DATA!R168/ECO!R24),IF($C$2="Constant Exchange rate",IF(Investment_DATA!R168=0,0,Investment_DATA!R168/ECO!R59))))</f>
        <v>5100.0570450656014</v>
      </c>
      <c r="I177" s="64">
        <f>IF($C$2="National Currency",IF(Investment_DATA!S168=0,0,Investment_DATA!S168),IF($C$2="Current Exchange rate",IF(Investment_DATA!S168=0,0,Investment_DATA!S168/ECO!S24),IF($C$2="Constant Exchange rate",IF(Investment_DATA!S168=0,0,Investment_DATA!S168/ECO!S59))))</f>
        <v>5597.7593965899723</v>
      </c>
      <c r="J177" s="64">
        <f>IF($C$2="National Currency",IF(Investment_DATA!T168=0,0,Investment_DATA!T168),IF($C$2="Current Exchange rate",IF(Investment_DATA!T168=0,0,Investment_DATA!T168/ECO!T24),IF($C$2="Constant Exchange rate",IF(Investment_DATA!T168=0,0,Investment_DATA!T168/ECO!T59))))</f>
        <v>6342.1341192875698</v>
      </c>
      <c r="K177" s="64">
        <f>IF($C$2="National Currency",IF(Investment_DATA!U168=0,0,Investment_DATA!U168),IF($C$2="Current Exchange rate",IF(Investment_DATA!U168=0,0,Investment_DATA!U168/ECO!U24),IF($C$2="Constant Exchange rate",IF(Investment_DATA!U168=0,0,Investment_DATA!U168/ECO!U59))))</f>
        <v>6675.6259111364643</v>
      </c>
      <c r="L177" s="64">
        <f>IF($C$2="National Currency",IF(Investment_DATA!V168=0,0,Investment_DATA!V168),IF($C$2="Current Exchange rate",IF(Investment_DATA!V168=0,0,Investment_DATA!V168/ECO!V24),IF($C$2="Constant Exchange rate",IF(Investment_DATA!V168=0,0,Investment_DATA!V168/ECO!V59))))</f>
        <v>7064.609875134689</v>
      </c>
      <c r="M177" s="64">
        <f>IF($C$2="National Currency",IF(Investment_DATA!W168=0,0,Investment_DATA!W168),IF($C$2="Current Exchange rate",IF(Investment_DATA!W168=0,0,Investment_DATA!W168/ECO!W24),IF($C$2="Constant Exchange rate",IF(Investment_DATA!W168=0,0,Investment_DATA!W168/ECO!W59))))</f>
        <v>6809.5962477023513</v>
      </c>
      <c r="N177" s="64">
        <f>IF($C$2="National Currency",IF(Investment_DATA!X168=0,0,Investment_DATA!X168),IF($C$2="Current Exchange rate",IF(Investment_DATA!X168=0,0,Investment_DATA!X168/ECO!X24),IF($C$2="Constant Exchange rate",IF(Investment_DATA!X168=0,0,Investment_DATA!X168/ECO!X59))))</f>
        <v>6808.0433542498567</v>
      </c>
      <c r="O177" s="64">
        <f>IF($C$2="National Currency",IF(Investment_DATA!Y168=0,0,Investment_DATA!Y168),IF($C$2="Current Exchange rate",IF(Investment_DATA!Y168=0,0,Investment_DATA!Y168/ECO!Y24),IF($C$2="Constant Exchange rate",IF(Investment_DATA!Y168=0,0,Investment_DATA!Y168/ECO!Y59))))</f>
        <v>6307.5236103188181</v>
      </c>
      <c r="P177" s="64">
        <f>IF($C$2="National Currency",IF(Investment_DATA!Z168=0,0,Investment_DATA!Z168),IF($C$2="Current Exchange rate",IF(Investment_DATA!Z168=0,0,Investment_DATA!Z168/ECO!Z24),IF($C$2="Constant Exchange rate",IF(Investment_DATA!Z168=0,0,Investment_DATA!Z168/ECO!Z59))))</f>
        <v>6743.6014451416613</v>
      </c>
      <c r="Q177" s="63">
        <f t="shared" si="28"/>
        <v>7.0438691951977151E-4</v>
      </c>
      <c r="R177" s="63">
        <f t="shared" si="29"/>
        <v>6.9136139912253425E-2</v>
      </c>
      <c r="S177" s="63">
        <f t="shared" si="30"/>
        <v>0.49734220344493218</v>
      </c>
    </row>
    <row r="178" spans="3:19" ht="15" x14ac:dyDescent="0.25">
      <c r="C178" s="165"/>
      <c r="D178" s="166"/>
      <c r="E178" s="61" t="s">
        <v>15</v>
      </c>
      <c r="F178" s="64">
        <f>IF($C$2="National Currency",IF(Investment_DATA!P169=0,0,Investment_DATA!P169),IF($C$2="Current Exchange rate",IF(Investment_DATA!P169=0,0,Investment_DATA!P169/ECO!P25),IF($C$2="Constant Exchange rate",IF(Investment_DATA!P169=0,0,Investment_DATA!P169/ECO!P60))))</f>
        <v>65968</v>
      </c>
      <c r="G178" s="64">
        <f>IF($C$2="National Currency",IF(Investment_DATA!Q169=0,0,Investment_DATA!Q169),IF($C$2="Current Exchange rate",IF(Investment_DATA!Q169=0,0,Investment_DATA!Q169/ECO!Q25),IF($C$2="Constant Exchange rate",IF(Investment_DATA!Q169=0,0,Investment_DATA!Q169/ECO!Q60))))</f>
        <v>78889</v>
      </c>
      <c r="H178" s="64">
        <f>IF($C$2="National Currency",IF(Investment_DATA!R169=0,0,Investment_DATA!R169),IF($C$2="Current Exchange rate",IF(Investment_DATA!R169=0,0,Investment_DATA!R169/ECO!R25),IF($C$2="Constant Exchange rate",IF(Investment_DATA!R169=0,0,Investment_DATA!R169/ECO!R60))))</f>
        <v>90990</v>
      </c>
      <c r="I178" s="64">
        <f>IF($C$2="National Currency",IF(Investment_DATA!S169=0,0,Investment_DATA!S169),IF($C$2="Current Exchange rate",IF(Investment_DATA!S169=0,0,Investment_DATA!S169/ECO!S25),IF($C$2="Constant Exchange rate",IF(Investment_DATA!S169=0,0,Investment_DATA!S169/ECO!S60))))</f>
        <v>92516</v>
      </c>
      <c r="J178" s="64">
        <f>IF($C$2="National Currency",IF(Investment_DATA!T169=0,0,Investment_DATA!T169),IF($C$2="Current Exchange rate",IF(Investment_DATA!T169=0,0,Investment_DATA!T169/ECO!T25),IF($C$2="Constant Exchange rate",IF(Investment_DATA!T169=0,0,Investment_DATA!T169/ECO!T60))))</f>
        <v>73034</v>
      </c>
      <c r="K178" s="64">
        <f>IF($C$2="National Currency",IF(Investment_DATA!U169=0,0,Investment_DATA!U169),IF($C$2="Current Exchange rate",IF(Investment_DATA!U169=0,0,Investment_DATA!U169/ECO!U25),IF($C$2="Constant Exchange rate",IF(Investment_DATA!U169=0,0,Investment_DATA!U169/ECO!U60))))</f>
        <v>78757</v>
      </c>
      <c r="L178" s="64">
        <f>IF($C$2="National Currency",IF(Investment_DATA!V169=0,0,Investment_DATA!V169),IF($C$2="Current Exchange rate",IF(Investment_DATA!V169=0,0,Investment_DATA!V169/ECO!V25),IF($C$2="Constant Exchange rate",IF(Investment_DATA!V169=0,0,Investment_DATA!V169/ECO!V60))))</f>
        <v>81572</v>
      </c>
      <c r="M178" s="64">
        <f>IF($C$2="National Currency",IF(Investment_DATA!W169=0,0,Investment_DATA!W169),IF($C$2="Current Exchange rate",IF(Investment_DATA!W169=0,0,Investment_DATA!W169/ECO!W25),IF($C$2="Constant Exchange rate",IF(Investment_DATA!W169=0,0,Investment_DATA!W169/ECO!W60))))</f>
        <v>79599</v>
      </c>
      <c r="N178" s="64">
        <f>IF($C$2="National Currency",IF(Investment_DATA!X169=0,0,Investment_DATA!X169),IF($C$2="Current Exchange rate",IF(Investment_DATA!X169=0,0,Investment_DATA!X169/ECO!X25),IF($C$2="Constant Exchange rate",IF(Investment_DATA!X169=0,0,Investment_DATA!X169/ECO!X60))))</f>
        <v>84904</v>
      </c>
      <c r="O178" s="64">
        <f>IF($C$2="National Currency",IF(Investment_DATA!Y169=0,0,Investment_DATA!Y169),IF($C$2="Current Exchange rate",IF(Investment_DATA!Y169=0,0,Investment_DATA!Y169/ECO!Y25),IF($C$2="Constant Exchange rate",IF(Investment_DATA!Y169=0,0,Investment_DATA!Y169/ECO!Y60))))</f>
        <v>88771</v>
      </c>
      <c r="P178" s="64">
        <f>IF($C$2="National Currency",IF(Investment_DATA!Z169=0,0,Investment_DATA!Z169),IF($C$2="Current Exchange rate",IF(Investment_DATA!Z169=0,0,Investment_DATA!Z169/ECO!Z25),IF($C$2="Constant Exchange rate",IF(Investment_DATA!Z169=0,0,Investment_DATA!Z169/ECO!Z60))))</f>
        <v>95560</v>
      </c>
      <c r="Q178" s="63">
        <f t="shared" si="28"/>
        <v>9.9814935056404975E-3</v>
      </c>
      <c r="R178" s="63">
        <f t="shared" si="29"/>
        <v>7.6477678521138737E-2</v>
      </c>
      <c r="S178" s="63">
        <f t="shared" si="30"/>
        <v>0.21132223757431334</v>
      </c>
    </row>
    <row r="179" spans="3:19" ht="15" x14ac:dyDescent="0.25">
      <c r="C179" s="165"/>
      <c r="D179" s="166"/>
      <c r="E179" s="61" t="s">
        <v>16</v>
      </c>
      <c r="F179" s="64">
        <f>IF($C$2="National Currency",IF(Investment_DATA!P170=0,0,Investment_DATA!P170),IF($C$2="Current Exchange rate",IF(Investment_DATA!P170=0,0,Investment_DATA!P170/ECO!P26),IF($C$2="Constant Exchange rate",IF(Investment_DATA!P170=0,0,Investment_DATA!P170/ECO!P61))))</f>
        <v>844.62235422832282</v>
      </c>
      <c r="G179" s="64">
        <f>IF($C$2="National Currency",IF(Investment_DATA!Q170=0,0,Investment_DATA!Q170),IF($C$2="Current Exchange rate",IF(Investment_DATA!Q170=0,0,Investment_DATA!Q170/ECO!Q26),IF($C$2="Constant Exchange rate",IF(Investment_DATA!Q170=0,0,Investment_DATA!Q170/ECO!Q61))))</f>
        <v>851.30424039330205</v>
      </c>
      <c r="H179" s="64">
        <f>IF($C$2="National Currency",IF(Investment_DATA!R170=0,0,Investment_DATA!R170),IF($C$2="Current Exchange rate",IF(Investment_DATA!R170=0,0,Investment_DATA!R170/ECO!R26),IF($C$2="Constant Exchange rate",IF(Investment_DATA!R170=0,0,Investment_DATA!R170/ECO!R61))))</f>
        <v>841.16692627206635</v>
      </c>
      <c r="I179" s="64">
        <f>IF($C$2="National Currency",IF(Investment_DATA!S170=0,0,Investment_DATA!S170),IF($C$2="Current Exchange rate",IF(Investment_DATA!S170=0,0,Investment_DATA!S170/ECO!S26),IF($C$2="Constant Exchange rate",IF(Investment_DATA!S170=0,0,Investment_DATA!S170/ECO!S61))))</f>
        <v>750.74636552440279</v>
      </c>
      <c r="J179" s="64">
        <f>IF($C$2="National Currency",IF(Investment_DATA!T170=0,0,Investment_DATA!T170),IF($C$2="Current Exchange rate",IF(Investment_DATA!T170=0,0,Investment_DATA!T170/ECO!T26),IF($C$2="Constant Exchange rate",IF(Investment_DATA!T170=0,0,Investment_DATA!T170/ECO!T61))))</f>
        <v>573.57866043613706</v>
      </c>
      <c r="K179" s="64">
        <f>IF($C$2="National Currency",IF(Investment_DATA!U170=0,0,Investment_DATA!U170),IF($C$2="Current Exchange rate",IF(Investment_DATA!U170=0,0,Investment_DATA!U170/ECO!U26),IF($C$2="Constant Exchange rate",IF(Investment_DATA!U170=0,0,Investment_DATA!U170/ECO!U61))))</f>
        <v>555.66588785046724</v>
      </c>
      <c r="L179" s="64">
        <f>IF($C$2="National Currency",IF(Investment_DATA!V170=0,0,Investment_DATA!V170),IF($C$2="Current Exchange rate",IF(Investment_DATA!V170=0,0,Investment_DATA!V170/ECO!V26),IF($C$2="Constant Exchange rate",IF(Investment_DATA!V170=0,0,Investment_DATA!V170/ECO!V61))))</f>
        <v>608.26194184839039</v>
      </c>
      <c r="M179" s="64">
        <f>IF($C$2="National Currency",IF(Investment_DATA!W170=0,0,Investment_DATA!W170),IF($C$2="Current Exchange rate",IF(Investment_DATA!W170=0,0,Investment_DATA!W170/ECO!W26),IF($C$2="Constant Exchange rate",IF(Investment_DATA!W170=0,0,Investment_DATA!W170/ECO!W61))))</f>
        <v>687.68821391484937</v>
      </c>
      <c r="N179" s="64">
        <f>IF($C$2="National Currency",IF(Investment_DATA!X170=0,0,Investment_DATA!X170),IF($C$2="Current Exchange rate",IF(Investment_DATA!X170=0,0,Investment_DATA!X170/ECO!X26),IF($C$2="Constant Exchange rate",IF(Investment_DATA!X170=0,0,Investment_DATA!X170/ECO!X61))))</f>
        <v>723.90316718587735</v>
      </c>
      <c r="O179" s="64">
        <f>IF($C$2="National Currency",IF(Investment_DATA!Y170=0,0,Investment_DATA!Y170),IF($C$2="Current Exchange rate",IF(Investment_DATA!Y170=0,0,Investment_DATA!Y170/ECO!Y26),IF($C$2="Constant Exchange rate",IF(Investment_DATA!Y170=0,0,Investment_DATA!Y170/ECO!Y61))))</f>
        <v>819.70404984423669</v>
      </c>
      <c r="P179" s="64">
        <f>IF($C$2="National Currency",IF(Investment_DATA!Z170=0,0,Investment_DATA!Z170),IF($C$2="Current Exchange rate",IF(Investment_DATA!Z170=0,0,Investment_DATA!Z170/ECO!Z26),IF($C$2="Constant Exchange rate",IF(Investment_DATA!Z170=0,0,Investment_DATA!Z170/ECO!Z61))))</f>
        <v>819.70404984423669</v>
      </c>
      <c r="Q179" s="63">
        <f t="shared" si="28"/>
        <v>8.5620245396268962E-5</v>
      </c>
      <c r="R179" s="63">
        <f t="shared" si="29"/>
        <v>0</v>
      </c>
      <c r="S179" s="63">
        <f t="shared" si="30"/>
        <v>-3.7119738220105725E-2</v>
      </c>
    </row>
    <row r="180" spans="3:19" ht="15" x14ac:dyDescent="0.25">
      <c r="C180" s="165"/>
      <c r="D180" s="166"/>
      <c r="E180" s="61" t="s">
        <v>17</v>
      </c>
      <c r="F180" s="64">
        <f>IF($C$2="National Currency",IF(Investment_DATA!P171=0,0,Investment_DATA!P171),IF($C$2="Current Exchange rate",IF(Investment_DATA!P171=0,0,Investment_DATA!P171/ECO!P27),IF($C$2="Constant Exchange rate",IF(Investment_DATA!P171=0,0,Investment_DATA!P171/ECO!P62))))</f>
        <v>410678</v>
      </c>
      <c r="G180" s="64">
        <f>IF($C$2="National Currency",IF(Investment_DATA!Q171=0,0,Investment_DATA!Q171),IF($C$2="Current Exchange rate",IF(Investment_DATA!Q171=0,0,Investment_DATA!Q171/ECO!Q27),IF($C$2="Constant Exchange rate",IF(Investment_DATA!Q171=0,0,Investment_DATA!Q171/ECO!Q62))))</f>
        <v>459464</v>
      </c>
      <c r="H180" s="64">
        <f>IF($C$2="National Currency",IF(Investment_DATA!R171=0,0,Investment_DATA!R171),IF($C$2="Current Exchange rate",IF(Investment_DATA!R171=0,0,Investment_DATA!R171/ECO!R27),IF($C$2="Constant Exchange rate",IF(Investment_DATA!R171=0,0,Investment_DATA!R171/ECO!R62))))</f>
        <v>477545</v>
      </c>
      <c r="I180" s="64">
        <f>IF($C$2="National Currency",IF(Investment_DATA!S171=0,0,Investment_DATA!S171),IF($C$2="Current Exchange rate",IF(Investment_DATA!S171=0,0,Investment_DATA!S171/ECO!S27),IF($C$2="Constant Exchange rate",IF(Investment_DATA!S171=0,0,Investment_DATA!S171/ECO!S62))))</f>
        <v>466397</v>
      </c>
      <c r="J180" s="64">
        <f>IF($C$2="National Currency",IF(Investment_DATA!T171=0,0,Investment_DATA!T171),IF($C$2="Current Exchange rate",IF(Investment_DATA!T171=0,0,Investment_DATA!T171/ECO!T27),IF($C$2="Constant Exchange rate",IF(Investment_DATA!T171=0,0,Investment_DATA!T171/ECO!T62))))</f>
        <v>434676</v>
      </c>
      <c r="K180" s="64">
        <f>IF($C$2="National Currency",IF(Investment_DATA!U171=0,0,Investment_DATA!U171),IF($C$2="Current Exchange rate",IF(Investment_DATA!U171=0,0,Investment_DATA!U171/ECO!U27),IF($C$2="Constant Exchange rate",IF(Investment_DATA!U171=0,0,Investment_DATA!U171/ECO!U62))))</f>
        <v>489479</v>
      </c>
      <c r="L180" s="64">
        <f>IF($C$2="National Currency",IF(Investment_DATA!V171=0,0,Investment_DATA!V171),IF($C$2="Current Exchange rate",IF(Investment_DATA!V171=0,0,Investment_DATA!V171/ECO!V27),IF($C$2="Constant Exchange rate",IF(Investment_DATA!V171=0,0,Investment_DATA!V171/ECO!V62))))</f>
        <v>517015</v>
      </c>
      <c r="M180" s="64">
        <f>IF($C$2="National Currency",IF(Investment_DATA!W171=0,0,Investment_DATA!W171),IF($C$2="Current Exchange rate",IF(Investment_DATA!W171=0,0,Investment_DATA!W171/ECO!W27),IF($C$2="Constant Exchange rate",IF(Investment_DATA!W171=0,0,Investment_DATA!W171/ECO!W62))))</f>
        <v>511384</v>
      </c>
      <c r="N180" s="64">
        <f>IF($C$2="National Currency",IF(Investment_DATA!X171=0,0,Investment_DATA!X171),IF($C$2="Current Exchange rate",IF(Investment_DATA!X171=0,0,Investment_DATA!X171/ECO!X27),IF($C$2="Constant Exchange rate",IF(Investment_DATA!X171=0,0,Investment_DATA!X171/ECO!X62))))</f>
        <v>526975</v>
      </c>
      <c r="O180" s="64">
        <f>IF($C$2="National Currency",IF(Investment_DATA!Y171=0,0,Investment_DATA!Y171),IF($C$2="Current Exchange rate",IF(Investment_DATA!Y171=0,0,Investment_DATA!Y171/ECO!Y27),IF($C$2="Constant Exchange rate",IF(Investment_DATA!Y171=0,0,Investment_DATA!Y171/ECO!Y62))))</f>
        <v>562960</v>
      </c>
      <c r="P180" s="64">
        <f>IF($C$2="National Currency",IF(Investment_DATA!Z171=0,0,Investment_DATA!Z171),IF($C$2="Current Exchange rate",IF(Investment_DATA!Z171=0,0,Investment_DATA!Z171/ECO!Z27),IF($C$2="Constant Exchange rate",IF(Investment_DATA!Z171=0,0,Investment_DATA!Z171/ECO!Z62))))</f>
        <v>629566</v>
      </c>
      <c r="Q180" s="63">
        <f t="shared" si="28"/>
        <v>6.5759825663165183E-2</v>
      </c>
      <c r="R180" s="63">
        <f t="shared" si="29"/>
        <v>0.11831391217848508</v>
      </c>
      <c r="S180" s="63">
        <f t="shared" si="30"/>
        <v>0.3702183413716853</v>
      </c>
    </row>
    <row r="181" spans="3:19" ht="15" x14ac:dyDescent="0.25">
      <c r="C181" s="165"/>
      <c r="D181" s="166"/>
      <c r="E181" s="61" t="s">
        <v>18</v>
      </c>
      <c r="F181" s="64">
        <f>IF($C$2="National Currency",IF(Investment_DATA!P172=0,0,Investment_DATA!P172),IF($C$2="Current Exchange rate",IF(Investment_DATA!P172=0,0,Investment_DATA!P172/ECO!P28),IF($C$2="Constant Exchange rate",IF(Investment_DATA!P172=0,0,Investment_DATA!P172/ECO!P63))))</f>
        <v>4407.850964737193</v>
      </c>
      <c r="G181" s="64">
        <f>IF($C$2="National Currency",IF(Investment_DATA!Q172=0,0,Investment_DATA!Q172),IF($C$2="Current Exchange rate",IF(Investment_DATA!Q172=0,0,Investment_DATA!Q172/ECO!Q28),IF($C$2="Constant Exchange rate",IF(Investment_DATA!Q172=0,0,Investment_DATA!Q172/ECO!Q63))))</f>
        <v>8699.2681304058551</v>
      </c>
      <c r="H181" s="64">
        <f>IF($C$2="National Currency",IF(Investment_DATA!R172=0,0,Investment_DATA!R172),IF($C$2="Current Exchange rate",IF(Investment_DATA!R172=0,0,Investment_DATA!R172/ECO!R28),IF($C$2="Constant Exchange rate",IF(Investment_DATA!R172=0,0,Investment_DATA!R172/ECO!R63))))</f>
        <v>14091.81636726547</v>
      </c>
      <c r="I181" s="64">
        <f>IF($C$2="National Currency",IF(Investment_DATA!S172=0,0,Investment_DATA!S172),IF($C$2="Current Exchange rate",IF(Investment_DATA!S172=0,0,Investment_DATA!S172/ECO!S28),IF($C$2="Constant Exchange rate",IF(Investment_DATA!S172=0,0,Investment_DATA!S172/ECO!S63))))</f>
        <v>18554.557551563539</v>
      </c>
      <c r="J181" s="64">
        <f>IF($C$2="National Currency",IF(Investment_DATA!T172=0,0,Investment_DATA!T172),IF($C$2="Current Exchange rate",IF(Investment_DATA!T172=0,0,Investment_DATA!T172/ECO!T28),IF($C$2="Constant Exchange rate",IF(Investment_DATA!T172=0,0,Investment_DATA!T172/ECO!T63))))</f>
        <v>16935.296074517631</v>
      </c>
      <c r="K181" s="64">
        <f>IF($C$2="National Currency",IF(Investment_DATA!U172=0,0,Investment_DATA!U172),IF($C$2="Current Exchange rate",IF(Investment_DATA!U172=0,0,Investment_DATA!U172/ECO!U28),IF($C$2="Constant Exchange rate",IF(Investment_DATA!U172=0,0,Investment_DATA!U172/ECO!U63))))</f>
        <v>24436.959414504327</v>
      </c>
      <c r="L181" s="64">
        <f>IF($C$2="National Currency",IF(Investment_DATA!V172=0,0,Investment_DATA!V172),IF($C$2="Current Exchange rate",IF(Investment_DATA!V172=0,0,Investment_DATA!V172/ECO!V28),IF($C$2="Constant Exchange rate",IF(Investment_DATA!V172=0,0,Investment_DATA!V172/ECO!V63))))</f>
        <v>24565.868263473054</v>
      </c>
      <c r="M181" s="64">
        <f>IF($C$2="National Currency",IF(Investment_DATA!W172=0,0,Investment_DATA!W172),IF($C$2="Current Exchange rate",IF(Investment_DATA!W172=0,0,Investment_DATA!W172/ECO!W28),IF($C$2="Constant Exchange rate",IF(Investment_DATA!W172=0,0,Investment_DATA!W172/ECO!W63))))</f>
        <v>24181.636726546909</v>
      </c>
      <c r="N181" s="64">
        <f>IF($C$2="National Currency",IF(Investment_DATA!X172=0,0,Investment_DATA!X172),IF($C$2="Current Exchange rate",IF(Investment_DATA!X172=0,0,Investment_DATA!X172/ECO!X28),IF($C$2="Constant Exchange rate",IF(Investment_DATA!X172=0,0,Investment_DATA!X172/ECO!X63))))</f>
        <v>24232.368596141052</v>
      </c>
      <c r="O181" s="64">
        <f>IF($C$2="National Currency",IF(Investment_DATA!Y172=0,0,Investment_DATA!Y172),IF($C$2="Current Exchange rate",IF(Investment_DATA!Y172=0,0,Investment_DATA!Y172/ECO!Y28),IF($C$2="Constant Exchange rate",IF(Investment_DATA!Y172=0,0,Investment_DATA!Y172/ECO!Y63))))</f>
        <v>24492.681304058551</v>
      </c>
      <c r="P181" s="64">
        <f>IF($C$2="National Currency",IF(Investment_DATA!Z172=0,0,Investment_DATA!Z172),IF($C$2="Current Exchange rate",IF(Investment_DATA!Z172=0,0,Investment_DATA!Z172/ECO!Z28),IF($C$2="Constant Exchange rate",IF(Investment_DATA!Z172=0,0,Investment_DATA!Z172/ECO!Z63))))</f>
        <v>22621.423819028612</v>
      </c>
      <c r="Q181" s="63">
        <f t="shared" si="28"/>
        <v>2.3628672555250662E-3</v>
      </c>
      <c r="R181" s="63">
        <f t="shared" si="29"/>
        <v>-7.6400679117147652E-2</v>
      </c>
      <c r="S181" s="63">
        <f t="shared" si="30"/>
        <v>1.6003824091778207</v>
      </c>
    </row>
    <row r="182" spans="3:19" ht="15" x14ac:dyDescent="0.25">
      <c r="C182" s="165"/>
      <c r="D182" s="166"/>
      <c r="E182" s="61" t="s">
        <v>19</v>
      </c>
      <c r="F182" s="64">
        <f>IF($C$2="National Currency",IF(Investment_DATA!P173=0,0,Investment_DATA!P173),IF($C$2="Current Exchange rate",IF(Investment_DATA!P173=0,0,Investment_DATA!P173/ECO!P29),IF($C$2="Constant Exchange rate",IF(Investment_DATA!P173=0,0,Investment_DATA!P173/ECO!P64))))</f>
        <v>35743</v>
      </c>
      <c r="G182" s="64">
        <f>IF($C$2="National Currency",IF(Investment_DATA!Q173=0,0,Investment_DATA!Q173),IF($C$2="Current Exchange rate",IF(Investment_DATA!Q173=0,0,Investment_DATA!Q173/ECO!Q29),IF($C$2="Constant Exchange rate",IF(Investment_DATA!Q173=0,0,Investment_DATA!Q173/ECO!Q64))))</f>
        <v>44973</v>
      </c>
      <c r="H182" s="64">
        <f>IF($C$2="National Currency",IF(Investment_DATA!R173=0,0,Investment_DATA!R173),IF($C$2="Current Exchange rate",IF(Investment_DATA!R173=0,0,Investment_DATA!R173/ECO!R29),IF($C$2="Constant Exchange rate",IF(Investment_DATA!R173=0,0,Investment_DATA!R173/ECO!R64))))</f>
        <v>54112</v>
      </c>
      <c r="I182" s="64">
        <f>IF($C$2="National Currency",IF(Investment_DATA!S173=0,0,Investment_DATA!S173),IF($C$2="Current Exchange rate",IF(Investment_DATA!S173=0,0,Investment_DATA!S173/ECO!S29),IF($C$2="Constant Exchange rate",IF(Investment_DATA!S173=0,0,Investment_DATA!S173/ECO!S64))))</f>
        <v>60546</v>
      </c>
      <c r="J182" s="64">
        <f>IF($C$2="National Currency",IF(Investment_DATA!T173=0,0,Investment_DATA!T173),IF($C$2="Current Exchange rate",IF(Investment_DATA!T173=0,0,Investment_DATA!T173/ECO!T29),IF($C$2="Constant Exchange rate",IF(Investment_DATA!T173=0,0,Investment_DATA!T173/ECO!T64))))</f>
        <v>59291</v>
      </c>
      <c r="K182" s="64">
        <f>IF($C$2="National Currency",IF(Investment_DATA!U173=0,0,Investment_DATA!U173),IF($C$2="Current Exchange rate",IF(Investment_DATA!U173=0,0,Investment_DATA!U173/ECO!U29),IF($C$2="Constant Exchange rate",IF(Investment_DATA!U173=0,0,Investment_DATA!U173/ECO!U64))))</f>
        <v>76621</v>
      </c>
      <c r="L182" s="64">
        <f>IF($C$2="National Currency",IF(Investment_DATA!V173=0,0,Investment_DATA!V173),IF($C$2="Current Exchange rate",IF(Investment_DATA!V173=0,0,Investment_DATA!V173/ECO!V29),IF($C$2="Constant Exchange rate",IF(Investment_DATA!V173=0,0,Investment_DATA!V173/ECO!V64))))</f>
        <v>96508</v>
      </c>
      <c r="M182" s="64">
        <f>IF($C$2="National Currency",IF(Investment_DATA!W173=0,0,Investment_DATA!W173),IF($C$2="Current Exchange rate",IF(Investment_DATA!W173=0,0,Investment_DATA!W173/ECO!W29),IF($C$2="Constant Exchange rate",IF(Investment_DATA!W173=0,0,Investment_DATA!W173/ECO!W64))))</f>
        <v>100548</v>
      </c>
      <c r="N182" s="64">
        <f>IF($C$2="National Currency",IF(Investment_DATA!X173=0,0,Investment_DATA!X173),IF($C$2="Current Exchange rate",IF(Investment_DATA!X173=0,0,Investment_DATA!X173/ECO!X29),IF($C$2="Constant Exchange rate",IF(Investment_DATA!X173=0,0,Investment_DATA!X173/ECO!X64))))</f>
        <v>116776</v>
      </c>
      <c r="O182" s="64">
        <f>IF($C$2="National Currency",IF(Investment_DATA!Y173=0,0,Investment_DATA!Y173),IF($C$2="Current Exchange rate",IF(Investment_DATA!Y173=0,0,Investment_DATA!Y173/ECO!Y29),IF($C$2="Constant Exchange rate",IF(Investment_DATA!Y173=0,0,Investment_DATA!Y173/ECO!Y64))))</f>
        <v>127606</v>
      </c>
      <c r="P182" s="64">
        <f>IF($C$2="National Currency",IF(Investment_DATA!Z173=0,0,Investment_DATA!Z173),IF($C$2="Current Exchange rate",IF(Investment_DATA!Z173=0,0,Investment_DATA!Z173/ECO!Z29),IF($C$2="Constant Exchange rate",IF(Investment_DATA!Z173=0,0,Investment_DATA!Z173/ECO!Z64))))</f>
        <v>148664</v>
      </c>
      <c r="Q182" s="63">
        <f t="shared" si="28"/>
        <v>1.5528346070767463E-2</v>
      </c>
      <c r="R182" s="63">
        <f t="shared" si="29"/>
        <v>0.16502358823252816</v>
      </c>
      <c r="S182" s="63">
        <f t="shared" si="30"/>
        <v>2.3056278211371266</v>
      </c>
    </row>
    <row r="183" spans="3:19" ht="15" x14ac:dyDescent="0.25">
      <c r="C183" s="165"/>
      <c r="D183" s="166"/>
      <c r="E183" s="61" t="s">
        <v>20</v>
      </c>
      <c r="F183" s="64">
        <f>IF($C$2="National Currency",IF(Investment_DATA!P174=0,0,Investment_DATA!P174),IF($C$2="Current Exchange rate",IF(Investment_DATA!P174=0,0,Investment_DATA!P174/ECO!P30),IF($C$2="Constant Exchange rate",IF(Investment_DATA!P174=0,0,Investment_DATA!P174/ECO!P65))))</f>
        <v>149.88616960728515</v>
      </c>
      <c r="G183" s="64">
        <f>IF($C$2="National Currency",IF(Investment_DATA!Q174=0,0,Investment_DATA!Q174),IF($C$2="Current Exchange rate",IF(Investment_DATA!Q174=0,0,Investment_DATA!Q174/ECO!Q30),IF($C$2="Constant Exchange rate",IF(Investment_DATA!Q174=0,0,Investment_DATA!Q174/ECO!Q65))))</f>
        <v>175.71143995446783</v>
      </c>
      <c r="H183" s="64">
        <f>IF($C$2="National Currency",IF(Investment_DATA!R174=0,0,Investment_DATA!R174),IF($C$2="Current Exchange rate",IF(Investment_DATA!R174=0,0,Investment_DATA!R174/ECO!R30),IF($C$2="Constant Exchange rate",IF(Investment_DATA!R174=0,0,Investment_DATA!R174/ECO!R65))))</f>
        <v>220.73136027319293</v>
      </c>
      <c r="I183" s="64">
        <f>IF($C$2="National Currency",IF(Investment_DATA!S174=0,0,Investment_DATA!S174),IF($C$2="Current Exchange rate",IF(Investment_DATA!S174=0,0,Investment_DATA!S174/ECO!S30),IF($C$2="Constant Exchange rate",IF(Investment_DATA!S174=0,0,Investment_DATA!S174/ECO!S65))))</f>
        <v>304.29709732498583</v>
      </c>
      <c r="J183" s="64">
        <f>IF($C$2="National Currency",IF(Investment_DATA!T174=0,0,Investment_DATA!T174),IF($C$2="Current Exchange rate",IF(Investment_DATA!T174=0,0,Investment_DATA!T174/ECO!T30),IF($C$2="Constant Exchange rate",IF(Investment_DATA!T174=0,0,Investment_DATA!T174/ECO!T65))))</f>
        <v>386.83836084234491</v>
      </c>
      <c r="K183" s="64">
        <f>IF($C$2="National Currency",IF(Investment_DATA!U174=0,0,Investment_DATA!U174),IF($C$2="Current Exchange rate",IF(Investment_DATA!U174=0,0,Investment_DATA!U174/ECO!U30),IF($C$2="Constant Exchange rate",IF(Investment_DATA!U174=0,0,Investment_DATA!U174/ECO!U65))))</f>
        <v>376.39442231075697</v>
      </c>
      <c r="L183" s="64">
        <f>IF($C$2="National Currency",IF(Investment_DATA!V174=0,0,Investment_DATA!V174),IF($C$2="Current Exchange rate",IF(Investment_DATA!V174=0,0,Investment_DATA!V174/ECO!V30),IF($C$2="Constant Exchange rate",IF(Investment_DATA!V174=0,0,Investment_DATA!V174/ECO!V65))))</f>
        <v>376.86397268070579</v>
      </c>
      <c r="M183" s="64">
        <f>IF($C$2="National Currency",IF(Investment_DATA!W174=0,0,Investment_DATA!W174),IF($C$2="Current Exchange rate",IF(Investment_DATA!W174=0,0,Investment_DATA!W174/ECO!W30),IF($C$2="Constant Exchange rate",IF(Investment_DATA!W174=0,0,Investment_DATA!W174/ECO!W65))))</f>
        <v>354.58167330677293</v>
      </c>
      <c r="N183" s="64">
        <f>IF($C$2="National Currency",IF(Investment_DATA!X174=0,0,Investment_DATA!X174),IF($C$2="Current Exchange rate",IF(Investment_DATA!X174=0,0,Investment_DATA!X174/ECO!X30),IF($C$2="Constant Exchange rate",IF(Investment_DATA!X174=0,0,Investment_DATA!X174/ECO!X65))))</f>
        <v>390.52361980648834</v>
      </c>
      <c r="O183" s="64">
        <f>IF($C$2="National Currency",IF(Investment_DATA!Y174=0,0,Investment_DATA!Y174),IF($C$2="Current Exchange rate",IF(Investment_DATA!Y174=0,0,Investment_DATA!Y174/ECO!Z30),IF($C$2="Constant Exchange rate",IF(Investment_DATA!Y174=0,0,Investment_DATA!Y174/ECO!Z65))))</f>
        <v>434.53319948372291</v>
      </c>
      <c r="P183" s="64">
        <f>IF($C$2="National Currency",IF(Investment_DATA!Z174=0,0,Investment_DATA!Z174),IF($C$2="Current Exchange rate",IF(Investment_DATA!Z174=0,0,Investment_DATA!Z174/ECO!Z30),IF($C$2="Constant Exchange rate",IF(Investment_DATA!Z174=0,0,Investment_DATA!Z174/ECO!Z65))))</f>
        <v>476.85</v>
      </c>
      <c r="Q183" s="63">
        <f t="shared" si="28"/>
        <v>4.9808237527884793E-5</v>
      </c>
      <c r="R183" s="63">
        <f t="shared" si="29"/>
        <v>9.738450495049511E-2</v>
      </c>
      <c r="S183" s="63">
        <f t="shared" si="30"/>
        <v>1.7138244392258484</v>
      </c>
    </row>
    <row r="184" spans="3:19" ht="15" x14ac:dyDescent="0.25">
      <c r="C184" s="165"/>
      <c r="D184" s="166"/>
      <c r="E184" s="61" t="s">
        <v>21</v>
      </c>
      <c r="F184" s="64">
        <f>IF($C$2="National Currency",IF(Investment_DATA!P175=0,0,Investment_DATA!P175),IF($C$2="Current Exchange rate",IF(Investment_DATA!P175=0,0,Investment_DATA!P175/ECO!P31),IF($C$2="Constant Exchange rate",IF(Investment_DATA!P175=0,0,Investment_DATA!P175/ECO!P66))))</f>
        <v>1654.9266247379453</v>
      </c>
      <c r="G184" s="64">
        <f>IF($C$2="National Currency",IF(Investment_DATA!Q175=0,0,Investment_DATA!Q175),IF($C$2="Current Exchange rate",IF(Investment_DATA!Q175=0,0,Investment_DATA!Q175/ECO!Q31),IF($C$2="Constant Exchange rate",IF(Investment_DATA!Q175=0,0,Investment_DATA!Q175/ECO!Q66))))</f>
        <v>2881.1786629396688</v>
      </c>
      <c r="H184" s="64">
        <f>IF($C$2="National Currency",IF(Investment_DATA!R175=0,0,Investment_DATA!R175),IF($C$2="Current Exchange rate",IF(Investment_DATA!R175=0,0,Investment_DATA!R175/ECO!R31),IF($C$2="Constant Exchange rate",IF(Investment_DATA!R175=0,0,Investment_DATA!R175/ECO!R66))))</f>
        <v>3906.7085953878409</v>
      </c>
      <c r="I184" s="64">
        <f>IF($C$2="National Currency",IF(Investment_DATA!S175=0,0,Investment_DATA!S175),IF($C$2="Current Exchange rate",IF(Investment_DATA!S175=0,0,Investment_DATA!S175/ECO!S31),IF($C$2="Constant Exchange rate",IF(Investment_DATA!S175=0,0,Investment_DATA!S175/ECO!S66))))</f>
        <v>5257.7684602841828</v>
      </c>
      <c r="J184" s="64">
        <f>IF($C$2="National Currency",IF(Investment_DATA!T175=0,0,Investment_DATA!T175),IF($C$2="Current Exchange rate",IF(Investment_DATA!T175=0,0,Investment_DATA!T175/ECO!T31),IF($C$2="Constant Exchange rate",IF(Investment_DATA!T175=0,0,Investment_DATA!T175/ECO!T66))))</f>
        <v>2294</v>
      </c>
      <c r="K184" s="64">
        <f>IF($C$2="National Currency",IF(Investment_DATA!U175=0,0,Investment_DATA!U175),IF($C$2="Current Exchange rate",IF(Investment_DATA!U175=0,0,Investment_DATA!U175/ECO!U31),IF($C$2="Constant Exchange rate",IF(Investment_DATA!U175=0,0,Investment_DATA!U175/ECO!U66))))</f>
        <v>2781</v>
      </c>
      <c r="L184" s="64">
        <f>IF($C$2="National Currency",IF(Investment_DATA!V175=0,0,Investment_DATA!V175),IF($C$2="Current Exchange rate",IF(Investment_DATA!V175=0,0,Investment_DATA!V175/ECO!V31),IF($C$2="Constant Exchange rate",IF(Investment_DATA!V175=0,0,Investment_DATA!V175/ECO!V66))))</f>
        <v>3286</v>
      </c>
      <c r="M184" s="64">
        <f>IF($C$2="National Currency",IF(Investment_DATA!W175=0,0,Investment_DATA!W175),IF($C$2="Current Exchange rate",IF(Investment_DATA!W175=0,0,Investment_DATA!W175/ECO!W31),IF($C$2="Constant Exchange rate",IF(Investment_DATA!W175=0,0,Investment_DATA!W175/ECO!W66))))</f>
        <v>3559</v>
      </c>
      <c r="N184" s="64">
        <f>IF($C$2="National Currency",IF(Investment_DATA!X175=0,0,Investment_DATA!X175),IF($C$2="Current Exchange rate",IF(Investment_DATA!X175=0,0,Investment_DATA!X175/ECO!X31),IF($C$2="Constant Exchange rate",IF(Investment_DATA!X175=0,0,Investment_DATA!X175/ECO!X66))))</f>
        <v>3988.4459420442299</v>
      </c>
      <c r="O184" s="64">
        <f>IF($C$2="National Currency",IF(Investment_DATA!Y175=0,0,Investment_DATA!Y175),IF($C$2="Current Exchange rate",IF(Investment_DATA!Y175=0,0,Investment_DATA!Y175/ECO!Y31),IF($C$2="Constant Exchange rate",IF(Investment_DATA!Y175=0,0,Investment_DATA!Y175/ECO!Y66))))</f>
        <v>2213</v>
      </c>
      <c r="P184" s="64">
        <f>IF($C$2="National Currency",IF(Investment_DATA!Z175=0,0,Investment_DATA!Z175),IF($C$2="Current Exchange rate",IF(Investment_DATA!Z175=0,0,Investment_DATA!Z175/ECO!Z31),IF($C$2="Constant Exchange rate",IF(Investment_DATA!Z175=0,0,Investment_DATA!Z175/ECO!Z66))))</f>
        <v>3493</v>
      </c>
      <c r="Q184" s="63">
        <f t="shared" si="28"/>
        <v>3.6485304327335972E-4</v>
      </c>
      <c r="R184" s="63">
        <f t="shared" si="29"/>
        <v>0.578400361500226</v>
      </c>
      <c r="S184" s="63">
        <f t="shared" si="30"/>
        <v>0.21235105789520503</v>
      </c>
    </row>
    <row r="185" spans="3:19" ht="15" x14ac:dyDescent="0.25">
      <c r="C185" s="165"/>
      <c r="D185" s="166"/>
      <c r="E185" s="61" t="s">
        <v>22</v>
      </c>
      <c r="F185" s="64">
        <f>IF($C$2="National Currency",IF(Investment_DATA!P176=0,0,Investment_DATA!P176),IF($C$2="Current Exchange rate",IF(Investment_DATA!P176=0,0,Investment_DATA!P176/ECO!P32),IF($C$2="Constant Exchange rate",IF(Investment_DATA!P176=0,0,Investment_DATA!P176/ECO!P67))))</f>
        <v>288009</v>
      </c>
      <c r="G185" s="64">
        <f>IF($C$2="National Currency",IF(Investment_DATA!Q176=0,0,Investment_DATA!Q176),IF($C$2="Current Exchange rate",IF(Investment_DATA!Q176=0,0,Investment_DATA!Q176/ECO!Q32),IF($C$2="Constant Exchange rate",IF(Investment_DATA!Q176=0,0,Investment_DATA!Q176/ECO!Q67))))</f>
        <v>324929</v>
      </c>
      <c r="H185" s="64">
        <f>IF($C$2="National Currency",IF(Investment_DATA!R176=0,0,Investment_DATA!R176),IF($C$2="Current Exchange rate",IF(Investment_DATA!R176=0,0,Investment_DATA!R176/ECO!R32),IF($C$2="Constant Exchange rate",IF(Investment_DATA!R176=0,0,Investment_DATA!R176/ECO!R67))))</f>
        <v>334532</v>
      </c>
      <c r="I185" s="64">
        <f>IF($C$2="National Currency",IF(Investment_DATA!S176=0,0,Investment_DATA!S176),IF($C$2="Current Exchange rate",IF(Investment_DATA!S176=0,0,Investment_DATA!S176/ECO!S32),IF($C$2="Constant Exchange rate",IF(Investment_DATA!S176=0,0,Investment_DATA!S176/ECO!S67))))</f>
        <v>322546</v>
      </c>
      <c r="J185" s="64">
        <f>IF($C$2="National Currency",IF(Investment_DATA!T176=0,0,Investment_DATA!T176),IF($C$2="Current Exchange rate",IF(Investment_DATA!T176=0,0,Investment_DATA!T176/ECO!T32),IF($C$2="Constant Exchange rate",IF(Investment_DATA!T176=0,0,Investment_DATA!T176/ECO!T67))))</f>
        <v>311505</v>
      </c>
      <c r="K185" s="64">
        <f>IF($C$2="National Currency",IF(Investment_DATA!U176=0,0,Investment_DATA!U176),IF($C$2="Current Exchange rate",IF(Investment_DATA!U176=0,0,Investment_DATA!U176/ECO!U32),IF($C$2="Constant Exchange rate",IF(Investment_DATA!U176=0,0,Investment_DATA!U176/ECO!U67))))</f>
        <v>334994</v>
      </c>
      <c r="L185" s="64">
        <f>IF($C$2="National Currency",IF(Investment_DATA!V176=0,0,Investment_DATA!V176),IF($C$2="Current Exchange rate",IF(Investment_DATA!V176=0,0,Investment_DATA!V176/ECO!V32),IF($C$2="Constant Exchange rate",IF(Investment_DATA!V176=0,0,Investment_DATA!V176/ECO!V67))))</f>
        <v>358676</v>
      </c>
      <c r="M185" s="64">
        <f>IF($C$2="National Currency",IF(Investment_DATA!W176=0,0,Investment_DATA!W176),IF($C$2="Current Exchange rate",IF(Investment_DATA!W176=0,0,Investment_DATA!W176/ECO!W32),IF($C$2="Constant Exchange rate",IF(Investment_DATA!W176=0,0,Investment_DATA!W176/ECO!W67))))</f>
        <v>380508</v>
      </c>
      <c r="N185" s="64">
        <f>IF($C$2="National Currency",IF(Investment_DATA!X176=0,0,Investment_DATA!X176),IF($C$2="Current Exchange rate",IF(Investment_DATA!X176=0,0,Investment_DATA!X176/ECO!X32),IF($C$2="Constant Exchange rate",IF(Investment_DATA!X176=0,0,Investment_DATA!X176/ECO!X67))))</f>
        <v>412731</v>
      </c>
      <c r="O185" s="64">
        <f>IF($C$2="National Currency",IF(Investment_DATA!Y176=0,0,Investment_DATA!Y176),IF($C$2="Current Exchange rate",IF(Investment_DATA!Y176=0,0,Investment_DATA!Y176/ECO!Y32),IF($C$2="Constant Exchange rate",IF(Investment_DATA!Y176=0,0,Investment_DATA!Y176/ECO!Y67))))</f>
        <v>400511</v>
      </c>
      <c r="P185" s="64">
        <f>IF($C$2="National Currency",IF(Investment_DATA!Z176=0,0,Investment_DATA!Z176),IF($C$2="Current Exchange rate",IF(Investment_DATA!Z176=0,0,Investment_DATA!Z176/ECO!Z32),IF($C$2="Constant Exchange rate",IF(Investment_DATA!Z176=0,0,Investment_DATA!Z176/ECO!Z67))))</f>
        <v>462048</v>
      </c>
      <c r="Q185" s="63">
        <f t="shared" si="28"/>
        <v>4.8262129670303265E-2</v>
      </c>
      <c r="R185" s="63">
        <f t="shared" si="29"/>
        <v>0.15364621695783631</v>
      </c>
      <c r="S185" s="63">
        <f t="shared" si="30"/>
        <v>0.42199680545596108</v>
      </c>
    </row>
    <row r="186" spans="3:19" ht="15" x14ac:dyDescent="0.25">
      <c r="C186" s="165"/>
      <c r="D186" s="166"/>
      <c r="E186" s="61" t="s">
        <v>23</v>
      </c>
      <c r="F186" s="64">
        <f>IF($C$2="National Currency",IF(Investment_DATA!P177=0,0,Investment_DATA!P177),IF($C$2="Current Exchange rate",IF(Investment_DATA!P177=0,0,Investment_DATA!P177/ECO!P33),IF($C$2="Constant Exchange rate",IF(Investment_DATA!P177=0,0,Investment_DATA!P177/ECO!P68))))</f>
        <v>72241.981862419823</v>
      </c>
      <c r="G186" s="64">
        <f>IF($C$2="National Currency",IF(Investment_DATA!Q177=0,0,Investment_DATA!Q177),IF($C$2="Current Exchange rate",IF(Investment_DATA!Q177=0,0,Investment_DATA!Q177/ECO!Q33),IF($C$2="Constant Exchange rate",IF(Investment_DATA!Q177=0,0,Investment_DATA!Q177/ECO!Q68))))</f>
        <v>81795.5098429551</v>
      </c>
      <c r="H186" s="64">
        <f>IF($C$2="National Currency",IF(Investment_DATA!R177=0,0,Investment_DATA!R177),IF($C$2="Current Exchange rate",IF(Investment_DATA!R177=0,0,Investment_DATA!R177/ECO!R33),IF($C$2="Constant Exchange rate",IF(Investment_DATA!R177=0,0,Investment_DATA!R177/ECO!R68))))</f>
        <v>90828.245963282461</v>
      </c>
      <c r="I186" s="64">
        <f>IF($C$2="National Currency",IF(Investment_DATA!S177=0,0,Investment_DATA!S177),IF($C$2="Current Exchange rate",IF(Investment_DATA!S177=0,0,Investment_DATA!S177/ECO!S33),IF($C$2="Constant Exchange rate",IF(Investment_DATA!S177=0,0,Investment_DATA!S177/ECO!S68))))</f>
        <v>100456.42556956426</v>
      </c>
      <c r="J186" s="64">
        <f>IF($C$2="National Currency",IF(Investment_DATA!T177=0,0,Investment_DATA!T177),IF($C$2="Current Exchange rate",IF(Investment_DATA!T177=0,0,Investment_DATA!T177/ECO!T33),IF($C$2="Constant Exchange rate",IF(Investment_DATA!T177=0,0,Investment_DATA!T177/ECO!T68))))</f>
        <v>96254.257907542575</v>
      </c>
      <c r="K186" s="64">
        <f>IF($C$2="National Currency",IF(Investment_DATA!U177=0,0,Investment_DATA!U177),IF($C$2="Current Exchange rate",IF(Investment_DATA!U177=0,0,Investment_DATA!U177/ECO!U33),IF($C$2="Constant Exchange rate",IF(Investment_DATA!U177=0,0,Investment_DATA!U177/ECO!U68))))</f>
        <v>102040.92015040921</v>
      </c>
      <c r="L186" s="64">
        <f>IF($C$2="National Currency",IF(Investment_DATA!V177=0,0,Investment_DATA!V177),IF($C$2="Current Exchange rate",IF(Investment_DATA!V177=0,0,Investment_DATA!V177/ECO!V33),IF($C$2="Constant Exchange rate",IF(Investment_DATA!V177=0,0,Investment_DATA!V177/ECO!V68))))</f>
        <v>115057.17761557178</v>
      </c>
      <c r="M186" s="64">
        <f>IF($C$2="National Currency",IF(Investment_DATA!W177=0,0,Investment_DATA!W177),IF($C$2="Current Exchange rate",IF(Investment_DATA!W177=0,0,Investment_DATA!W177/ECO!W33),IF($C$2="Constant Exchange rate",IF(Investment_DATA!W177=0,0,Investment_DATA!W177/ECO!W68))))</f>
        <v>121278.58880778588</v>
      </c>
      <c r="N186" s="64">
        <f>IF($C$2="National Currency",IF(Investment_DATA!X177=0,0,Investment_DATA!X177),IF($C$2="Current Exchange rate",IF(Investment_DATA!X177=0,0,Investment_DATA!X177/ECO!X33),IF($C$2="Constant Exchange rate",IF(Investment_DATA!X177=0,0,Investment_DATA!X177/ECO!X68))))</f>
        <v>131841.51736341519</v>
      </c>
      <c r="O186" s="64">
        <f>IF($C$2="National Currency",IF(Investment_DATA!Y177=0,0,Investment_DATA!Y177),IF($C$2="Current Exchange rate",IF(Investment_DATA!Y177=0,0,Investment_DATA!Y177/ECO!Y33),IF($C$2="Constant Exchange rate",IF(Investment_DATA!Y177=0,0,Investment_DATA!Y177/ECO!Y68))))</f>
        <v>143742.09245742092</v>
      </c>
      <c r="P186" s="64">
        <f>IF($C$2="National Currency",IF(Investment_DATA!Z177=0,0,Investment_DATA!Z177),IF($C$2="Current Exchange rate",IF(Investment_DATA!Z177=0,0,Investment_DATA!Z177/ECO!Z33),IF($C$2="Constant Exchange rate",IF(Investment_DATA!Z177=0,0,Investment_DATA!Z177/ECO!Z68))))</f>
        <v>156392.61225392611</v>
      </c>
      <c r="Q186" s="63">
        <f t="shared" si="28"/>
        <v>1.6335619961727877E-2</v>
      </c>
      <c r="R186" s="63">
        <f t="shared" si="29"/>
        <v>8.8008457232195303E-2</v>
      </c>
      <c r="S186" s="63">
        <f t="shared" si="30"/>
        <v>0.91199507838749572</v>
      </c>
    </row>
    <row r="187" spans="3:19" ht="15" x14ac:dyDescent="0.25">
      <c r="C187" s="165"/>
      <c r="D187" s="166"/>
      <c r="E187" s="61" t="s">
        <v>24</v>
      </c>
      <c r="F187" s="64">
        <f>IF($C$2="National Currency",IF(Investment_DATA!P178=0,0,Investment_DATA!P178),IF($C$2="Current Exchange rate",IF(Investment_DATA!P178=0,0,Investment_DATA!P178/ECO!P34),IF($C$2="Constant Exchange rate",IF(Investment_DATA!P178=0,0,Investment_DATA!P178/ECO!P69))))</f>
        <v>16643.49901713002</v>
      </c>
      <c r="G187" s="64">
        <f>IF($C$2="National Currency",IF(Investment_DATA!Q178=0,0,Investment_DATA!Q178),IF($C$2="Current Exchange rate",IF(Investment_DATA!Q178=0,0,Investment_DATA!Q178/ECO!Q34),IF($C$2="Constant Exchange rate",IF(Investment_DATA!Q178=0,0,Investment_DATA!Q178/ECO!Q69))))</f>
        <v>19257.933164841335</v>
      </c>
      <c r="H187" s="64">
        <f>IF($C$2="National Currency",IF(Investment_DATA!R178=0,0,Investment_DATA!R178),IF($C$2="Current Exchange rate",IF(Investment_DATA!R178=0,0,Investment_DATA!R178/ECO!R34),IF($C$2="Constant Exchange rate",IF(Investment_DATA!R178=0,0,Investment_DATA!R178/ECO!R69))))</f>
        <v>23430.216231395676</v>
      </c>
      <c r="I187" s="64">
        <f>IF($C$2="National Currency",IF(Investment_DATA!S178=0,0,Investment_DATA!S178),IF($C$2="Current Exchange rate",IF(Investment_DATA!S178=0,0,Investment_DATA!S178/ECO!S34),IF($C$2="Constant Exchange rate",IF(Investment_DATA!S178=0,0,Investment_DATA!S178/ECO!S69))))</f>
        <v>27382.991669006831</v>
      </c>
      <c r="J187" s="64">
        <f>IF($C$2="National Currency",IF(Investment_DATA!T178=0,0,Investment_DATA!T178),IF($C$2="Current Exchange rate",IF(Investment_DATA!T178=0,0,Investment_DATA!T178/ECO!T34),IF($C$2="Constant Exchange rate",IF(Investment_DATA!T178=0,0,Investment_DATA!T178/ECO!T69))))</f>
        <v>29477.440793784517</v>
      </c>
      <c r="K187" s="64">
        <f>IF($C$2="National Currency",IF(Investment_DATA!U178=0,0,Investment_DATA!U178),IF($C$2="Current Exchange rate",IF(Investment_DATA!U178=0,0,Investment_DATA!U178/ECO!U34),IF($C$2="Constant Exchange rate",IF(Investment_DATA!U178=0,0,Investment_DATA!U178/ECO!U69))))</f>
        <v>29688.289806234203</v>
      </c>
      <c r="L187" s="64">
        <f>IF($C$2="National Currency",IF(Investment_DATA!V178=0,0,Investment_DATA!V178),IF($C$2="Current Exchange rate",IF(Investment_DATA!V178=0,0,Investment_DATA!V178/ECO!V34),IF($C$2="Constant Exchange rate",IF(Investment_DATA!V178=0,0,Investment_DATA!V178/ECO!V69))))</f>
        <v>30700.17785266311</v>
      </c>
      <c r="M187" s="64">
        <f>IF($C$2="National Currency",IF(Investment_DATA!W178=0,0,Investment_DATA!W178),IF($C$2="Current Exchange rate",IF(Investment_DATA!W178=0,0,Investment_DATA!W178/ECO!W34),IF($C$2="Constant Exchange rate",IF(Investment_DATA!W178=0,0,Investment_DATA!W178/ECO!W69))))</f>
        <v>30470.607507254517</v>
      </c>
      <c r="N187" s="64">
        <f>IF($C$2="National Currency",IF(Investment_DATA!X178=0,0,Investment_DATA!X178),IF($C$2="Current Exchange rate",IF(Investment_DATA!X178=0,0,Investment_DATA!X178/ECO!X34),IF($C$2="Constant Exchange rate",IF(Investment_DATA!X178=0,0,Investment_DATA!X178/ECO!X69))))</f>
        <v>34274.31433118038</v>
      </c>
      <c r="O187" s="64">
        <f>IF($C$2="National Currency",IF(Investment_DATA!Y178=0,0,Investment_DATA!Y178),IF($C$2="Current Exchange rate",IF(Investment_DATA!Y178=0,0,Investment_DATA!Y178/ECO!Y34),IF($C$2="Constant Exchange rate",IF(Investment_DATA!Y178=0,0,Investment_DATA!Y178/ECO!Y69))))</f>
        <v>34781.428437704766</v>
      </c>
      <c r="P187" s="64">
        <f>IF($C$2="National Currency",IF(Investment_DATA!Z178=0,0,Investment_DATA!Z178),IF($C$2="Current Exchange rate",IF(Investment_DATA!Z178=0,0,Investment_DATA!Z178/ECO!Z34),IF($C$2="Constant Exchange rate",IF(Investment_DATA!Z178=0,0,Investment_DATA!Z178/ECO!Z69))))</f>
        <v>37031.732659365349</v>
      </c>
      <c r="Q187" s="63">
        <f t="shared" si="28"/>
        <v>3.8680619405825692E-3</v>
      </c>
      <c r="R187" s="63">
        <f t="shared" si="29"/>
        <v>6.4698441747180979E-2</v>
      </c>
      <c r="S187" s="63">
        <f t="shared" si="30"/>
        <v>0.92293390689366062</v>
      </c>
    </row>
    <row r="188" spans="3:19" ht="15" x14ac:dyDescent="0.25">
      <c r="C188" s="165"/>
      <c r="D188" s="166"/>
      <c r="E188" s="61" t="s">
        <v>25</v>
      </c>
      <c r="F188" s="64">
        <f>IF($C$2="National Currency",IF(Investment_DATA!P179=0,0,Investment_DATA!P179),IF($C$2="Current Exchange rate",IF(Investment_DATA!P179=0,0,Investment_DATA!P179/ECO!P35),IF($C$2="Constant Exchange rate",IF(Investment_DATA!P179=0,0,Investment_DATA!P179/ECO!P70))))</f>
        <v>32853.350037999102</v>
      </c>
      <c r="G188" s="64">
        <f>IF($C$2="National Currency",IF(Investment_DATA!Q179=0,0,Investment_DATA!Q179),IF($C$2="Current Exchange rate",IF(Investment_DATA!Q179=0,0,Investment_DATA!Q179/ECO!Q35),IF($C$2="Constant Exchange rate",IF(Investment_DATA!Q179=0,0,Investment_DATA!Q179/ECO!Q70))))</f>
        <v>40228.11295858115</v>
      </c>
      <c r="H188" s="64">
        <f>IF($C$2="National Currency",IF(Investment_DATA!R179=0,0,Investment_DATA!R179),IF($C$2="Current Exchange rate",IF(Investment_DATA!R179=0,0,Investment_DATA!R179/ECO!R35),IF($C$2="Constant Exchange rate",IF(Investment_DATA!R179=0,0,Investment_DATA!R179/ECO!R70))))</f>
        <v>45451.618012817118</v>
      </c>
      <c r="I188" s="64">
        <f>IF($C$2="National Currency",IF(Investment_DATA!S179=0,0,Investment_DATA!S179),IF($C$2="Current Exchange rate",IF(Investment_DATA!S179=0,0,Investment_DATA!S179/ECO!S35),IF($C$2="Constant Exchange rate",IF(Investment_DATA!S179=0,0,Investment_DATA!S179/ECO!S70))))</f>
        <v>49446.266004444093</v>
      </c>
      <c r="J188" s="64">
        <f>IF($C$2="National Currency",IF(Investment_DATA!T179=0,0,Investment_DATA!T179),IF($C$2="Current Exchange rate",IF(Investment_DATA!T179=0,0,Investment_DATA!T179/ECO!T35),IF($C$2="Constant Exchange rate",IF(Investment_DATA!T179=0,0,Investment_DATA!T179/ECO!T70))))</f>
        <v>51037</v>
      </c>
      <c r="K188" s="64">
        <f>IF($C$2="National Currency",IF(Investment_DATA!U179=0,0,Investment_DATA!U179),IF($C$2="Current Exchange rate",IF(Investment_DATA!U179=0,0,Investment_DATA!U179/ECO!U35),IF($C$2="Constant Exchange rate",IF(Investment_DATA!U179=0,0,Investment_DATA!U179/ECO!U70))))</f>
        <v>57434</v>
      </c>
      <c r="L188" s="64">
        <f>IF($C$2="National Currency",IF(Investment_DATA!V179=0,0,Investment_DATA!V179),IF($C$2="Current Exchange rate",IF(Investment_DATA!V179=0,0,Investment_DATA!V179/ECO!V35),IF($C$2="Constant Exchange rate",IF(Investment_DATA!V179=0,0,Investment_DATA!V179/ECO!V70))))</f>
        <v>58496</v>
      </c>
      <c r="M188" s="64">
        <f>IF($C$2="National Currency",IF(Investment_DATA!W179=0,0,Investment_DATA!W179),IF($C$2="Current Exchange rate",IF(Investment_DATA!W179=0,0,Investment_DATA!W179/ECO!W35),IF($C$2="Constant Exchange rate",IF(Investment_DATA!W179=0,0,Investment_DATA!W179/ECO!W70))))</f>
        <v>51473</v>
      </c>
      <c r="N188" s="64">
        <f>IF($C$2="National Currency",IF(Investment_DATA!X179=0,0,Investment_DATA!X179),IF($C$2="Current Exchange rate",IF(Investment_DATA!X179=0,0,Investment_DATA!X179/ECO!X35),IF($C$2="Constant Exchange rate",IF(Investment_DATA!X179=0,0,Investment_DATA!X179/ECO!X70))))</f>
        <v>52751</v>
      </c>
      <c r="O188" s="64">
        <f>IF($C$2="National Currency",IF(Investment_DATA!Y179=0,0,Investment_DATA!Y179),IF($C$2="Current Exchange rate",IF(Investment_DATA!Y179=0,0,Investment_DATA!Y179/ECO!Y35),IF($C$2="Constant Exchange rate",IF(Investment_DATA!Y179=0,0,Investment_DATA!Y179/ECO!Y70))))</f>
        <v>53020.155472649225</v>
      </c>
      <c r="P188" s="64">
        <f>IF($C$2="National Currency",IF(Investment_DATA!Z179=0,0,Investment_DATA!Z179),IF($C$2="Current Exchange rate",IF(Investment_DATA!Z179=0,0,Investment_DATA!Z179/ECO!Z35),IF($C$2="Constant Exchange rate",IF(Investment_DATA!Z179=0,0,Investment_DATA!Z179/ECO!Z70))))</f>
        <v>55499.469548712877</v>
      </c>
      <c r="Q188" s="63">
        <f t="shared" si="28"/>
        <v>5.7970656641583304E-3</v>
      </c>
      <c r="R188" s="63">
        <f t="shared" si="29"/>
        <v>4.6761727761108096E-2</v>
      </c>
      <c r="S188" s="63">
        <f t="shared" si="30"/>
        <v>0.37961901434091905</v>
      </c>
    </row>
    <row r="189" spans="3:19" ht="15" x14ac:dyDescent="0.25">
      <c r="C189" s="165"/>
      <c r="D189" s="166"/>
      <c r="E189" s="61" t="s">
        <v>26</v>
      </c>
      <c r="F189" s="64">
        <f>IF($C$2="National Currency",IF(Investment_DATA!P180=0,0,Investment_DATA!P180),IF($C$2="Current Exchange rate",IF(Investment_DATA!P180=0,0,Investment_DATA!P180/ECO!P36),IF($C$2="Constant Exchange rate",IF(Investment_DATA!P180=0,0,Investment_DATA!P180/ECO!P71))))</f>
        <v>293.29415481395557</v>
      </c>
      <c r="G189" s="64">
        <f>IF($C$2="National Currency",IF(Investment_DATA!Q180=0,0,Investment_DATA!Q180),IF($C$2="Current Exchange rate",IF(Investment_DATA!Q180=0,0,Investment_DATA!Q180/ECO!Q36),IF($C$2="Constant Exchange rate",IF(Investment_DATA!Q180=0,0,Investment_DATA!Q180/ECO!Q71))))</f>
        <v>355.35825823146246</v>
      </c>
      <c r="H189" s="141">
        <f>IF($C$2="National Currency",IF(Investment_DATA!R180=0,0,Investment_DATA!R180),IF($C$2="Current Exchange rate",IF(Investment_DATA!R180=0,0,Investment_DATA!R180/ECO!R36),IF($C$2="Constant Exchange rate",IF(Investment_DATA!R180=0,0,Investment_DATA!R180/ECO!R71))))</f>
        <v>603.52904434728293</v>
      </c>
      <c r="I189" s="141">
        <f>IF($C$2="National Currency",IF(Investment_DATA!S180=0,0,Investment_DATA!S180),IF($C$2="Current Exchange rate",IF(Investment_DATA!S180=0,0,Investment_DATA!S180/ECO!S36),IF($C$2="Constant Exchange rate",IF(Investment_DATA!S180=0,0,Investment_DATA!S180/ECO!S71))))</f>
        <v>851.69983046310335</v>
      </c>
      <c r="J189" s="141">
        <f>IF($C$2="National Currency",IF(Investment_DATA!T180=0,0,Investment_DATA!T180),IF($C$2="Current Exchange rate",IF(Investment_DATA!T180=0,0,Investment_DATA!T180/ECO!T36),IF($C$2="Constant Exchange rate",IF(Investment_DATA!T180=0,0,Investment_DATA!T180/ECO!T71))))</f>
        <v>1099.8706165789238</v>
      </c>
      <c r="K189" s="64">
        <f>IF($C$2="National Currency",IF(Investment_DATA!U180=0,0,Investment_DATA!U180),IF($C$2="Current Exchange rate",IF(Investment_DATA!U180=0,0,Investment_DATA!U180/ECO!U36),IF($C$2="Constant Exchange rate",IF(Investment_DATA!U180=0,0,Investment_DATA!U180/ECO!U71))))</f>
        <v>1348.0414026947444</v>
      </c>
      <c r="L189" s="64">
        <f>IF($C$2="National Currency",IF(Investment_DATA!V180=0,0,Investment_DATA!V180),IF($C$2="Current Exchange rate",IF(Investment_DATA!V180=0,0,Investment_DATA!V180/ECO!V36),IF($C$2="Constant Exchange rate",IF(Investment_DATA!V180=0,0,Investment_DATA!V180/ECO!V71))))</f>
        <v>1360.7566699384313</v>
      </c>
      <c r="M189" s="64">
        <f>IF($C$2="National Currency",IF(Investment_DATA!W180=0,0,Investment_DATA!W180),IF($C$2="Current Exchange rate",IF(Investment_DATA!W180=0,0,Investment_DATA!W180/ECO!W36),IF($C$2="Constant Exchange rate",IF(Investment_DATA!W180=0,0,Investment_DATA!W180/ECO!W71))))</f>
        <v>0</v>
      </c>
      <c r="N189" s="64">
        <f>IF($C$2="National Currency",IF(Investment_DATA!X180=0,0,Investment_DATA!X180),IF($C$2="Current Exchange rate",IF(Investment_DATA!X180=0,0,Investment_DATA!X180/ECO!X36),IF($C$2="Constant Exchange rate",IF(Investment_DATA!X180=0,0,Investment_DATA!X180/ECO!X71))))</f>
        <v>0</v>
      </c>
      <c r="O189" s="64">
        <f>IF($C$2="National Currency",IF(Investment_DATA!Y180=0,0,Investment_DATA!Y180),IF($C$2="Current Exchange rate",IF(Investment_DATA!Y180=0,0,Investment_DATA!Y180/ECO!Y36),IF($C$2="Constant Exchange rate",IF(Investment_DATA!Y180=0,0,Investment_DATA!Y180/ECO!Y71))))</f>
        <v>0</v>
      </c>
      <c r="P189" s="64">
        <f>IF($C$2="National Currency",IF(Investment_DATA!Z180=0,0,Investment_DATA!Z180),IF($C$2="Current Exchange rate",IF(Investment_DATA!Z180=0,0,Investment_DATA!Z180/ECO!Z36),IF($C$2="Constant Exchange rate",IF(Investment_DATA!Z180=0,0,Investment_DATA!Z180/ECO!Z71))))</f>
        <v>0</v>
      </c>
      <c r="Q189" s="63">
        <f t="shared" si="28"/>
        <v>0</v>
      </c>
      <c r="R189" s="63" t="str">
        <f t="shared" si="29"/>
        <v>-</v>
      </c>
      <c r="S189" s="63" t="str">
        <f t="shared" si="30"/>
        <v>-</v>
      </c>
    </row>
    <row r="190" spans="3:19" ht="15" x14ac:dyDescent="0.25">
      <c r="C190" s="165"/>
      <c r="D190" s="166"/>
      <c r="E190" s="61" t="s">
        <v>27</v>
      </c>
      <c r="F190" s="64">
        <f>IF($C$2="National Currency",IF(Investment_DATA!P181=0,0,Investment_DATA!P181),IF($C$2="Current Exchange rate",IF(Investment_DATA!P181=0,0,Investment_DATA!P181/ECO!P37),IF($C$2="Constant Exchange rate",IF(Investment_DATA!P181=0,0,Investment_DATA!P181/ECO!P72))))</f>
        <v>242521.026296178</v>
      </c>
      <c r="G190" s="64">
        <f>IF($C$2="National Currency",IF(Investment_DATA!Q181=0,0,Investment_DATA!Q181),IF($C$2="Current Exchange rate",IF(Investment_DATA!Q181=0,0,Investment_DATA!Q181/ECO!Q37),IF($C$2="Constant Exchange rate",IF(Investment_DATA!Q181=0,0,Investment_DATA!Q181/ECO!Q72))))</f>
        <v>285183.43447247951</v>
      </c>
      <c r="H190" s="64">
        <f>IF($C$2="National Currency",IF(Investment_DATA!R181=0,0,Investment_DATA!R181),IF($C$2="Current Exchange rate",IF(Investment_DATA!R181=0,0,Investment_DATA!R181/ECO!R37),IF($C$2="Constant Exchange rate",IF(Investment_DATA!R181=0,0,Investment_DATA!R181/ECO!R72))))</f>
        <v>275365.80432236771</v>
      </c>
      <c r="I190" s="64">
        <f>IF($C$2="National Currency",IF(Investment_DATA!S181=0,0,Investment_DATA!S181),IF($C$2="Current Exchange rate",IF(Investment_DATA!S181=0,0,Investment_DATA!S181/ECO!S37),IF($C$2="Constant Exchange rate",IF(Investment_DATA!S181=0,0,Investment_DATA!S181/ECO!S72))))</f>
        <v>287000.63877355476</v>
      </c>
      <c r="J190" s="64">
        <f>IF($C$2="National Currency",IF(Investment_DATA!T181=0,0,Investment_DATA!T181),IF($C$2="Current Exchange rate",IF(Investment_DATA!T181=0,0,Investment_DATA!T181/ECO!T37),IF($C$2="Constant Exchange rate",IF(Investment_DATA!T181=0,0,Investment_DATA!T181/ECO!T72))))</f>
        <v>261699.77642925581</v>
      </c>
      <c r="K190" s="64">
        <f>IF($C$2="National Currency",IF(Investment_DATA!U181=0,0,Investment_DATA!U181),IF($C$2="Current Exchange rate",IF(Investment_DATA!U181=0,0,Investment_DATA!U181/ECO!U37),IF($C$2="Constant Exchange rate",IF(Investment_DATA!U181=0,0,Investment_DATA!U181/ECO!U72))))</f>
        <v>296223.46428191202</v>
      </c>
      <c r="L190" s="64">
        <f>IF($C$2="National Currency",IF(Investment_DATA!V181=0,0,Investment_DATA!V181),IF($C$2="Current Exchange rate",IF(Investment_DATA!V181=0,0,Investment_DATA!V181/ECO!V37),IF($C$2="Constant Exchange rate",IF(Investment_DATA!V181=0,0,Investment_DATA!V181/ECO!V72))))</f>
        <v>318819.44000851695</v>
      </c>
      <c r="M190" s="64">
        <f>IF($C$2="National Currency",IF(Investment_DATA!W181=0,0,Investment_DATA!W181),IF($C$2="Current Exchange rate",IF(Investment_DATA!W181=0,0,Investment_DATA!W181/ECO!W37),IF($C$2="Constant Exchange rate",IF(Investment_DATA!W181=0,0,Investment_DATA!W181/ECO!W72))))</f>
        <v>314970.29702970292</v>
      </c>
      <c r="N190" s="64">
        <f>IF($C$2="National Currency",IF(Investment_DATA!X181=0,0,Investment_DATA!X181),IF($C$2="Current Exchange rate",IF(Investment_DATA!X181=0,0,Investment_DATA!X181/ECO!X37),IF($C$2="Constant Exchange rate",IF(Investment_DATA!X181=0,0,Investment_DATA!X181/ECO!X72))))</f>
        <v>343080.16608112422</v>
      </c>
      <c r="O190" s="64">
        <f>IF($C$2="National Currency",IF(Investment_DATA!Y181=0,0,Investment_DATA!Y181),IF($C$2="Current Exchange rate",IF(Investment_DATA!Y181=0,0,Investment_DATA!Y181/ECO!Y37),IF($C$2="Constant Exchange rate",IF(Investment_DATA!Y181=0,0,Investment_DATA!Y181/ECO!Y72))))</f>
        <v>371958.26679442136</v>
      </c>
      <c r="P190" s="64">
        <f>IF($C$2="National Currency",IF(Investment_DATA!Z181=0,0,Investment_DATA!Z181),IF($C$2="Current Exchange rate",IF(Investment_DATA!Z181=0,0,Investment_DATA!Z181/ECO!Z37),IF($C$2="Constant Exchange rate",IF(Investment_DATA!Z181=0,0,Investment_DATA!Z181/ECO!Z72))))</f>
        <v>412951.77259661449</v>
      </c>
      <c r="Q190" s="63">
        <f t="shared" si="28"/>
        <v>4.3133899501002916E-2</v>
      </c>
      <c r="R190" s="63">
        <f t="shared" si="29"/>
        <v>0.11020996026107932</v>
      </c>
      <c r="S190" s="63">
        <f t="shared" si="30"/>
        <v>0.44802159831083999</v>
      </c>
    </row>
    <row r="191" spans="3:19" ht="15" x14ac:dyDescent="0.25">
      <c r="C191" s="165"/>
      <c r="D191" s="166"/>
      <c r="E191" s="61" t="s">
        <v>28</v>
      </c>
      <c r="F191" s="64">
        <f>IF($C$2="National Currency",IF(Investment_DATA!P182=0,0,Investment_DATA!P182),IF($C$2="Current Exchange rate",IF(Investment_DATA!P182=0,0,Investment_DATA!P182/ECO!P38),IF($C$2="Constant Exchange rate",IF(Investment_DATA!P182=0,0,Investment_DATA!P182/ECO!P73))))</f>
        <v>4041.3286596561511</v>
      </c>
      <c r="G191" s="64">
        <f>IF($C$2="National Currency",IF(Investment_DATA!Q182=0,0,Investment_DATA!Q182),IF($C$2="Current Exchange rate",IF(Investment_DATA!Q182=0,0,Investment_DATA!Q182/ECO!Q38),IF($C$2="Constant Exchange rate",IF(Investment_DATA!Q182=0,0,Investment_DATA!Q182/ECO!Q73))))</f>
        <v>3770.3638791520616</v>
      </c>
      <c r="H191" s="64">
        <f>IF($C$2="National Currency",IF(Investment_DATA!R182=0,0,Investment_DATA!R182),IF($C$2="Current Exchange rate",IF(Investment_DATA!R182=0,0,Investment_DATA!R182/ECO!R38),IF($C$2="Constant Exchange rate",IF(Investment_DATA!R182=0,0,Investment_DATA!R182/ECO!R73))))</f>
        <v>4457.4528459355706</v>
      </c>
      <c r="I191" s="64">
        <f>IF($C$2="National Currency",IF(Investment_DATA!S182=0,0,Investment_DATA!S182),IF($C$2="Current Exchange rate",IF(Investment_DATA!S182=0,0,Investment_DATA!S182/ECO!S38),IF($C$2="Constant Exchange rate",IF(Investment_DATA!S182=0,0,Investment_DATA!S182/ECO!S73))))</f>
        <v>5847</v>
      </c>
      <c r="J191" s="64">
        <f>IF($C$2="National Currency",IF(Investment_DATA!T182=0,0,Investment_DATA!T182),IF($C$2="Current Exchange rate",IF(Investment_DATA!T182=0,0,Investment_DATA!T182/ECO!T38),IF($C$2="Constant Exchange rate",IF(Investment_DATA!T182=0,0,Investment_DATA!T182/ECO!T73))))</f>
        <v>4447</v>
      </c>
      <c r="K191" s="64">
        <f>IF($C$2="National Currency",IF(Investment_DATA!U182=0,0,Investment_DATA!U182),IF($C$2="Current Exchange rate",IF(Investment_DATA!U182=0,0,Investment_DATA!U182/ECO!U38),IF($C$2="Constant Exchange rate",IF(Investment_DATA!U182=0,0,Investment_DATA!U182/ECO!U73))))</f>
        <v>5038</v>
      </c>
      <c r="L191" s="64">
        <f>IF($C$2="National Currency",IF(Investment_DATA!V182=0,0,Investment_DATA!V182),IF($C$2="Current Exchange rate",IF(Investment_DATA!V182=0,0,Investment_DATA!V182/ECO!V38),IF($C$2="Constant Exchange rate",IF(Investment_DATA!V182=0,0,Investment_DATA!V182/ECO!V73))))</f>
        <v>5031</v>
      </c>
      <c r="M191" s="64">
        <f>IF($C$2="National Currency",IF(Investment_DATA!W182=0,0,Investment_DATA!W182),IF($C$2="Current Exchange rate",IF(Investment_DATA!W182=0,0,Investment_DATA!W182/ECO!W38),IF($C$2="Constant Exchange rate",IF(Investment_DATA!W182=0,0,Investment_DATA!W182/ECO!W73))))</f>
        <v>4212</v>
      </c>
      <c r="N191" s="64">
        <f>IF($C$2="National Currency",IF(Investment_DATA!X182=0,0,Investment_DATA!X182),IF($C$2="Current Exchange rate",IF(Investment_DATA!X182=0,0,Investment_DATA!X182/ECO!X38),IF($C$2="Constant Exchange rate",IF(Investment_DATA!X182=0,0,Investment_DATA!X182/ECO!X73))))</f>
        <v>4431</v>
      </c>
      <c r="O191" s="64">
        <f>IF($C$2="National Currency",IF(Investment_DATA!Y182=0,0,Investment_DATA!Y182),IF($C$2="Current Exchange rate",IF(Investment_DATA!Y182=0,0,Investment_DATA!Y182/ECO!Y38),IF($C$2="Constant Exchange rate",IF(Investment_DATA!Y182=0,0,Investment_DATA!Y182/ECO!Y73))))</f>
        <v>5472.5219319999997</v>
      </c>
      <c r="P191" s="64">
        <f>IF($C$2="National Currency",IF(Investment_DATA!Z182=0,0,Investment_DATA!Z182),IF($C$2="Current Exchange rate",IF(Investment_DATA!Z182=0,0,Investment_DATA!Z182/ECO!Z38),IF($C$2="Constant Exchange rate",IF(Investment_DATA!Z182=0,0,Investment_DATA!Z182/ECO!Z73))))</f>
        <v>6000.2182350000003</v>
      </c>
      <c r="Q191" s="63">
        <f t="shared" si="28"/>
        <v>6.2673858670027403E-4</v>
      </c>
      <c r="R191" s="63">
        <f t="shared" si="29"/>
        <v>9.6426530502208063E-2</v>
      </c>
      <c r="S191" s="63">
        <f t="shared" si="30"/>
        <v>0.59141622064059862</v>
      </c>
    </row>
    <row r="192" spans="3:19" ht="15" x14ac:dyDescent="0.25">
      <c r="C192" s="165"/>
      <c r="D192" s="166"/>
      <c r="E192" s="61" t="s">
        <v>63</v>
      </c>
      <c r="F192" s="64">
        <f>IF($C$2="National Currency",IF(Investment_DATA!P183=0,0,Investment_DATA!P183),IF($C$2="Current Exchange rate",IF(Investment_DATA!P183=0,0,Investment_DATA!P183/ECO!P39),IF($C$2="Constant Exchange rate",IF(Investment_DATA!P183=0,0,Investment_DATA!P183/ECO!P74))))</f>
        <v>2323.2755759144925</v>
      </c>
      <c r="G192" s="64">
        <f>IF($C$2="National Currency",IF(Investment_DATA!Q183=0,0,Investment_DATA!Q183),IF($C$2="Current Exchange rate",IF(Investment_DATA!Q183=0,0,Investment_DATA!Q183/ECO!Q39),IF($C$2="Constant Exchange rate",IF(Investment_DATA!Q183=0,0,Investment_DATA!Q183/ECO!Q74))))</f>
        <v>2779.6255725951005</v>
      </c>
      <c r="H192" s="64">
        <f>IF($C$2="National Currency",IF(Investment_DATA!R183=0,0,Investment_DATA!R183),IF($C$2="Current Exchange rate",IF(Investment_DATA!R183=0,0,Investment_DATA!R183/ECO!R39),IF($C$2="Constant Exchange rate",IF(Investment_DATA!R183=0,0,Investment_DATA!R183/ECO!R74))))</f>
        <v>3483.0379074553539</v>
      </c>
      <c r="I192" s="64">
        <f>IF($C$2="National Currency",IF(Investment_DATA!S183=0,0,Investment_DATA!S183),IF($C$2="Current Exchange rate",IF(Investment_DATA!S183=0,0,Investment_DATA!S183/ECO!S39),IF($C$2="Constant Exchange rate",IF(Investment_DATA!S183=0,0,Investment_DATA!S183/ECO!S74))))</f>
        <v>3682.6993294828385</v>
      </c>
      <c r="J192" s="64">
        <f>IF($C$2="National Currency",IF(Investment_DATA!T183=0,0,Investment_DATA!T183),IF($C$2="Current Exchange rate",IF(Investment_DATA!T183=0,0,Investment_DATA!T183/ECO!T39),IF($C$2="Constant Exchange rate",IF(Investment_DATA!T183=0,0,Investment_DATA!T183/ECO!T74))))</f>
        <v>3840.5364137290048</v>
      </c>
      <c r="K192" s="64">
        <f>IF($C$2="National Currency",IF(Investment_DATA!U183=0,0,Investment_DATA!U183),IF($C$2="Current Exchange rate",IF(Investment_DATA!U183=0,0,Investment_DATA!U183/ECO!U39),IF($C$2="Constant Exchange rate",IF(Investment_DATA!U183=0,0,Investment_DATA!U183/ECO!U74))))</f>
        <v>0</v>
      </c>
      <c r="L192" s="64">
        <f>IF($C$2="National Currency",IF(Investment_DATA!V183=0,0,Investment_DATA!V183),IF($C$2="Current Exchange rate",IF(Investment_DATA!V183=0,0,Investment_DATA!V183/ECO!V39),IF($C$2="Constant Exchange rate",IF(Investment_DATA!V183=0,0,Investment_DATA!V183/ECO!V74))))</f>
        <v>0</v>
      </c>
      <c r="M192" s="64">
        <f>IF($C$2="National Currency",IF(Investment_DATA!W183=0,0,Investment_DATA!W183),IF($C$2="Current Exchange rate",IF(Investment_DATA!W183=0,0,Investment_DATA!W183/ECO!W39),IF($C$2="Constant Exchange rate",IF(Investment_DATA!W183=0,0,Investment_DATA!W183/ECO!W74))))</f>
        <v>0</v>
      </c>
      <c r="N192" s="64">
        <f>IF($C$2="National Currency",IF(Investment_DATA!X183=0,0,Investment_DATA!X183),IF($C$2="Current Exchange rate",IF(Investment_DATA!X183=0,0,Investment_DATA!X183/ECO!X39),IF($C$2="Constant Exchange rate",IF(Investment_DATA!X183=0,0,Investment_DATA!X183/ECO!X74))))</f>
        <v>0</v>
      </c>
      <c r="O192" s="64">
        <f>IF($C$2="National Currency",IF(Investment_DATA!Y183=0,0,Investment_DATA!Y183),IF($C$2="Current Exchange rate",IF(Investment_DATA!Y183=0,0,Investment_DATA!Y183/ECO!Y39),IF($C$2="Constant Exchange rate",IF(Investment_DATA!Y183=0,0,Investment_DATA!Y183/ECO!Y74))))</f>
        <v>0</v>
      </c>
      <c r="P192" s="64">
        <f>IF($C$2="National Currency",IF(Investment_DATA!Z183=0,0,Investment_DATA!Z183),IF($C$2="Current Exchange rate",IF(Investment_DATA!Z183=0,0,Investment_DATA!Z183/ECO!Z39),IF($C$2="Constant Exchange rate",IF(Investment_DATA!Z183=0,0,Investment_DATA!Z183/ECO!Z74))))</f>
        <v>0</v>
      </c>
      <c r="Q192" s="63">
        <f t="shared" si="28"/>
        <v>0</v>
      </c>
      <c r="R192" s="63" t="str">
        <f t="shared" si="29"/>
        <v>-</v>
      </c>
      <c r="S192" s="63" t="str">
        <f t="shared" si="30"/>
        <v>-</v>
      </c>
    </row>
    <row r="193" spans="3:19" ht="15" x14ac:dyDescent="0.25">
      <c r="C193" s="165"/>
      <c r="D193" s="166"/>
      <c r="E193" s="61" t="s">
        <v>30</v>
      </c>
      <c r="F193" s="64">
        <f>IF($C$2="National Currency",IF(Investment_DATA!P184=0,0,Investment_DATA!P184),IF($C$2="Current Exchange rate",IF(Investment_DATA!P184=0,0,Investment_DATA!P184/ECO!P40),IF($C$2="Constant Exchange rate",IF(Investment_DATA!P184=0,0,Investment_DATA!P184/ECO!P75))))</f>
        <v>2589.3068502824858</v>
      </c>
      <c r="G193" s="64">
        <f>IF($C$2="National Currency",IF(Investment_DATA!Q184=0,0,Investment_DATA!Q184),IF($C$2="Current Exchange rate",IF(Investment_DATA!Q184=0,0,Investment_DATA!Q184/ECO!Q40),IF($C$2="Constant Exchange rate",IF(Investment_DATA!Q184=0,0,Investment_DATA!Q184/ECO!Q75))))</f>
        <v>3691.0310734463278</v>
      </c>
      <c r="H193" s="64">
        <f>IF($C$2="National Currency",IF(Investment_DATA!R184=0,0,Investment_DATA!R184),IF($C$2="Current Exchange rate",IF(Investment_DATA!R184=0,0,Investment_DATA!R184/ECO!R40),IF($C$2="Constant Exchange rate",IF(Investment_DATA!R184=0,0,Investment_DATA!R184/ECO!R75))))</f>
        <v>4006.7090395480227</v>
      </c>
      <c r="I193" s="64">
        <f>IF($C$2="National Currency",IF(Investment_DATA!S184=0,0,Investment_DATA!S184),IF($C$2="Current Exchange rate",IF(Investment_DATA!S184=0,0,Investment_DATA!S184/ECO!S40),IF($C$2="Constant Exchange rate",IF(Investment_DATA!S184=0,0,Investment_DATA!S184/ECO!S75))))</f>
        <v>4787.4293785310738</v>
      </c>
      <c r="J193" s="64">
        <f>IF($C$2="National Currency",IF(Investment_DATA!T184=0,0,Investment_DATA!T184),IF($C$2="Current Exchange rate",IF(Investment_DATA!T184=0,0,Investment_DATA!T184/ECO!T40),IF($C$2="Constant Exchange rate",IF(Investment_DATA!T184=0,0,Investment_DATA!T184/ECO!T75))))</f>
        <v>5695.2683615819215</v>
      </c>
      <c r="K193" s="64">
        <f>IF($C$2="National Currency",IF(Investment_DATA!U184=0,0,Investment_DATA!U184),IF($C$2="Current Exchange rate",IF(Investment_DATA!U184=0,0,Investment_DATA!U184/ECO!U40),IF($C$2="Constant Exchange rate",IF(Investment_DATA!U184=0,0,Investment_DATA!U184/ECO!U75))))</f>
        <v>5869.703389830509</v>
      </c>
      <c r="L193" s="64">
        <f>IF($C$2="National Currency",IF(Investment_DATA!V184=0,0,Investment_DATA!V184),IF($C$2="Current Exchange rate",IF(Investment_DATA!V184=0,0,Investment_DATA!V184/ECO!V40),IF($C$2="Constant Exchange rate",IF(Investment_DATA!V184=0,0,Investment_DATA!V184/ECO!V75))))</f>
        <v>6138.7711864406783</v>
      </c>
      <c r="M193" s="64">
        <f>IF($C$2="National Currency",IF(Investment_DATA!W184=0,0,Investment_DATA!W184),IF($C$2="Current Exchange rate",IF(Investment_DATA!W184=0,0,Investment_DATA!W184/ECO!W40),IF($C$2="Constant Exchange rate",IF(Investment_DATA!W184=0,0,Investment_DATA!W184/ECO!W75))))</f>
        <v>6326.2711864406783</v>
      </c>
      <c r="N193" s="64">
        <f>IF($C$2="National Currency",IF(Investment_DATA!X184=0,0,Investment_DATA!X184),IF($C$2="Current Exchange rate",IF(Investment_DATA!X184=0,0,Investment_DATA!X184/ECO!X40),IF($C$2="Constant Exchange rate",IF(Investment_DATA!X184=0,0,Investment_DATA!X184/ECO!X75))))</f>
        <v>7180.4378531073453</v>
      </c>
      <c r="O193" s="64">
        <f>IF($C$2="National Currency",IF(Investment_DATA!Y184=0,0,Investment_DATA!Y184),IF($C$2="Current Exchange rate",IF(Investment_DATA!Y184=0,0,Investment_DATA!Y184/ECO!Y40),IF($C$2="Constant Exchange rate",IF(Investment_DATA!Y184=0,0,Investment_DATA!Y184/ECO!Y75))))</f>
        <v>8330.5084745762724</v>
      </c>
      <c r="P193" s="64">
        <f>IF($C$2="National Currency",IF(Investment_DATA!Z184=0,0,Investment_DATA!Z184),IF($C$2="Current Exchange rate",IF(Investment_DATA!Z184=0,0,Investment_DATA!Z184/ECO!Z40),IF($C$2="Constant Exchange rate",IF(Investment_DATA!Z184=0,0,Investment_DATA!Z184/ECO!Z75))))</f>
        <v>9709.7457627118656</v>
      </c>
      <c r="Q193" s="63">
        <f t="shared" si="28"/>
        <v>1.0142085001248306E-3</v>
      </c>
      <c r="R193" s="63">
        <f t="shared" si="29"/>
        <v>0.1655645981688707</v>
      </c>
      <c r="S193" s="63">
        <f t="shared" si="30"/>
        <v>1.6306323543480343</v>
      </c>
    </row>
    <row r="194" spans="3:19" ht="15" x14ac:dyDescent="0.25">
      <c r="C194" s="165"/>
      <c r="D194" s="166"/>
      <c r="E194" s="61" t="s">
        <v>34</v>
      </c>
      <c r="F194" s="65">
        <f>IF($C$2="National Currency",IF(Investment_DATA!P185=0,0,Investment_DATA!P185),IF($C$2="Current Exchange rate",IF(Investment_DATA!P185=0,0,Investment_DATA!P185/ECO!P41),IF($C$2="Constant Exchange rate",IF(Investment_DATA!P185=0,0,Investment_DATA!P185/ECO!P76))))</f>
        <v>1301168.2809089741</v>
      </c>
      <c r="G194" s="65">
        <f>IF($C$2="National Currency",IF(Investment_DATA!Q185=0,0,Investment_DATA!Q185),IF($C$2="Current Exchange rate",IF(Investment_DATA!Q185=0,0,Investment_DATA!Q185/ECO!Q41),IF($C$2="Constant Exchange rate",IF(Investment_DATA!Q185=0,0,Investment_DATA!Q185/ECO!Q76))))</f>
        <v>1509005.3241751187</v>
      </c>
      <c r="H194" s="65">
        <f>IF($C$2="National Currency",IF(Investment_DATA!R185=0,0,Investment_DATA!R185),IF($C$2="Current Exchange rate",IF(Investment_DATA!R185=0,0,Investment_DATA!R185/ECO!R41),IF($C$2="Constant Exchange rate",IF(Investment_DATA!R185=0,0,Investment_DATA!R185/ECO!R76))))</f>
        <v>1626524.6719732957</v>
      </c>
      <c r="I194" s="65">
        <f>IF($C$2="National Currency",IF(Investment_DATA!S185=0,0,Investment_DATA!S185),IF($C$2="Current Exchange rate",IF(Investment_DATA!S185=0,0,Investment_DATA!S185/ECO!S41),IF($C$2="Constant Exchange rate",IF(Investment_DATA!S185=0,0,Investment_DATA!S185/ECO!S76))))</f>
        <v>1763455.2548465787</v>
      </c>
      <c r="J194" s="65">
        <f>IF($C$2="National Currency",IF(Investment_DATA!T185=0,0,Investment_DATA!T185),IF($C$2="Current Exchange rate",IF(Investment_DATA!T185=0,0,Investment_DATA!T185/ECO!T41),IF($C$2="Constant Exchange rate",IF(Investment_DATA!T185=0,0,Investment_DATA!T185/ECO!T76))))</f>
        <v>1525166.1869302862</v>
      </c>
      <c r="K194" s="65">
        <f>IF($C$2="National Currency",IF(Investment_DATA!U185=0,0,Investment_DATA!U185),IF($C$2="Current Exchange rate",IF(Investment_DATA!U185=0,0,Investment_DATA!U185/ECO!U41),IF($C$2="Constant Exchange rate",IF(Investment_DATA!U185=0,0,Investment_DATA!U185/ECO!U76))))</f>
        <v>1671101.7808175914</v>
      </c>
      <c r="L194" s="65">
        <f>IF($C$2="National Currency",IF(Investment_DATA!V185=0,0,Investment_DATA!V185),IF($C$2="Current Exchange rate",IF(Investment_DATA!V185=0,0,Investment_DATA!V185/ECO!V41),IF($C$2="Constant Exchange rate",IF(Investment_DATA!V185=0,0,Investment_DATA!V185/ECO!V76))))</f>
        <v>1744360.2092694824</v>
      </c>
      <c r="M194" s="65">
        <f>IF($C$2="National Currency",IF(Investment_DATA!W185=0,0,Investment_DATA!W185),IF($C$2="Current Exchange rate",IF(Investment_DATA!W185=0,0,Investment_DATA!W185/ECO!W41),IF($C$2="Constant Exchange rate",IF(Investment_DATA!W185=0,0,Investment_DATA!W185/ECO!W76))))</f>
        <v>1737860.0730303</v>
      </c>
      <c r="N194" s="65">
        <f>IF($C$2="National Currency",IF(Investment_DATA!X185=0,0,Investment_DATA!X185),IF($C$2="Current Exchange rate",IF(Investment_DATA!X185=0,0,Investment_DATA!X185/ECO!X41),IF($C$2="Constant Exchange rate",IF(Investment_DATA!X185=0,0,Investment_DATA!X185/ECO!X76))))</f>
        <v>1776219.3529336245</v>
      </c>
      <c r="O194" s="65">
        <f>IF($C$2="National Currency",IF(Investment_DATA!Y185=0,0,Investment_DATA!Y185),IF($C$2="Current Exchange rate",IF(Investment_DATA!Y185=0,0,Investment_DATA!Y185/ECO!Y41),IF($C$2="Constant Exchange rate",IF(Investment_DATA!Y185=0,0,Investment_DATA!Y185/ECO!Y76))))</f>
        <v>1914324.8568494027</v>
      </c>
      <c r="P194" s="65">
        <f>IF($C$2="National Currency",IF(Investment_DATA!Z185=0,0,Investment_DATA!Z185),IF($C$2="Current Exchange rate",IF(Investment_DATA!Z185=0,0,Investment_DATA!Z185/ECO!Z41),IF($C$2="Constant Exchange rate",IF(Investment_DATA!Z185=0,0,Investment_DATA!Z185/ECO!Z76))))</f>
        <v>2026765.6721142195</v>
      </c>
      <c r="Q194" s="63">
        <f t="shared" si="28"/>
        <v>0.21170100872397635</v>
      </c>
      <c r="R194" s="63">
        <f t="shared" si="29"/>
        <v>5.8736538295737439E-2</v>
      </c>
      <c r="S194" s="63">
        <f t="shared" si="30"/>
        <v>0.34311366543529509</v>
      </c>
    </row>
    <row r="195" spans="3:19" ht="17.25" customHeight="1" thickBot="1" x14ac:dyDescent="0.3">
      <c r="C195" s="171"/>
      <c r="D195" s="172"/>
      <c r="E195" s="66" t="s">
        <v>100</v>
      </c>
      <c r="F195" s="87">
        <f t="shared" ref="F195:O195" si="31">SUM(F163:F194)</f>
        <v>5686870.5162522364</v>
      </c>
      <c r="G195" s="87">
        <f t="shared" si="31"/>
        <v>6383593.9540108284</v>
      </c>
      <c r="H195" s="87">
        <f t="shared" si="31"/>
        <v>6829535.9160438571</v>
      </c>
      <c r="I195" s="87">
        <f t="shared" si="31"/>
        <v>7174628.8289598003</v>
      </c>
      <c r="J195" s="87">
        <f t="shared" si="31"/>
        <v>6730272.4357337095</v>
      </c>
      <c r="K195" s="87">
        <f t="shared" si="31"/>
        <v>7343126.5010267729</v>
      </c>
      <c r="L195" s="87">
        <f t="shared" si="31"/>
        <v>7757385.3440854009</v>
      </c>
      <c r="M195" s="87">
        <f t="shared" si="31"/>
        <v>7795496.8141590636</v>
      </c>
      <c r="N195" s="87">
        <f t="shared" si="31"/>
        <v>8378685.9893172057</v>
      </c>
      <c r="O195" s="87">
        <f t="shared" si="31"/>
        <v>8720816.4268380683</v>
      </c>
      <c r="P195" s="87">
        <f>SUM(P163:P194)</f>
        <v>9573717.5950672589</v>
      </c>
      <c r="Q195" s="63">
        <f t="shared" si="28"/>
        <v>1</v>
      </c>
      <c r="R195" s="95"/>
      <c r="S195" s="95"/>
    </row>
    <row r="196" spans="3:19" ht="16.5" thickTop="1" thickBot="1" x14ac:dyDescent="0.3">
      <c r="C196" s="173"/>
      <c r="D196" s="174"/>
      <c r="E196" s="105" t="s">
        <v>103</v>
      </c>
      <c r="F196" s="89">
        <f>F163+F164+F165+F166+F168+F169+F170+F171+F172+F173+F174+F175+F176+F177+F178+F179+F180+F181+F182+F183+F184+F185+F186+F187+F188+F190+F191+F193+F194+F167</f>
        <v>5684253.9465215085</v>
      </c>
      <c r="G196" s="89">
        <f t="shared" ref="G196:O196" si="32">G163+G164+G165+G166+G168+G169+G170+G171+G172+G173+G174+G175+G176+G177+G178+G179+G180+G181+G182+G183+G184+G185+G186+G187+G188+G190+G191+G193+G194+G167</f>
        <v>6380458.970180003</v>
      </c>
      <c r="H196" s="89">
        <f t="shared" si="32"/>
        <v>6825449.3490920542</v>
      </c>
      <c r="I196" s="89">
        <f t="shared" si="32"/>
        <v>7170094.4297998548</v>
      </c>
      <c r="J196" s="89">
        <f t="shared" si="32"/>
        <v>6725332.0287034027</v>
      </c>
      <c r="K196" s="89">
        <f t="shared" si="32"/>
        <v>7341778.4596240781</v>
      </c>
      <c r="L196" s="89">
        <f t="shared" si="32"/>
        <v>7756024.5874154624</v>
      </c>
      <c r="M196" s="89">
        <f t="shared" si="32"/>
        <v>7795496.8141590636</v>
      </c>
      <c r="N196" s="89">
        <f t="shared" si="32"/>
        <v>8378685.9893172057</v>
      </c>
      <c r="O196" s="89">
        <f t="shared" si="32"/>
        <v>8720816.4268380683</v>
      </c>
      <c r="P196" s="89">
        <f>P163+P164+P165+P166+P168+P169+P170+P171+P172+P173+P174+P175+P176+P177+P178+P179+P180+P181+P182+P183+P184+P185+P186+P187+P188+P190+P191+P193+P194+P167</f>
        <v>9573717.5950672589</v>
      </c>
      <c r="Q196" s="63">
        <f t="shared" si="28"/>
        <v>1</v>
      </c>
      <c r="R196" s="63">
        <f t="shared" si="29"/>
        <v>9.7800610227777751E-2</v>
      </c>
      <c r="S196" s="63"/>
    </row>
    <row r="197" spans="3:19" ht="15.75" thickTop="1" x14ac:dyDescent="0.25">
      <c r="E197" s="104" t="s">
        <v>104</v>
      </c>
      <c r="F197" s="90"/>
      <c r="G197" s="90">
        <f t="shared" ref="G197:O197" si="33">G196/F196-1</f>
        <v>0.12247957783176422</v>
      </c>
      <c r="H197" s="90">
        <f t="shared" si="33"/>
        <v>6.9742691080967312E-2</v>
      </c>
      <c r="I197" s="90">
        <f t="shared" si="33"/>
        <v>5.0494123255584222E-2</v>
      </c>
      <c r="J197" s="90">
        <f t="shared" si="33"/>
        <v>-6.2030201338487356E-2</v>
      </c>
      <c r="K197" s="90">
        <f t="shared" si="33"/>
        <v>9.1660371308020405E-2</v>
      </c>
      <c r="L197" s="90">
        <f t="shared" si="33"/>
        <v>5.6423130998779047E-2</v>
      </c>
      <c r="M197" s="90">
        <f t="shared" si="33"/>
        <v>5.089234349211269E-3</v>
      </c>
      <c r="N197" s="90">
        <f t="shared" si="33"/>
        <v>7.4811033736668087E-2</v>
      </c>
      <c r="O197" s="90">
        <f t="shared" si="33"/>
        <v>4.0833423994774076E-2</v>
      </c>
      <c r="P197" s="91">
        <f>P196/O196-1</f>
        <v>9.7800610227777751E-2</v>
      </c>
    </row>
    <row r="198" spans="3:19" x14ac:dyDescent="0.15">
      <c r="N198"/>
    </row>
  </sheetData>
  <mergeCells count="188">
    <mergeCell ref="C113:D113"/>
    <mergeCell ref="C114:D114"/>
    <mergeCell ref="C115:D115"/>
    <mergeCell ref="C116:D116"/>
    <mergeCell ref="C117:D117"/>
    <mergeCell ref="C118:D118"/>
    <mergeCell ref="E122:P122"/>
    <mergeCell ref="E161:P161"/>
    <mergeCell ref="C104:D104"/>
    <mergeCell ref="C105:D105"/>
    <mergeCell ref="C106:D106"/>
    <mergeCell ref="C107:D107"/>
    <mergeCell ref="C108:D108"/>
    <mergeCell ref="C109:D109"/>
    <mergeCell ref="C110:D110"/>
    <mergeCell ref="C111:D111"/>
    <mergeCell ref="C112:D112"/>
    <mergeCell ref="C155:D155"/>
    <mergeCell ref="C156:D156"/>
    <mergeCell ref="C157:D157"/>
    <mergeCell ref="C140:D140"/>
    <mergeCell ref="C141:D141"/>
    <mergeCell ref="C142:D142"/>
    <mergeCell ref="C143:D143"/>
    <mergeCell ref="C95:D95"/>
    <mergeCell ref="C96:D96"/>
    <mergeCell ref="C97:D97"/>
    <mergeCell ref="C98:D98"/>
    <mergeCell ref="C99:D99"/>
    <mergeCell ref="C100:D100"/>
    <mergeCell ref="C101:D101"/>
    <mergeCell ref="C102:D102"/>
    <mergeCell ref="C103:D103"/>
    <mergeCell ref="C86:D86"/>
    <mergeCell ref="C87:D87"/>
    <mergeCell ref="C88:D88"/>
    <mergeCell ref="C89:D89"/>
    <mergeCell ref="C90:D90"/>
    <mergeCell ref="C91:D91"/>
    <mergeCell ref="C92:D92"/>
    <mergeCell ref="C93:D93"/>
    <mergeCell ref="C94:D94"/>
    <mergeCell ref="C77:D77"/>
    <mergeCell ref="C78:D78"/>
    <mergeCell ref="C79:D79"/>
    <mergeCell ref="E44:P44"/>
    <mergeCell ref="E83:P83"/>
    <mergeCell ref="C84:D84"/>
    <mergeCell ref="C85:D85"/>
    <mergeCell ref="C44:D44"/>
    <mergeCell ref="C83:D83"/>
    <mergeCell ref="C194:D194"/>
    <mergeCell ref="C195:D195"/>
    <mergeCell ref="C196:D196"/>
    <mergeCell ref="C189:D189"/>
    <mergeCell ref="C190:D190"/>
    <mergeCell ref="C191:D191"/>
    <mergeCell ref="C192:D192"/>
    <mergeCell ref="C193:D193"/>
    <mergeCell ref="C184:D184"/>
    <mergeCell ref="C185:D185"/>
    <mergeCell ref="C186:D186"/>
    <mergeCell ref="C187:D187"/>
    <mergeCell ref="C188:D188"/>
    <mergeCell ref="C179:D179"/>
    <mergeCell ref="C180:D180"/>
    <mergeCell ref="C181:D181"/>
    <mergeCell ref="C182:D182"/>
    <mergeCell ref="C183:D183"/>
    <mergeCell ref="C174:D174"/>
    <mergeCell ref="C175:D175"/>
    <mergeCell ref="C176:D176"/>
    <mergeCell ref="C177:D177"/>
    <mergeCell ref="C178:D178"/>
    <mergeCell ref="C169:D169"/>
    <mergeCell ref="C170:D170"/>
    <mergeCell ref="C171:D171"/>
    <mergeCell ref="C172:D172"/>
    <mergeCell ref="C173:D173"/>
    <mergeCell ref="C164:D164"/>
    <mergeCell ref="C165:D165"/>
    <mergeCell ref="C166:D166"/>
    <mergeCell ref="C167:D167"/>
    <mergeCell ref="C168:D168"/>
    <mergeCell ref="C162:D162"/>
    <mergeCell ref="C163:D163"/>
    <mergeCell ref="C150:D150"/>
    <mergeCell ref="C151:D151"/>
    <mergeCell ref="C152:D152"/>
    <mergeCell ref="C153:D153"/>
    <mergeCell ref="C154:D154"/>
    <mergeCell ref="C145:D145"/>
    <mergeCell ref="C146:D146"/>
    <mergeCell ref="C147:D147"/>
    <mergeCell ref="C148:D148"/>
    <mergeCell ref="C149:D149"/>
    <mergeCell ref="C144:D144"/>
    <mergeCell ref="C135:D135"/>
    <mergeCell ref="C136:D136"/>
    <mergeCell ref="C137:D137"/>
    <mergeCell ref="C138:D138"/>
    <mergeCell ref="C139:D139"/>
    <mergeCell ref="C130:D130"/>
    <mergeCell ref="C131:D131"/>
    <mergeCell ref="C132:D132"/>
    <mergeCell ref="C133:D133"/>
    <mergeCell ref="C134:D134"/>
    <mergeCell ref="C126:D126"/>
    <mergeCell ref="C127:D127"/>
    <mergeCell ref="C128:D128"/>
    <mergeCell ref="C129:D129"/>
    <mergeCell ref="C123:D123"/>
    <mergeCell ref="C124:D124"/>
    <mergeCell ref="C38:D38"/>
    <mergeCell ref="C39:D39"/>
    <mergeCell ref="C40:D40"/>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37:D37"/>
    <mergeCell ref="C28:D28"/>
    <mergeCell ref="C29:D29"/>
    <mergeCell ref="C30:D30"/>
    <mergeCell ref="C31:D31"/>
    <mergeCell ref="C32:D32"/>
    <mergeCell ref="C125:D125"/>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18:D18"/>
    <mergeCell ref="C19:D19"/>
    <mergeCell ref="C20:D20"/>
    <mergeCell ref="C21:D21"/>
    <mergeCell ref="C22:D22"/>
    <mergeCell ref="C33:D33"/>
    <mergeCell ref="C34:D34"/>
    <mergeCell ref="C35:D35"/>
    <mergeCell ref="C36:D36"/>
    <mergeCell ref="C122:D122"/>
    <mergeCell ref="C161:D161"/>
    <mergeCell ref="J1:N1"/>
    <mergeCell ref="F2:P2"/>
    <mergeCell ref="C6:D6"/>
    <mergeCell ref="C7:D7"/>
    <mergeCell ref="C13:D13"/>
    <mergeCell ref="C14:D14"/>
    <mergeCell ref="C15:D15"/>
    <mergeCell ref="C16:D16"/>
    <mergeCell ref="E5:P5"/>
    <mergeCell ref="C2:E2"/>
    <mergeCell ref="C5:D5"/>
    <mergeCell ref="C17:D17"/>
    <mergeCell ref="C8:D8"/>
    <mergeCell ref="C9:D9"/>
    <mergeCell ref="C10:D10"/>
    <mergeCell ref="C11:D11"/>
    <mergeCell ref="C12:D12"/>
    <mergeCell ref="C23:D23"/>
    <mergeCell ref="C24:D24"/>
    <mergeCell ref="C25:D25"/>
    <mergeCell ref="C26:D26"/>
    <mergeCell ref="C27:D27"/>
  </mergeCells>
  <conditionalFormatting sqref="E6:N6 E42:O43 E45:N45 E84:N84 E123:N123 E162:N162 F124:J155 F46:J77 F80:P80 F85:J116 F119:P119 F163:J194 E39:E40 E195:E196 E156:E157 F7:J38">
    <cfRule type="cellIs" dxfId="497" priority="214" operator="equal">
      <formula>0</formula>
    </cfRule>
  </conditionalFormatting>
  <conditionalFormatting sqref="P7:P38">
    <cfRule type="cellIs" dxfId="496" priority="207" operator="equal">
      <formula>0</formula>
    </cfRule>
  </conditionalFormatting>
  <conditionalFormatting sqref="S123">
    <cfRule type="cellIs" dxfId="495" priority="132" operator="equal">
      <formula>0</formula>
    </cfRule>
  </conditionalFormatting>
  <conditionalFormatting sqref="R7:R38 R40">
    <cfRule type="cellIs" dxfId="494" priority="200" operator="equal">
      <formula>0</formula>
    </cfRule>
  </conditionalFormatting>
  <conditionalFormatting sqref="S7:S38 S40">
    <cfRule type="cellIs" dxfId="493" priority="202" operator="equal">
      <formula>0</formula>
    </cfRule>
  </conditionalFormatting>
  <conditionalFormatting sqref="Q7:Q40">
    <cfRule type="cellIs" dxfId="492" priority="196" operator="equal">
      <formula>0</formula>
    </cfRule>
  </conditionalFormatting>
  <conditionalFormatting sqref="K7:O38">
    <cfRule type="cellIs" dxfId="491" priority="211" operator="equal">
      <formula>0</formula>
    </cfRule>
  </conditionalFormatting>
  <conditionalFormatting sqref="E7:E38">
    <cfRule type="cellIs" dxfId="490" priority="213" operator="equal">
      <formula>0</formula>
    </cfRule>
  </conditionalFormatting>
  <conditionalFormatting sqref="Q43:S43">
    <cfRule type="cellIs" dxfId="489" priority="209" operator="equal">
      <formula>0</formula>
    </cfRule>
  </conditionalFormatting>
  <conditionalFormatting sqref="Q43:S43 E42:O43">
    <cfRule type="dataBar" priority="210">
      <dataBar>
        <cfvo type="min"/>
        <cfvo type="max"/>
        <color rgb="FF008AEF"/>
      </dataBar>
      <extLst>
        <ext xmlns:x14="http://schemas.microsoft.com/office/spreadsheetml/2009/9/main" uri="{B025F937-C7B1-47D3-B67F-A62EFF666E3E}">
          <x14:id>{ADA6BE0B-3F4B-4894-8555-88532D6E2F1F}</x14:id>
        </ext>
      </extLst>
    </cfRule>
  </conditionalFormatting>
  <conditionalFormatting sqref="O6">
    <cfRule type="cellIs" dxfId="488" priority="208" operator="equal">
      <formula>0</formula>
    </cfRule>
  </conditionalFormatting>
  <conditionalFormatting sqref="P42:P43">
    <cfRule type="cellIs" dxfId="487" priority="205" operator="equal">
      <formula>0</formula>
    </cfRule>
  </conditionalFormatting>
  <conditionalFormatting sqref="P42:P43">
    <cfRule type="dataBar" priority="206">
      <dataBar>
        <cfvo type="min"/>
        <cfvo type="max"/>
        <color rgb="FF008AEF"/>
      </dataBar>
      <extLst>
        <ext xmlns:x14="http://schemas.microsoft.com/office/spreadsheetml/2009/9/main" uri="{B025F937-C7B1-47D3-B67F-A62EFF666E3E}">
          <x14:id>{10E0118D-EFDA-44CC-8CD5-8E7A71A6FD9A}</x14:id>
        </ext>
      </extLst>
    </cfRule>
  </conditionalFormatting>
  <conditionalFormatting sqref="P6">
    <cfRule type="cellIs" dxfId="486" priority="204" operator="equal">
      <formula>0</formula>
    </cfRule>
  </conditionalFormatting>
  <conditionalFormatting sqref="S6">
    <cfRule type="cellIs" dxfId="485" priority="192" operator="equal">
      <formula>0</formula>
    </cfRule>
  </conditionalFormatting>
  <conditionalFormatting sqref="Q6:R6">
    <cfRule type="cellIs" dxfId="484" priority="193" operator="equal">
      <formula>0</formula>
    </cfRule>
  </conditionalFormatting>
  <conditionalFormatting sqref="E78:E80">
    <cfRule type="cellIs" dxfId="483" priority="190" operator="equal">
      <formula>0</formula>
    </cfRule>
  </conditionalFormatting>
  <conditionalFormatting sqref="E46:E77">
    <cfRule type="cellIs" dxfId="482" priority="189" operator="equal">
      <formula>0</formula>
    </cfRule>
  </conditionalFormatting>
  <conditionalFormatting sqref="S162">
    <cfRule type="cellIs" dxfId="481" priority="112" operator="equal">
      <formula>0</formula>
    </cfRule>
  </conditionalFormatting>
  <conditionalFormatting sqref="C8:C38">
    <cfRule type="cellIs" dxfId="480" priority="110" operator="equal">
      <formula>0</formula>
    </cfRule>
  </conditionalFormatting>
  <conditionalFormatting sqref="S45">
    <cfRule type="cellIs" dxfId="479" priority="172" operator="equal">
      <formula>0</formula>
    </cfRule>
  </conditionalFormatting>
  <conditionalFormatting sqref="R45">
    <cfRule type="cellIs" dxfId="478" priority="173" operator="equal">
      <formula>0</formula>
    </cfRule>
  </conditionalFormatting>
  <conditionalFormatting sqref="S84">
    <cfRule type="cellIs" dxfId="477" priority="152" operator="equal">
      <formula>0</formula>
    </cfRule>
  </conditionalFormatting>
  <conditionalFormatting sqref="R84">
    <cfRule type="cellIs" dxfId="476" priority="153" operator="equal">
      <formula>0</formula>
    </cfRule>
  </conditionalFormatting>
  <conditionalFormatting sqref="R123">
    <cfRule type="cellIs" dxfId="475" priority="133" operator="equal">
      <formula>0</formula>
    </cfRule>
  </conditionalFormatting>
  <conditionalFormatting sqref="C123">
    <cfRule type="cellIs" dxfId="474" priority="105" operator="equal">
      <formula>0</formula>
    </cfRule>
  </conditionalFormatting>
  <conditionalFormatting sqref="C163">
    <cfRule type="cellIs" dxfId="473" priority="103" operator="equal">
      <formula>0</formula>
    </cfRule>
  </conditionalFormatting>
  <conditionalFormatting sqref="C162">
    <cfRule type="cellIs" dxfId="472" priority="101" operator="equal">
      <formula>0</formula>
    </cfRule>
  </conditionalFormatting>
  <conditionalFormatting sqref="R162">
    <cfRule type="cellIs" dxfId="471" priority="113" operator="equal">
      <formula>0</formula>
    </cfRule>
  </conditionalFormatting>
  <conditionalFormatting sqref="C195:C196">
    <cfRule type="cellIs" dxfId="470" priority="100" operator="equal">
      <formula>0</formula>
    </cfRule>
  </conditionalFormatting>
  <conditionalFormatting sqref="C7">
    <cfRule type="cellIs" dxfId="469" priority="111" operator="equal">
      <formula>0</formula>
    </cfRule>
  </conditionalFormatting>
  <conditionalFormatting sqref="C5:C6">
    <cfRule type="cellIs" dxfId="468" priority="109" operator="equal">
      <formula>0</formula>
    </cfRule>
  </conditionalFormatting>
  <conditionalFormatting sqref="C39:C40">
    <cfRule type="cellIs" dxfId="467" priority="108" operator="equal">
      <formula>0</formula>
    </cfRule>
  </conditionalFormatting>
  <conditionalFormatting sqref="C124">
    <cfRule type="cellIs" dxfId="466" priority="107" operator="equal">
      <formula>0</formula>
    </cfRule>
  </conditionalFormatting>
  <conditionalFormatting sqref="C125:C155">
    <cfRule type="cellIs" dxfId="465" priority="106" operator="equal">
      <formula>0</formula>
    </cfRule>
  </conditionalFormatting>
  <conditionalFormatting sqref="C156:C157">
    <cfRule type="cellIs" dxfId="464" priority="104" operator="equal">
      <formula>0</formula>
    </cfRule>
  </conditionalFormatting>
  <conditionalFormatting sqref="C164:C194">
    <cfRule type="cellIs" dxfId="463" priority="102" operator="equal">
      <formula>0</formula>
    </cfRule>
  </conditionalFormatting>
  <conditionalFormatting sqref="C46">
    <cfRule type="cellIs" dxfId="462" priority="99" operator="equal">
      <formula>0</formula>
    </cfRule>
  </conditionalFormatting>
  <conditionalFormatting sqref="C47:C77">
    <cfRule type="cellIs" dxfId="461" priority="98" operator="equal">
      <formula>0</formula>
    </cfRule>
  </conditionalFormatting>
  <conditionalFormatting sqref="C45">
    <cfRule type="cellIs" dxfId="460" priority="97" operator="equal">
      <formula>0</formula>
    </cfRule>
  </conditionalFormatting>
  <conditionalFormatting sqref="C78:C79">
    <cfRule type="cellIs" dxfId="459" priority="96" operator="equal">
      <formula>0</formula>
    </cfRule>
  </conditionalFormatting>
  <conditionalFormatting sqref="K124:O155">
    <cfRule type="cellIs" dxfId="458" priority="54" operator="equal">
      <formula>0</formula>
    </cfRule>
  </conditionalFormatting>
  <conditionalFormatting sqref="S124:S155 S157">
    <cfRule type="cellIs" dxfId="457" priority="49" operator="equal">
      <formula>0</formula>
    </cfRule>
  </conditionalFormatting>
  <conditionalFormatting sqref="P124:P155">
    <cfRule type="cellIs" dxfId="456" priority="51" operator="equal">
      <formula>0</formula>
    </cfRule>
  </conditionalFormatting>
  <conditionalFormatting sqref="R124:R155 R157">
    <cfRule type="cellIs" dxfId="455" priority="47" operator="equal">
      <formula>0</formula>
    </cfRule>
  </conditionalFormatting>
  <conditionalFormatting sqref="E124:E155">
    <cfRule type="cellIs" dxfId="454" priority="56" operator="equal">
      <formula>0</formula>
    </cfRule>
  </conditionalFormatting>
  <conditionalFormatting sqref="Q85:Q118">
    <cfRule type="cellIs" dxfId="453" priority="58" operator="equal">
      <formula>0</formula>
    </cfRule>
  </conditionalFormatting>
  <conditionalFormatting sqref="Q124:Q157">
    <cfRule type="cellIs" dxfId="452" priority="45" operator="equal">
      <formula>0</formula>
    </cfRule>
  </conditionalFormatting>
  <conditionalFormatting sqref="R46:R77 R79">
    <cfRule type="cellIs" dxfId="451" priority="73" operator="equal">
      <formula>0</formula>
    </cfRule>
  </conditionalFormatting>
  <conditionalFormatting sqref="S46:S77 S79">
    <cfRule type="cellIs" dxfId="450" priority="75" operator="equal">
      <formula>0</formula>
    </cfRule>
  </conditionalFormatting>
  <conditionalFormatting sqref="Q46:Q79">
    <cfRule type="cellIs" dxfId="449" priority="71" operator="equal">
      <formula>0</formula>
    </cfRule>
  </conditionalFormatting>
  <conditionalFormatting sqref="K46:O77">
    <cfRule type="cellIs" dxfId="448" priority="80" operator="equal">
      <formula>0</formula>
    </cfRule>
  </conditionalFormatting>
  <conditionalFormatting sqref="S46:S77 S79">
    <cfRule type="dataBar" priority="76">
      <dataBar>
        <cfvo type="min"/>
        <cfvo type="max"/>
        <color rgb="FF008AEF"/>
      </dataBar>
      <extLst>
        <ext xmlns:x14="http://schemas.microsoft.com/office/spreadsheetml/2009/9/main" uri="{B025F937-C7B1-47D3-B67F-A62EFF666E3E}">
          <x14:id>{BFFF8F98-D06B-4D27-B361-E2E07CA1A447}</x14:id>
        </ext>
      </extLst>
    </cfRule>
  </conditionalFormatting>
  <conditionalFormatting sqref="R46:R77 R79">
    <cfRule type="dataBar" priority="74">
      <dataBar>
        <cfvo type="min"/>
        <cfvo type="max"/>
        <color rgb="FF008AEF"/>
      </dataBar>
      <extLst>
        <ext xmlns:x14="http://schemas.microsoft.com/office/spreadsheetml/2009/9/main" uri="{B025F937-C7B1-47D3-B67F-A62EFF666E3E}">
          <x14:id>{C922B90C-37C8-4101-B61F-5124E5A91A02}</x14:id>
        </ext>
      </extLst>
    </cfRule>
  </conditionalFormatting>
  <conditionalFormatting sqref="Q46:Q79">
    <cfRule type="dataBar" priority="72">
      <dataBar>
        <cfvo type="min"/>
        <cfvo type="max"/>
        <color rgb="FF008AEF"/>
      </dataBar>
      <extLst>
        <ext xmlns:x14="http://schemas.microsoft.com/office/spreadsheetml/2009/9/main" uri="{B025F937-C7B1-47D3-B67F-A62EFF666E3E}">
          <x14:id>{674AED1D-A4B5-4800-94C4-28D2C47E7384}</x14:id>
        </ext>
      </extLst>
    </cfRule>
  </conditionalFormatting>
  <conditionalFormatting sqref="E117:E119">
    <cfRule type="cellIs" dxfId="447" priority="70" operator="equal">
      <formula>0</formula>
    </cfRule>
  </conditionalFormatting>
  <conditionalFormatting sqref="E85:E116">
    <cfRule type="cellIs" dxfId="446" priority="69" operator="equal">
      <formula>0</formula>
    </cfRule>
  </conditionalFormatting>
  <conditionalFormatting sqref="R85:R116 R118">
    <cfRule type="cellIs" dxfId="445" priority="60" operator="equal">
      <formula>0</formula>
    </cfRule>
  </conditionalFormatting>
  <conditionalFormatting sqref="S85:S116 S118">
    <cfRule type="cellIs" dxfId="444" priority="62" operator="equal">
      <formula>0</formula>
    </cfRule>
  </conditionalFormatting>
  <conditionalFormatting sqref="K85:O116">
    <cfRule type="cellIs" dxfId="443" priority="67" operator="equal">
      <formula>0</formula>
    </cfRule>
  </conditionalFormatting>
  <conditionalFormatting sqref="S85:S116 S118">
    <cfRule type="dataBar" priority="63">
      <dataBar>
        <cfvo type="min"/>
        <cfvo type="max"/>
        <color rgb="FF008AEF"/>
      </dataBar>
      <extLst>
        <ext xmlns:x14="http://schemas.microsoft.com/office/spreadsheetml/2009/9/main" uri="{B025F937-C7B1-47D3-B67F-A62EFF666E3E}">
          <x14:id>{99CC5511-73F4-4D8F-8D2A-6F7C32DA05EF}</x14:id>
        </ext>
      </extLst>
    </cfRule>
  </conditionalFormatting>
  <conditionalFormatting sqref="R85:R116 R118">
    <cfRule type="dataBar" priority="61">
      <dataBar>
        <cfvo type="min"/>
        <cfvo type="max"/>
        <color rgb="FF008AEF"/>
      </dataBar>
      <extLst>
        <ext xmlns:x14="http://schemas.microsoft.com/office/spreadsheetml/2009/9/main" uri="{B025F937-C7B1-47D3-B67F-A62EFF666E3E}">
          <x14:id>{5FF5DA50-9E92-4D9A-A61F-428599BABEF9}</x14:id>
        </ext>
      </extLst>
    </cfRule>
  </conditionalFormatting>
  <conditionalFormatting sqref="Q85:Q118">
    <cfRule type="dataBar" priority="59">
      <dataBar>
        <cfvo type="min"/>
        <cfvo type="max"/>
        <color rgb="FF008AEF"/>
      </dataBar>
      <extLst>
        <ext xmlns:x14="http://schemas.microsoft.com/office/spreadsheetml/2009/9/main" uri="{B025F937-C7B1-47D3-B67F-A62EFF666E3E}">
          <x14:id>{ABE12D93-7798-45C8-80ED-7BEB24EFB07A}</x14:id>
        </ext>
      </extLst>
    </cfRule>
  </conditionalFormatting>
  <conditionalFormatting sqref="Q163:Q196">
    <cfRule type="cellIs" dxfId="442" priority="28" operator="equal">
      <formula>0</formula>
    </cfRule>
  </conditionalFormatting>
  <conditionalFormatting sqref="C85">
    <cfRule type="cellIs" dxfId="441" priority="44" operator="equal">
      <formula>0</formula>
    </cfRule>
  </conditionalFormatting>
  <conditionalFormatting sqref="C86:C116">
    <cfRule type="cellIs" dxfId="440" priority="43" operator="equal">
      <formula>0</formula>
    </cfRule>
  </conditionalFormatting>
  <conditionalFormatting sqref="C84">
    <cfRule type="cellIs" dxfId="439" priority="42" operator="equal">
      <formula>0</formula>
    </cfRule>
  </conditionalFormatting>
  <conditionalFormatting sqref="C117:C118">
    <cfRule type="cellIs" dxfId="438" priority="41" operator="equal">
      <formula>0</formula>
    </cfRule>
  </conditionalFormatting>
  <conditionalFormatting sqref="E163:E194">
    <cfRule type="cellIs" dxfId="437" priority="39" operator="equal">
      <formula>0</formula>
    </cfRule>
  </conditionalFormatting>
  <conditionalFormatting sqref="P163:P194">
    <cfRule type="cellIs" dxfId="436" priority="34" operator="equal">
      <formula>0</formula>
    </cfRule>
  </conditionalFormatting>
  <conditionalFormatting sqref="R163:R194 R196">
    <cfRule type="cellIs" dxfId="435" priority="30" operator="equal">
      <formula>0</formula>
    </cfRule>
  </conditionalFormatting>
  <conditionalFormatting sqref="S163:S194 S196">
    <cfRule type="cellIs" dxfId="434" priority="32" operator="equal">
      <formula>0</formula>
    </cfRule>
  </conditionalFormatting>
  <conditionalFormatting sqref="K163:O194">
    <cfRule type="cellIs" dxfId="433" priority="37" operator="equal">
      <formula>0</formula>
    </cfRule>
  </conditionalFormatting>
  <conditionalFormatting sqref="F80:P80">
    <cfRule type="dataBar" priority="897">
      <dataBar>
        <cfvo type="min"/>
        <cfvo type="max"/>
        <color rgb="FF008AEF"/>
      </dataBar>
      <extLst>
        <ext xmlns:x14="http://schemas.microsoft.com/office/spreadsheetml/2009/9/main" uri="{B025F937-C7B1-47D3-B67F-A62EFF666E3E}">
          <x14:id>{6050C61B-2570-4A4C-919E-DFD81B3D64E7}</x14:id>
        </ext>
      </extLst>
    </cfRule>
  </conditionalFormatting>
  <conditionalFormatting sqref="F119:P119">
    <cfRule type="dataBar" priority="902">
      <dataBar>
        <cfvo type="min"/>
        <cfvo type="max"/>
        <color rgb="FF008AEF"/>
      </dataBar>
      <extLst>
        <ext xmlns:x14="http://schemas.microsoft.com/office/spreadsheetml/2009/9/main" uri="{B025F937-C7B1-47D3-B67F-A62EFF666E3E}">
          <x14:id>{A4177A78-18A9-49E1-B011-06662EC67A53}</x14:id>
        </ext>
      </extLst>
    </cfRule>
  </conditionalFormatting>
  <conditionalFormatting sqref="S7:S38 S40">
    <cfRule type="dataBar" priority="916">
      <dataBar>
        <cfvo type="min"/>
        <cfvo type="max"/>
        <color rgb="FF008AEF"/>
      </dataBar>
      <extLst>
        <ext xmlns:x14="http://schemas.microsoft.com/office/spreadsheetml/2009/9/main" uri="{B025F937-C7B1-47D3-B67F-A62EFF666E3E}">
          <x14:id>{3E9A6F5D-44AC-4DA9-94E1-40DED8B08BCF}</x14:id>
        </ext>
      </extLst>
    </cfRule>
  </conditionalFormatting>
  <conditionalFormatting sqref="R7:R38 R40">
    <cfRule type="dataBar" priority="918">
      <dataBar>
        <cfvo type="min"/>
        <cfvo type="max"/>
        <color rgb="FF008AEF"/>
      </dataBar>
      <extLst>
        <ext xmlns:x14="http://schemas.microsoft.com/office/spreadsheetml/2009/9/main" uri="{B025F937-C7B1-47D3-B67F-A62EFF666E3E}">
          <x14:id>{B8C0876E-8D11-40E5-B4C2-799A33A3ECFC}</x14:id>
        </ext>
      </extLst>
    </cfRule>
  </conditionalFormatting>
  <conditionalFormatting sqref="Q7:Q40">
    <cfRule type="dataBar" priority="920">
      <dataBar>
        <cfvo type="min"/>
        <cfvo type="max"/>
        <color rgb="FF008AEF"/>
      </dataBar>
      <extLst>
        <ext xmlns:x14="http://schemas.microsoft.com/office/spreadsheetml/2009/9/main" uri="{B025F937-C7B1-47D3-B67F-A62EFF666E3E}">
          <x14:id>{56C8D718-20E1-4952-88B4-9CB6E9E59448}</x14:id>
        </ext>
      </extLst>
    </cfRule>
  </conditionalFormatting>
  <conditionalFormatting sqref="S163:S194 S196">
    <cfRule type="dataBar" priority="923">
      <dataBar>
        <cfvo type="min"/>
        <cfvo type="max"/>
        <color rgb="FF008AEF"/>
      </dataBar>
      <extLst>
        <ext xmlns:x14="http://schemas.microsoft.com/office/spreadsheetml/2009/9/main" uri="{B025F937-C7B1-47D3-B67F-A62EFF666E3E}">
          <x14:id>{712AD8F0-47E7-488D-ACE7-80764A253164}</x14:id>
        </ext>
      </extLst>
    </cfRule>
  </conditionalFormatting>
  <conditionalFormatting sqref="R163:R194 R196">
    <cfRule type="dataBar" priority="925">
      <dataBar>
        <cfvo type="min"/>
        <cfvo type="max"/>
        <color rgb="FF008AEF"/>
      </dataBar>
      <extLst>
        <ext xmlns:x14="http://schemas.microsoft.com/office/spreadsheetml/2009/9/main" uri="{B025F937-C7B1-47D3-B67F-A62EFF666E3E}">
          <x14:id>{4EC1AE3B-6E75-4B2F-A80F-456C5B684DAB}</x14:id>
        </ext>
      </extLst>
    </cfRule>
  </conditionalFormatting>
  <conditionalFormatting sqref="Q163:Q196">
    <cfRule type="dataBar" priority="927">
      <dataBar>
        <cfvo type="min"/>
        <cfvo type="max"/>
        <color rgb="FF008AEF"/>
      </dataBar>
      <extLst>
        <ext xmlns:x14="http://schemas.microsoft.com/office/spreadsheetml/2009/9/main" uri="{B025F937-C7B1-47D3-B67F-A62EFF666E3E}">
          <x14:id>{3A5A0A36-1BE2-48A7-BF39-3F1CCB5CC519}</x14:id>
        </ext>
      </extLst>
    </cfRule>
  </conditionalFormatting>
  <conditionalFormatting sqref="S124:S155 S157">
    <cfRule type="dataBar" priority="930">
      <dataBar>
        <cfvo type="min"/>
        <cfvo type="max"/>
        <color rgb="FF008AEF"/>
      </dataBar>
      <extLst>
        <ext xmlns:x14="http://schemas.microsoft.com/office/spreadsheetml/2009/9/main" uri="{B025F937-C7B1-47D3-B67F-A62EFF666E3E}">
          <x14:id>{03775B1B-1D9C-4CB3-8F9A-0E5B8A14031E}</x14:id>
        </ext>
      </extLst>
    </cfRule>
  </conditionalFormatting>
  <conditionalFormatting sqref="R124:R155 R157">
    <cfRule type="dataBar" priority="932">
      <dataBar>
        <cfvo type="min"/>
        <cfvo type="max"/>
        <color rgb="FF008AEF"/>
      </dataBar>
      <extLst>
        <ext xmlns:x14="http://schemas.microsoft.com/office/spreadsheetml/2009/9/main" uri="{B025F937-C7B1-47D3-B67F-A62EFF666E3E}">
          <x14:id>{1B9FA91F-A3A9-4A61-9CCE-A511E972F82A}</x14:id>
        </ext>
      </extLst>
    </cfRule>
  </conditionalFormatting>
  <conditionalFormatting sqref="Q124:Q157">
    <cfRule type="dataBar" priority="934">
      <dataBar>
        <cfvo type="min"/>
        <cfvo type="max"/>
        <color rgb="FF008AEF"/>
      </dataBar>
      <extLst>
        <ext xmlns:x14="http://schemas.microsoft.com/office/spreadsheetml/2009/9/main" uri="{B025F937-C7B1-47D3-B67F-A62EFF666E3E}">
          <x14:id>{511A0A60-2A47-4A43-A9DB-B6CC003BDEC0}</x14:id>
        </ext>
      </extLst>
    </cfRule>
  </conditionalFormatting>
  <conditionalFormatting sqref="F41:P41">
    <cfRule type="cellIs" dxfId="432" priority="26" operator="equal">
      <formula>0</formula>
    </cfRule>
  </conditionalFormatting>
  <conditionalFormatting sqref="E41">
    <cfRule type="cellIs" dxfId="431" priority="25" operator="equal">
      <formula>0</formula>
    </cfRule>
  </conditionalFormatting>
  <conditionalFormatting sqref="F41:P41">
    <cfRule type="dataBar" priority="27">
      <dataBar>
        <cfvo type="min"/>
        <cfvo type="max"/>
        <color rgb="FF008AEF"/>
      </dataBar>
      <extLst>
        <ext xmlns:x14="http://schemas.microsoft.com/office/spreadsheetml/2009/9/main" uri="{B025F937-C7B1-47D3-B67F-A62EFF666E3E}">
          <x14:id>{BCD943DA-B2B2-4B78-89AB-212E9C5981DD}</x14:id>
        </ext>
      </extLst>
    </cfRule>
  </conditionalFormatting>
  <conditionalFormatting sqref="F197:P197">
    <cfRule type="cellIs" dxfId="430" priority="23" operator="equal">
      <formula>0</formula>
    </cfRule>
  </conditionalFormatting>
  <conditionalFormatting sqref="E197">
    <cfRule type="cellIs" dxfId="429" priority="22" operator="equal">
      <formula>0</formula>
    </cfRule>
  </conditionalFormatting>
  <conditionalFormatting sqref="F197:P197">
    <cfRule type="dataBar" priority="24">
      <dataBar>
        <cfvo type="min"/>
        <cfvo type="max"/>
        <color rgb="FF008AEF"/>
      </dataBar>
      <extLst>
        <ext xmlns:x14="http://schemas.microsoft.com/office/spreadsheetml/2009/9/main" uri="{B025F937-C7B1-47D3-B67F-A62EFF666E3E}">
          <x14:id>{928779E8-8EA0-4FD1-8601-0ADFDAF76674}</x14:id>
        </ext>
      </extLst>
    </cfRule>
  </conditionalFormatting>
  <conditionalFormatting sqref="F158:P158">
    <cfRule type="cellIs" dxfId="428" priority="20" operator="equal">
      <formula>0</formula>
    </cfRule>
  </conditionalFormatting>
  <conditionalFormatting sqref="E158">
    <cfRule type="cellIs" dxfId="427" priority="19" operator="equal">
      <formula>0</formula>
    </cfRule>
  </conditionalFormatting>
  <conditionalFormatting sqref="F158:P158">
    <cfRule type="dataBar" priority="21">
      <dataBar>
        <cfvo type="min"/>
        <cfvo type="max"/>
        <color rgb="FF008AEF"/>
      </dataBar>
      <extLst>
        <ext xmlns:x14="http://schemas.microsoft.com/office/spreadsheetml/2009/9/main" uri="{B025F937-C7B1-47D3-B67F-A62EFF666E3E}">
          <x14:id>{A0844AE3-23E1-4F27-B969-B9ABDB8B3220}</x14:id>
        </ext>
      </extLst>
    </cfRule>
  </conditionalFormatting>
  <conditionalFormatting sqref="O45">
    <cfRule type="cellIs" dxfId="426" priority="18" operator="equal">
      <formula>0</formula>
    </cfRule>
  </conditionalFormatting>
  <conditionalFormatting sqref="P45">
    <cfRule type="cellIs" dxfId="425" priority="17" operator="equal">
      <formula>0</formula>
    </cfRule>
  </conditionalFormatting>
  <conditionalFormatting sqref="Q45">
    <cfRule type="cellIs" dxfId="424" priority="16" operator="equal">
      <formula>0</formula>
    </cfRule>
  </conditionalFormatting>
  <conditionalFormatting sqref="O84">
    <cfRule type="cellIs" dxfId="423" priority="15" operator="equal">
      <formula>0</formula>
    </cfRule>
  </conditionalFormatting>
  <conditionalFormatting sqref="P84">
    <cfRule type="cellIs" dxfId="422" priority="14" operator="equal">
      <formula>0</formula>
    </cfRule>
  </conditionalFormatting>
  <conditionalFormatting sqref="Q84">
    <cfRule type="cellIs" dxfId="421" priority="13" operator="equal">
      <formula>0</formula>
    </cfRule>
  </conditionalFormatting>
  <conditionalFormatting sqref="O123">
    <cfRule type="cellIs" dxfId="420" priority="12" operator="equal">
      <formula>0</formula>
    </cfRule>
  </conditionalFormatting>
  <conditionalFormatting sqref="P123">
    <cfRule type="cellIs" dxfId="419" priority="11" operator="equal">
      <formula>0</formula>
    </cfRule>
  </conditionalFormatting>
  <conditionalFormatting sqref="Q123">
    <cfRule type="cellIs" dxfId="418" priority="10" operator="equal">
      <formula>0</formula>
    </cfRule>
  </conditionalFormatting>
  <conditionalFormatting sqref="O162">
    <cfRule type="cellIs" dxfId="417" priority="9" operator="equal">
      <formula>0</formula>
    </cfRule>
  </conditionalFormatting>
  <conditionalFormatting sqref="P162">
    <cfRule type="cellIs" dxfId="416" priority="8" operator="equal">
      <formula>0</formula>
    </cfRule>
  </conditionalFormatting>
  <conditionalFormatting sqref="Q162">
    <cfRule type="cellIs" dxfId="415" priority="7" operator="equal">
      <formula>0</formula>
    </cfRule>
  </conditionalFormatting>
  <conditionalFormatting sqref="C44">
    <cfRule type="cellIs" dxfId="414" priority="6" operator="equal">
      <formula>0</formula>
    </cfRule>
  </conditionalFormatting>
  <conditionalFormatting sqref="C83">
    <cfRule type="cellIs" dxfId="413" priority="5" operator="equal">
      <formula>0</formula>
    </cfRule>
  </conditionalFormatting>
  <conditionalFormatting sqref="C122">
    <cfRule type="cellIs" dxfId="412" priority="4" operator="equal">
      <formula>0</formula>
    </cfRule>
  </conditionalFormatting>
  <conditionalFormatting sqref="C161">
    <cfRule type="cellIs" dxfId="411" priority="3" operator="equal">
      <formula>0</formula>
    </cfRule>
  </conditionalFormatting>
  <conditionalFormatting sqref="P46:P77">
    <cfRule type="cellIs" dxfId="410" priority="2" operator="equal">
      <formula>0</formula>
    </cfRule>
  </conditionalFormatting>
  <conditionalFormatting sqref="P85:P116">
    <cfRule type="cellIs" dxfId="409" priority="1" operator="equal">
      <formula>0</formula>
    </cfRule>
  </conditionalFormatting>
  <dataValidations count="1">
    <dataValidation type="list" allowBlank="1" showInputMessage="1" showErrorMessage="1" sqref="C2">
      <formula1>$AH$7:$AH$10</formula1>
    </dataValidation>
  </dataValidations>
  <pageMargins left="0.70866141732283472" right="0.70866141732283472" top="0.55118110236220474" bottom="0.35433070866141736" header="0.31496062992125984" footer="0.31496062992125984"/>
  <pageSetup paperSize="9" scale="29" fitToHeight="4" orientation="landscape" r:id="rId1"/>
  <headerFooter>
    <oddHeader>&amp;L&amp;F&amp;R&amp;A</oddHeader>
    <oddFooter>&amp;R&amp;P</oddFooter>
  </headerFooter>
  <rowBreaks count="2" manualBreakCount="2">
    <brk id="120" max="16383" man="1"/>
    <brk id="160" max="16383" man="1"/>
  </rowBreaks>
  <extLst>
    <ext xmlns:x14="http://schemas.microsoft.com/office/spreadsheetml/2009/9/main" uri="{78C0D931-6437-407d-A8EE-F0AAD7539E65}">
      <x14:conditionalFormattings>
        <x14:conditionalFormatting xmlns:xm="http://schemas.microsoft.com/office/excel/2006/main">
          <x14:cfRule type="dataBar" id="{ADA6BE0B-3F4B-4894-8555-88532D6E2F1F}">
            <x14:dataBar minLength="0" maxLength="100" border="1" negativeBarBorderColorSameAsPositive="0">
              <x14:cfvo type="autoMin"/>
              <x14:cfvo type="autoMax"/>
              <x14:borderColor rgb="FF008AEF"/>
              <x14:negativeFillColor rgb="FFFF0000"/>
              <x14:negativeBorderColor rgb="FFFF0000"/>
              <x14:axisColor rgb="FF000000"/>
            </x14:dataBar>
          </x14:cfRule>
          <xm:sqref>Q43:S43 E42:O43</xm:sqref>
        </x14:conditionalFormatting>
        <x14:conditionalFormatting xmlns:xm="http://schemas.microsoft.com/office/excel/2006/main">
          <x14:cfRule type="dataBar" id="{10E0118D-EFDA-44CC-8CD5-8E7A71A6FD9A}">
            <x14:dataBar minLength="0" maxLength="100" border="1" negativeBarBorderColorSameAsPositive="0">
              <x14:cfvo type="autoMin"/>
              <x14:cfvo type="autoMax"/>
              <x14:borderColor rgb="FF008AEF"/>
              <x14:negativeFillColor rgb="FFFF0000"/>
              <x14:negativeBorderColor rgb="FFFF0000"/>
              <x14:axisColor rgb="FF000000"/>
            </x14:dataBar>
          </x14:cfRule>
          <xm:sqref>P42:P43</xm:sqref>
        </x14:conditionalFormatting>
        <x14:conditionalFormatting xmlns:xm="http://schemas.microsoft.com/office/excel/2006/main">
          <x14:cfRule type="dataBar" id="{BFFF8F98-D06B-4D27-B361-E2E07CA1A447}">
            <x14:dataBar minLength="0" maxLength="100" border="1" negativeBarBorderColorSameAsPositive="0">
              <x14:cfvo type="autoMin"/>
              <x14:cfvo type="autoMax"/>
              <x14:borderColor rgb="FF008AEF"/>
              <x14:negativeFillColor rgb="FFFF0000"/>
              <x14:negativeBorderColor rgb="FFFF0000"/>
              <x14:axisColor rgb="FF000000"/>
            </x14:dataBar>
          </x14:cfRule>
          <xm:sqref>S46:S77 S79</xm:sqref>
        </x14:conditionalFormatting>
        <x14:conditionalFormatting xmlns:xm="http://schemas.microsoft.com/office/excel/2006/main">
          <x14:cfRule type="dataBar" id="{C922B90C-37C8-4101-B61F-5124E5A91A02}">
            <x14:dataBar minLength="0" maxLength="100" border="1" negativeBarBorderColorSameAsPositive="0">
              <x14:cfvo type="autoMin"/>
              <x14:cfvo type="autoMax"/>
              <x14:borderColor rgb="FF008AEF"/>
              <x14:negativeFillColor rgb="FFFF0000"/>
              <x14:negativeBorderColor rgb="FFFF0000"/>
              <x14:axisColor rgb="FF000000"/>
            </x14:dataBar>
          </x14:cfRule>
          <xm:sqref>R46:R77 R79</xm:sqref>
        </x14:conditionalFormatting>
        <x14:conditionalFormatting xmlns:xm="http://schemas.microsoft.com/office/excel/2006/main">
          <x14:cfRule type="dataBar" id="{674AED1D-A4B5-4800-94C4-28D2C47E7384}">
            <x14:dataBar minLength="0" maxLength="100" border="1" negativeBarBorderColorSameAsPositive="0">
              <x14:cfvo type="autoMin"/>
              <x14:cfvo type="autoMax"/>
              <x14:borderColor rgb="FF008AEF"/>
              <x14:negativeFillColor rgb="FFFF0000"/>
              <x14:negativeBorderColor rgb="FFFF0000"/>
              <x14:axisColor rgb="FF000000"/>
            </x14:dataBar>
          </x14:cfRule>
          <xm:sqref>Q46:Q79</xm:sqref>
        </x14:conditionalFormatting>
        <x14:conditionalFormatting xmlns:xm="http://schemas.microsoft.com/office/excel/2006/main">
          <x14:cfRule type="dataBar" id="{99CC5511-73F4-4D8F-8D2A-6F7C32DA05EF}">
            <x14:dataBar minLength="0" maxLength="100" border="1" negativeBarBorderColorSameAsPositive="0">
              <x14:cfvo type="autoMin"/>
              <x14:cfvo type="autoMax"/>
              <x14:borderColor rgb="FF008AEF"/>
              <x14:negativeFillColor rgb="FFFF0000"/>
              <x14:negativeBorderColor rgb="FFFF0000"/>
              <x14:axisColor rgb="FF000000"/>
            </x14:dataBar>
          </x14:cfRule>
          <xm:sqref>S85:S116 S118</xm:sqref>
        </x14:conditionalFormatting>
        <x14:conditionalFormatting xmlns:xm="http://schemas.microsoft.com/office/excel/2006/main">
          <x14:cfRule type="dataBar" id="{5FF5DA50-9E92-4D9A-A61F-428599BABEF9}">
            <x14:dataBar minLength="0" maxLength="100" border="1" negativeBarBorderColorSameAsPositive="0">
              <x14:cfvo type="autoMin"/>
              <x14:cfvo type="autoMax"/>
              <x14:borderColor rgb="FF008AEF"/>
              <x14:negativeFillColor rgb="FFFF0000"/>
              <x14:negativeBorderColor rgb="FFFF0000"/>
              <x14:axisColor rgb="FF000000"/>
            </x14:dataBar>
          </x14:cfRule>
          <xm:sqref>R85:R116 R118</xm:sqref>
        </x14:conditionalFormatting>
        <x14:conditionalFormatting xmlns:xm="http://schemas.microsoft.com/office/excel/2006/main">
          <x14:cfRule type="dataBar" id="{ABE12D93-7798-45C8-80ED-7BEB24EFB07A}">
            <x14:dataBar minLength="0" maxLength="100" border="1" negativeBarBorderColorSameAsPositive="0">
              <x14:cfvo type="autoMin"/>
              <x14:cfvo type="autoMax"/>
              <x14:borderColor rgb="FF008AEF"/>
              <x14:negativeFillColor rgb="FFFF0000"/>
              <x14:negativeBorderColor rgb="FFFF0000"/>
              <x14:axisColor rgb="FF000000"/>
            </x14:dataBar>
          </x14:cfRule>
          <xm:sqref>Q85:Q118</xm:sqref>
        </x14:conditionalFormatting>
        <x14:conditionalFormatting xmlns:xm="http://schemas.microsoft.com/office/excel/2006/main">
          <x14:cfRule type="dataBar" id="{6050C61B-2570-4A4C-919E-DFD81B3D64E7}">
            <x14:dataBar minLength="0" maxLength="100" border="1" negativeBarBorderColorSameAsPositive="0">
              <x14:cfvo type="autoMin"/>
              <x14:cfvo type="autoMax"/>
              <x14:borderColor rgb="FF008AEF"/>
              <x14:negativeFillColor rgb="FFFF0000"/>
              <x14:negativeBorderColor rgb="FFFF0000"/>
              <x14:axisColor rgb="FF000000"/>
            </x14:dataBar>
          </x14:cfRule>
          <xm:sqref>F80:P80</xm:sqref>
        </x14:conditionalFormatting>
        <x14:conditionalFormatting xmlns:xm="http://schemas.microsoft.com/office/excel/2006/main">
          <x14:cfRule type="dataBar" id="{A4177A78-18A9-49E1-B011-06662EC67A53}">
            <x14:dataBar minLength="0" maxLength="100" border="1" negativeBarBorderColorSameAsPositive="0">
              <x14:cfvo type="autoMin"/>
              <x14:cfvo type="autoMax"/>
              <x14:borderColor rgb="FF008AEF"/>
              <x14:negativeFillColor rgb="FFFF0000"/>
              <x14:negativeBorderColor rgb="FFFF0000"/>
              <x14:axisColor rgb="FF000000"/>
            </x14:dataBar>
          </x14:cfRule>
          <xm:sqref>F119:P119</xm:sqref>
        </x14:conditionalFormatting>
        <x14:conditionalFormatting xmlns:xm="http://schemas.microsoft.com/office/excel/2006/main">
          <x14:cfRule type="dataBar" id="{3E9A6F5D-44AC-4DA9-94E1-40DED8B08BCF}">
            <x14:dataBar minLength="0" maxLength="100" border="1" negativeBarBorderColorSameAsPositive="0">
              <x14:cfvo type="autoMin"/>
              <x14:cfvo type="autoMax"/>
              <x14:borderColor rgb="FF008AEF"/>
              <x14:negativeFillColor rgb="FFFF0000"/>
              <x14:negativeBorderColor rgb="FFFF0000"/>
              <x14:axisColor rgb="FF000000"/>
            </x14:dataBar>
          </x14:cfRule>
          <xm:sqref>S7:S38 S40</xm:sqref>
        </x14:conditionalFormatting>
        <x14:conditionalFormatting xmlns:xm="http://schemas.microsoft.com/office/excel/2006/main">
          <x14:cfRule type="dataBar" id="{B8C0876E-8D11-40E5-B4C2-799A33A3ECFC}">
            <x14:dataBar minLength="0" maxLength="100" border="1" negativeBarBorderColorSameAsPositive="0">
              <x14:cfvo type="autoMin"/>
              <x14:cfvo type="autoMax"/>
              <x14:borderColor rgb="FF008AEF"/>
              <x14:negativeFillColor rgb="FFFF0000"/>
              <x14:negativeBorderColor rgb="FFFF0000"/>
              <x14:axisColor rgb="FF000000"/>
            </x14:dataBar>
          </x14:cfRule>
          <xm:sqref>R7:R38 R40</xm:sqref>
        </x14:conditionalFormatting>
        <x14:conditionalFormatting xmlns:xm="http://schemas.microsoft.com/office/excel/2006/main">
          <x14:cfRule type="dataBar" id="{56C8D718-20E1-4952-88B4-9CB6E9E59448}">
            <x14:dataBar minLength="0" maxLength="100" border="1" negativeBarBorderColorSameAsPositive="0">
              <x14:cfvo type="autoMin"/>
              <x14:cfvo type="autoMax"/>
              <x14:borderColor rgb="FF008AEF"/>
              <x14:negativeFillColor rgb="FFFF0000"/>
              <x14:negativeBorderColor rgb="FFFF0000"/>
              <x14:axisColor rgb="FF000000"/>
            </x14:dataBar>
          </x14:cfRule>
          <xm:sqref>Q7:Q40</xm:sqref>
        </x14:conditionalFormatting>
        <x14:conditionalFormatting xmlns:xm="http://schemas.microsoft.com/office/excel/2006/main">
          <x14:cfRule type="dataBar" id="{712AD8F0-47E7-488D-ACE7-80764A253164}">
            <x14:dataBar minLength="0" maxLength="100" border="1" negativeBarBorderColorSameAsPositive="0">
              <x14:cfvo type="autoMin"/>
              <x14:cfvo type="autoMax"/>
              <x14:borderColor rgb="FF008AEF"/>
              <x14:negativeFillColor rgb="FFFF0000"/>
              <x14:negativeBorderColor rgb="FFFF0000"/>
              <x14:axisColor rgb="FF000000"/>
            </x14:dataBar>
          </x14:cfRule>
          <xm:sqref>S163:S194 S196</xm:sqref>
        </x14:conditionalFormatting>
        <x14:conditionalFormatting xmlns:xm="http://schemas.microsoft.com/office/excel/2006/main">
          <x14:cfRule type="dataBar" id="{4EC1AE3B-6E75-4B2F-A80F-456C5B684DAB}">
            <x14:dataBar minLength="0" maxLength="100" border="1" negativeBarBorderColorSameAsPositive="0">
              <x14:cfvo type="autoMin"/>
              <x14:cfvo type="autoMax"/>
              <x14:borderColor rgb="FF008AEF"/>
              <x14:negativeFillColor rgb="FFFF0000"/>
              <x14:negativeBorderColor rgb="FFFF0000"/>
              <x14:axisColor rgb="FF000000"/>
            </x14:dataBar>
          </x14:cfRule>
          <xm:sqref>R163:R194 R196</xm:sqref>
        </x14:conditionalFormatting>
        <x14:conditionalFormatting xmlns:xm="http://schemas.microsoft.com/office/excel/2006/main">
          <x14:cfRule type="dataBar" id="{3A5A0A36-1BE2-48A7-BF39-3F1CCB5CC519}">
            <x14:dataBar minLength="0" maxLength="100" border="1" negativeBarBorderColorSameAsPositive="0">
              <x14:cfvo type="autoMin"/>
              <x14:cfvo type="autoMax"/>
              <x14:borderColor rgb="FF008AEF"/>
              <x14:negativeFillColor rgb="FFFF0000"/>
              <x14:negativeBorderColor rgb="FFFF0000"/>
              <x14:axisColor rgb="FF000000"/>
            </x14:dataBar>
          </x14:cfRule>
          <xm:sqref>Q163:Q196</xm:sqref>
        </x14:conditionalFormatting>
        <x14:conditionalFormatting xmlns:xm="http://schemas.microsoft.com/office/excel/2006/main">
          <x14:cfRule type="dataBar" id="{03775B1B-1D9C-4CB3-8F9A-0E5B8A14031E}">
            <x14:dataBar minLength="0" maxLength="100" border="1" negativeBarBorderColorSameAsPositive="0">
              <x14:cfvo type="autoMin"/>
              <x14:cfvo type="autoMax"/>
              <x14:borderColor rgb="FF008AEF"/>
              <x14:negativeFillColor rgb="FFFF0000"/>
              <x14:negativeBorderColor rgb="FFFF0000"/>
              <x14:axisColor rgb="FF000000"/>
            </x14:dataBar>
          </x14:cfRule>
          <xm:sqref>S124:S155 S157</xm:sqref>
        </x14:conditionalFormatting>
        <x14:conditionalFormatting xmlns:xm="http://schemas.microsoft.com/office/excel/2006/main">
          <x14:cfRule type="dataBar" id="{1B9FA91F-A3A9-4A61-9CCE-A511E972F82A}">
            <x14:dataBar minLength="0" maxLength="100" border="1" negativeBarBorderColorSameAsPositive="0">
              <x14:cfvo type="autoMin"/>
              <x14:cfvo type="autoMax"/>
              <x14:borderColor rgb="FF008AEF"/>
              <x14:negativeFillColor rgb="FFFF0000"/>
              <x14:negativeBorderColor rgb="FFFF0000"/>
              <x14:axisColor rgb="FF000000"/>
            </x14:dataBar>
          </x14:cfRule>
          <xm:sqref>R124:R155 R157</xm:sqref>
        </x14:conditionalFormatting>
        <x14:conditionalFormatting xmlns:xm="http://schemas.microsoft.com/office/excel/2006/main">
          <x14:cfRule type="dataBar" id="{511A0A60-2A47-4A43-A9DB-B6CC003BDEC0}">
            <x14:dataBar minLength="0" maxLength="100" border="1" negativeBarBorderColorSameAsPositive="0">
              <x14:cfvo type="autoMin"/>
              <x14:cfvo type="autoMax"/>
              <x14:borderColor rgb="FF008AEF"/>
              <x14:negativeFillColor rgb="FFFF0000"/>
              <x14:negativeBorderColor rgb="FFFF0000"/>
              <x14:axisColor rgb="FF000000"/>
            </x14:dataBar>
          </x14:cfRule>
          <xm:sqref>Q124:Q157</xm:sqref>
        </x14:conditionalFormatting>
        <x14:conditionalFormatting xmlns:xm="http://schemas.microsoft.com/office/excel/2006/main">
          <x14:cfRule type="dataBar" id="{BCD943DA-B2B2-4B78-89AB-212E9C5981DD}">
            <x14:dataBar minLength="0" maxLength="100" border="1" negativeBarBorderColorSameAsPositive="0">
              <x14:cfvo type="autoMin"/>
              <x14:cfvo type="autoMax"/>
              <x14:borderColor rgb="FF008AEF"/>
              <x14:negativeFillColor rgb="FFFF0000"/>
              <x14:negativeBorderColor rgb="FFFF0000"/>
              <x14:axisColor rgb="FF000000"/>
            </x14:dataBar>
          </x14:cfRule>
          <xm:sqref>F41:P41</xm:sqref>
        </x14:conditionalFormatting>
        <x14:conditionalFormatting xmlns:xm="http://schemas.microsoft.com/office/excel/2006/main">
          <x14:cfRule type="dataBar" id="{928779E8-8EA0-4FD1-8601-0ADFDAF76674}">
            <x14:dataBar minLength="0" maxLength="100" border="1" negativeBarBorderColorSameAsPositive="0">
              <x14:cfvo type="autoMin"/>
              <x14:cfvo type="autoMax"/>
              <x14:borderColor rgb="FF008AEF"/>
              <x14:negativeFillColor rgb="FFFF0000"/>
              <x14:negativeBorderColor rgb="FFFF0000"/>
              <x14:axisColor rgb="FF000000"/>
            </x14:dataBar>
          </x14:cfRule>
          <xm:sqref>F197:P197</xm:sqref>
        </x14:conditionalFormatting>
        <x14:conditionalFormatting xmlns:xm="http://schemas.microsoft.com/office/excel/2006/main">
          <x14:cfRule type="dataBar" id="{A0844AE3-23E1-4F27-B969-B9ABDB8B3220}">
            <x14:dataBar minLength="0" maxLength="100" border="1" negativeBarBorderColorSameAsPositive="0">
              <x14:cfvo type="autoMin"/>
              <x14:cfvo type="autoMax"/>
              <x14:borderColor rgb="FF008AEF"/>
              <x14:negativeFillColor rgb="FFFF0000"/>
              <x14:negativeBorderColor rgb="FFFF0000"/>
              <x14:axisColor rgb="FF000000"/>
            </x14:dataBar>
          </x14:cfRule>
          <xm:sqref>F158:P158</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Investments!F124:O124</xm:f>
              <xm:sqref>C124</xm:sqref>
            </x14:sparkline>
            <x14:sparkline>
              <xm:f>Investments!F125:O125</xm:f>
              <xm:sqref>C125</xm:sqref>
            </x14:sparkline>
            <x14:sparkline>
              <xm:f>Investments!F126:O126</xm:f>
              <xm:sqref>C126</xm:sqref>
            </x14:sparkline>
            <x14:sparkline>
              <xm:f>Investments!F127:O127</xm:f>
              <xm:sqref>C127</xm:sqref>
            </x14:sparkline>
            <x14:sparkline>
              <xm:f>Investments!F128:O128</xm:f>
              <xm:sqref>C128</xm:sqref>
            </x14:sparkline>
            <x14:sparkline>
              <xm:f>Investments!F129:O129</xm:f>
              <xm:sqref>C129</xm:sqref>
            </x14:sparkline>
            <x14:sparkline>
              <xm:f>Investments!F130:O130</xm:f>
              <xm:sqref>C130</xm:sqref>
            </x14:sparkline>
            <x14:sparkline>
              <xm:f>Investments!F131:O131</xm:f>
              <xm:sqref>C131</xm:sqref>
            </x14:sparkline>
            <x14:sparkline>
              <xm:f>Investments!F132:O132</xm:f>
              <xm:sqref>C132</xm:sqref>
            </x14:sparkline>
            <x14:sparkline>
              <xm:f>Investments!F133:O133</xm:f>
              <xm:sqref>C133</xm:sqref>
            </x14:sparkline>
            <x14:sparkline>
              <xm:f>Investments!F134:O134</xm:f>
              <xm:sqref>C134</xm:sqref>
            </x14:sparkline>
            <x14:sparkline>
              <xm:f>Investments!F135:O135</xm:f>
              <xm:sqref>C135</xm:sqref>
            </x14:sparkline>
            <x14:sparkline>
              <xm:f>Investments!F136:O136</xm:f>
              <xm:sqref>C136</xm:sqref>
            </x14:sparkline>
            <x14:sparkline>
              <xm:f>Investments!F137:O137</xm:f>
              <xm:sqref>C137</xm:sqref>
            </x14:sparkline>
            <x14:sparkline>
              <xm:f>Investments!F138:O138</xm:f>
              <xm:sqref>C138</xm:sqref>
            </x14:sparkline>
            <x14:sparkline>
              <xm:f>Investments!F139:O139</xm:f>
              <xm:sqref>C139</xm:sqref>
            </x14:sparkline>
            <x14:sparkline>
              <xm:f>Investments!F140:O140</xm:f>
              <xm:sqref>C140</xm:sqref>
            </x14:sparkline>
            <x14:sparkline>
              <xm:f>Investments!F141:O141</xm:f>
              <xm:sqref>C141</xm:sqref>
            </x14:sparkline>
            <x14:sparkline>
              <xm:f>Investments!F142:O142</xm:f>
              <xm:sqref>C142</xm:sqref>
            </x14:sparkline>
            <x14:sparkline>
              <xm:f>Investments!F143:O143</xm:f>
              <xm:sqref>C143</xm:sqref>
            </x14:sparkline>
            <x14:sparkline>
              <xm:f>Investments!F144:O144</xm:f>
              <xm:sqref>C144</xm:sqref>
            </x14:sparkline>
            <x14:sparkline>
              <xm:f>Investments!F145:O145</xm:f>
              <xm:sqref>C145</xm:sqref>
            </x14:sparkline>
            <x14:sparkline>
              <xm:f>Investments!F146:O146</xm:f>
              <xm:sqref>C146</xm:sqref>
            </x14:sparkline>
            <x14:sparkline>
              <xm:f>Investments!F147:O147</xm:f>
              <xm:sqref>C147</xm:sqref>
            </x14:sparkline>
            <x14:sparkline>
              <xm:f>Investments!F148:O148</xm:f>
              <xm:sqref>C148</xm:sqref>
            </x14:sparkline>
            <x14:sparkline>
              <xm:f>Investments!F149:O149</xm:f>
              <xm:sqref>C149</xm:sqref>
            </x14:sparkline>
            <x14:sparkline>
              <xm:f>Investments!F150:O150</xm:f>
              <xm:sqref>C150</xm:sqref>
            </x14:sparkline>
            <x14:sparkline>
              <xm:f>Investments!F151:O151</xm:f>
              <xm:sqref>C151</xm:sqref>
            </x14:sparkline>
            <x14:sparkline>
              <xm:f>Investments!F152:O152</xm:f>
              <xm:sqref>C152</xm:sqref>
            </x14:sparkline>
            <x14:sparkline>
              <xm:f>Investments!F153:O153</xm:f>
              <xm:sqref>C153</xm:sqref>
            </x14:sparkline>
            <x14:sparkline>
              <xm:f>Investments!F154:O154</xm:f>
              <xm:sqref>C154</xm:sqref>
            </x14:sparkline>
            <x14:sparkline>
              <xm:f>Investments!F155:O155</xm:f>
              <xm:sqref>C155</xm:sqref>
            </x14:sparkline>
            <x14:sparkline>
              <xm:f>Investments!F156:O156</xm:f>
              <xm:sqref>C156</xm:sqref>
            </x14:sparkline>
            <x14:sparkline>
              <xm:f>Investments!F157:O157</xm:f>
              <xm:sqref>C157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Investments!F163:O163</xm:f>
              <xm:sqref>C163</xm:sqref>
            </x14:sparkline>
            <x14:sparkline>
              <xm:f>Investments!F164:O164</xm:f>
              <xm:sqref>C164</xm:sqref>
            </x14:sparkline>
            <x14:sparkline>
              <xm:f>Investments!F165:O165</xm:f>
              <xm:sqref>C165</xm:sqref>
            </x14:sparkline>
            <x14:sparkline>
              <xm:f>Investments!F166:O166</xm:f>
              <xm:sqref>C166</xm:sqref>
            </x14:sparkline>
            <x14:sparkline>
              <xm:f>Investments!F167:O167</xm:f>
              <xm:sqref>C167</xm:sqref>
            </x14:sparkline>
            <x14:sparkline>
              <xm:f>Investments!F168:O168</xm:f>
              <xm:sqref>C168</xm:sqref>
            </x14:sparkline>
            <x14:sparkline>
              <xm:f>Investments!F169:O169</xm:f>
              <xm:sqref>C169</xm:sqref>
            </x14:sparkline>
            <x14:sparkline>
              <xm:f>Investments!F170:O170</xm:f>
              <xm:sqref>C170</xm:sqref>
            </x14:sparkline>
            <x14:sparkline>
              <xm:f>Investments!F171:O171</xm:f>
              <xm:sqref>C171</xm:sqref>
            </x14:sparkline>
            <x14:sparkline>
              <xm:f>Investments!F172:O172</xm:f>
              <xm:sqref>C172</xm:sqref>
            </x14:sparkline>
            <x14:sparkline>
              <xm:f>Investments!F173:O173</xm:f>
              <xm:sqref>C173</xm:sqref>
            </x14:sparkline>
            <x14:sparkline>
              <xm:f>Investments!F174:O174</xm:f>
              <xm:sqref>C174</xm:sqref>
            </x14:sparkline>
            <x14:sparkline>
              <xm:f>Investments!F175:O175</xm:f>
              <xm:sqref>C175</xm:sqref>
            </x14:sparkline>
            <x14:sparkline>
              <xm:f>Investments!F176:O176</xm:f>
              <xm:sqref>C176</xm:sqref>
            </x14:sparkline>
            <x14:sparkline>
              <xm:f>Investments!F177:O177</xm:f>
              <xm:sqref>C177</xm:sqref>
            </x14:sparkline>
            <x14:sparkline>
              <xm:f>Investments!F178:O178</xm:f>
              <xm:sqref>C178</xm:sqref>
            </x14:sparkline>
            <x14:sparkline>
              <xm:f>Investments!F179:O179</xm:f>
              <xm:sqref>C179</xm:sqref>
            </x14:sparkline>
            <x14:sparkline>
              <xm:f>Investments!F180:O180</xm:f>
              <xm:sqref>C180</xm:sqref>
            </x14:sparkline>
            <x14:sparkline>
              <xm:f>Investments!F181:O181</xm:f>
              <xm:sqref>C181</xm:sqref>
            </x14:sparkline>
            <x14:sparkline>
              <xm:f>Investments!F182:O182</xm:f>
              <xm:sqref>C182</xm:sqref>
            </x14:sparkline>
            <x14:sparkline>
              <xm:f>Investments!F183:O183</xm:f>
              <xm:sqref>C183</xm:sqref>
            </x14:sparkline>
            <x14:sparkline>
              <xm:f>Investments!F184:O184</xm:f>
              <xm:sqref>C184</xm:sqref>
            </x14:sparkline>
            <x14:sparkline>
              <xm:f>Investments!F185:O185</xm:f>
              <xm:sqref>C185</xm:sqref>
            </x14:sparkline>
            <x14:sparkline>
              <xm:f>Investments!F186:O186</xm:f>
              <xm:sqref>C186</xm:sqref>
            </x14:sparkline>
            <x14:sparkline>
              <xm:f>Investments!F187:O187</xm:f>
              <xm:sqref>C187</xm:sqref>
            </x14:sparkline>
            <x14:sparkline>
              <xm:f>Investments!F188:O188</xm:f>
              <xm:sqref>C188</xm:sqref>
            </x14:sparkline>
            <x14:sparkline>
              <xm:f>Investments!F189:O189</xm:f>
              <xm:sqref>C189</xm:sqref>
            </x14:sparkline>
            <x14:sparkline>
              <xm:f>Investments!F190:O190</xm:f>
              <xm:sqref>C190</xm:sqref>
            </x14:sparkline>
            <x14:sparkline>
              <xm:f>Investments!F191:O191</xm:f>
              <xm:sqref>C191</xm:sqref>
            </x14:sparkline>
            <x14:sparkline>
              <xm:f>Investments!F192:O192</xm:f>
              <xm:sqref>C192</xm:sqref>
            </x14:sparkline>
            <x14:sparkline>
              <xm:f>Investments!F193:O193</xm:f>
              <xm:sqref>C193</xm:sqref>
            </x14:sparkline>
            <x14:sparkline>
              <xm:f>Investments!F194:O194</xm:f>
              <xm:sqref>C194</xm:sqref>
            </x14:sparkline>
            <x14:sparkline>
              <xm:f>Investments!F195:O195</xm:f>
              <xm:sqref>C195</xm:sqref>
            </x14:sparkline>
            <x14:sparkline>
              <xm:f>Investments!F196:O196</xm:f>
              <xm:sqref>C196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Investments!F46:O46</xm:f>
              <xm:sqref>C46</xm:sqref>
            </x14:sparkline>
            <x14:sparkline>
              <xm:f>Investments!F47:O47</xm:f>
              <xm:sqref>C47</xm:sqref>
            </x14:sparkline>
            <x14:sparkline>
              <xm:f>Investments!F48:O48</xm:f>
              <xm:sqref>C48</xm:sqref>
            </x14:sparkline>
            <x14:sparkline>
              <xm:f>Investments!F49:O49</xm:f>
              <xm:sqref>C49</xm:sqref>
            </x14:sparkline>
            <x14:sparkline>
              <xm:f>Investments!F50:O50</xm:f>
              <xm:sqref>C50</xm:sqref>
            </x14:sparkline>
            <x14:sparkline>
              <xm:f>Investments!F51:O51</xm:f>
              <xm:sqref>C51</xm:sqref>
            </x14:sparkline>
            <x14:sparkline>
              <xm:f>Investments!F52:O52</xm:f>
              <xm:sqref>C52</xm:sqref>
            </x14:sparkline>
            <x14:sparkline>
              <xm:f>Investments!F53:O53</xm:f>
              <xm:sqref>C53</xm:sqref>
            </x14:sparkline>
            <x14:sparkline>
              <xm:f>Investments!F54:O54</xm:f>
              <xm:sqref>C54</xm:sqref>
            </x14:sparkline>
            <x14:sparkline>
              <xm:f>Investments!F55:O55</xm:f>
              <xm:sqref>C55</xm:sqref>
            </x14:sparkline>
            <x14:sparkline>
              <xm:f>Investments!F56:O56</xm:f>
              <xm:sqref>C56</xm:sqref>
            </x14:sparkline>
            <x14:sparkline>
              <xm:f>Investments!F57:O57</xm:f>
              <xm:sqref>C57</xm:sqref>
            </x14:sparkline>
            <x14:sparkline>
              <xm:f>Investments!F58:O58</xm:f>
              <xm:sqref>C58</xm:sqref>
            </x14:sparkline>
            <x14:sparkline>
              <xm:f>Investments!F59:O59</xm:f>
              <xm:sqref>C59</xm:sqref>
            </x14:sparkline>
            <x14:sparkline>
              <xm:f>Investments!F60:O60</xm:f>
              <xm:sqref>C60</xm:sqref>
            </x14:sparkline>
            <x14:sparkline>
              <xm:f>Investments!F61:O61</xm:f>
              <xm:sqref>C61</xm:sqref>
            </x14:sparkline>
            <x14:sparkline>
              <xm:f>Investments!F62:O62</xm:f>
              <xm:sqref>C62</xm:sqref>
            </x14:sparkline>
            <x14:sparkline>
              <xm:f>Investments!F63:O63</xm:f>
              <xm:sqref>C63</xm:sqref>
            </x14:sparkline>
            <x14:sparkline>
              <xm:f>Investments!F64:O64</xm:f>
              <xm:sqref>C64</xm:sqref>
            </x14:sparkline>
            <x14:sparkline>
              <xm:f>Investments!F65:O65</xm:f>
              <xm:sqref>C65</xm:sqref>
            </x14:sparkline>
            <x14:sparkline>
              <xm:f>Investments!F66:O66</xm:f>
              <xm:sqref>C66</xm:sqref>
            </x14:sparkline>
            <x14:sparkline>
              <xm:f>Investments!F67:O67</xm:f>
              <xm:sqref>C67</xm:sqref>
            </x14:sparkline>
            <x14:sparkline>
              <xm:f>Investments!F68:O68</xm:f>
              <xm:sqref>C68</xm:sqref>
            </x14:sparkline>
            <x14:sparkline>
              <xm:f>Investments!F69:O69</xm:f>
              <xm:sqref>C69</xm:sqref>
            </x14:sparkline>
            <x14:sparkline>
              <xm:f>Investments!F70:O70</xm:f>
              <xm:sqref>C70</xm:sqref>
            </x14:sparkline>
            <x14:sparkline>
              <xm:f>Investments!F71:O71</xm:f>
              <xm:sqref>C71</xm:sqref>
            </x14:sparkline>
            <x14:sparkline>
              <xm:f>Investments!F72:O72</xm:f>
              <xm:sqref>C72</xm:sqref>
            </x14:sparkline>
            <x14:sparkline>
              <xm:f>Investments!F73:O73</xm:f>
              <xm:sqref>C73</xm:sqref>
            </x14:sparkline>
            <x14:sparkline>
              <xm:f>Investments!F74:O74</xm:f>
              <xm:sqref>C74</xm:sqref>
            </x14:sparkline>
            <x14:sparkline>
              <xm:f>Investments!F75:O75</xm:f>
              <xm:sqref>C75</xm:sqref>
            </x14:sparkline>
            <x14:sparkline>
              <xm:f>Investments!F76:O76</xm:f>
              <xm:sqref>C76</xm:sqref>
            </x14:sparkline>
            <x14:sparkline>
              <xm:f>Investments!F77:O77</xm:f>
              <xm:sqref>C77</xm:sqref>
            </x14:sparkline>
            <x14:sparkline>
              <xm:f>Investments!F78:O78</xm:f>
              <xm:sqref>C78</xm:sqref>
            </x14:sparkline>
            <x14:sparkline>
              <xm:f>Investments!F79:O79</xm:f>
              <xm:sqref>C79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Investments!F85:O85</xm:f>
              <xm:sqref>C85</xm:sqref>
            </x14:sparkline>
            <x14:sparkline>
              <xm:f>Investments!F86:O86</xm:f>
              <xm:sqref>C86</xm:sqref>
            </x14:sparkline>
            <x14:sparkline>
              <xm:f>Investments!F87:O87</xm:f>
              <xm:sqref>C87</xm:sqref>
            </x14:sparkline>
            <x14:sparkline>
              <xm:f>Investments!F88:O88</xm:f>
              <xm:sqref>C88</xm:sqref>
            </x14:sparkline>
            <x14:sparkline>
              <xm:f>Investments!F89:O89</xm:f>
              <xm:sqref>C89</xm:sqref>
            </x14:sparkline>
            <x14:sparkline>
              <xm:f>Investments!F90:O90</xm:f>
              <xm:sqref>C90</xm:sqref>
            </x14:sparkline>
            <x14:sparkline>
              <xm:f>Investments!F91:O91</xm:f>
              <xm:sqref>C91</xm:sqref>
            </x14:sparkline>
            <x14:sparkline>
              <xm:f>Investments!F92:O92</xm:f>
              <xm:sqref>C92</xm:sqref>
            </x14:sparkline>
            <x14:sparkline>
              <xm:f>Investments!F93:O93</xm:f>
              <xm:sqref>C93</xm:sqref>
            </x14:sparkline>
            <x14:sparkline>
              <xm:f>Investments!F94:O94</xm:f>
              <xm:sqref>C94</xm:sqref>
            </x14:sparkline>
            <x14:sparkline>
              <xm:f>Investments!F95:O95</xm:f>
              <xm:sqref>C95</xm:sqref>
            </x14:sparkline>
            <x14:sparkline>
              <xm:f>Investments!F96:O96</xm:f>
              <xm:sqref>C96</xm:sqref>
            </x14:sparkline>
            <x14:sparkline>
              <xm:f>Investments!F97:O97</xm:f>
              <xm:sqref>C97</xm:sqref>
            </x14:sparkline>
            <x14:sparkline>
              <xm:f>Investments!F98:O98</xm:f>
              <xm:sqref>C98</xm:sqref>
            </x14:sparkline>
            <x14:sparkline>
              <xm:f>Investments!F99:O99</xm:f>
              <xm:sqref>C99</xm:sqref>
            </x14:sparkline>
            <x14:sparkline>
              <xm:f>Investments!F100:O100</xm:f>
              <xm:sqref>C100</xm:sqref>
            </x14:sparkline>
            <x14:sparkline>
              <xm:f>Investments!F101:O101</xm:f>
              <xm:sqref>C101</xm:sqref>
            </x14:sparkline>
            <x14:sparkline>
              <xm:f>Investments!F102:O102</xm:f>
              <xm:sqref>C102</xm:sqref>
            </x14:sparkline>
            <x14:sparkline>
              <xm:f>Investments!F103:O103</xm:f>
              <xm:sqref>C103</xm:sqref>
            </x14:sparkline>
            <x14:sparkline>
              <xm:f>Investments!F104:O104</xm:f>
              <xm:sqref>C104</xm:sqref>
            </x14:sparkline>
            <x14:sparkline>
              <xm:f>Investments!F105:O105</xm:f>
              <xm:sqref>C105</xm:sqref>
            </x14:sparkline>
            <x14:sparkline>
              <xm:f>Investments!F106:O106</xm:f>
              <xm:sqref>C106</xm:sqref>
            </x14:sparkline>
            <x14:sparkline>
              <xm:f>Investments!F107:O107</xm:f>
              <xm:sqref>C107</xm:sqref>
            </x14:sparkline>
            <x14:sparkline>
              <xm:f>Investments!F108:O108</xm:f>
              <xm:sqref>C108</xm:sqref>
            </x14:sparkline>
            <x14:sparkline>
              <xm:f>Investments!F109:O109</xm:f>
              <xm:sqref>C109</xm:sqref>
            </x14:sparkline>
            <x14:sparkline>
              <xm:f>Investments!F110:O110</xm:f>
              <xm:sqref>C110</xm:sqref>
            </x14:sparkline>
            <x14:sparkline>
              <xm:f>Investments!F111:O111</xm:f>
              <xm:sqref>C111</xm:sqref>
            </x14:sparkline>
            <x14:sparkline>
              <xm:f>Investments!F112:O112</xm:f>
              <xm:sqref>C112</xm:sqref>
            </x14:sparkline>
            <x14:sparkline>
              <xm:f>Investments!F113:O113</xm:f>
              <xm:sqref>C113</xm:sqref>
            </x14:sparkline>
            <x14:sparkline>
              <xm:f>Investments!F114:O114</xm:f>
              <xm:sqref>C114</xm:sqref>
            </x14:sparkline>
            <x14:sparkline>
              <xm:f>Investments!F115:O115</xm:f>
              <xm:sqref>C115</xm:sqref>
            </x14:sparkline>
            <x14:sparkline>
              <xm:f>Investments!F116:O116</xm:f>
              <xm:sqref>C116</xm:sqref>
            </x14:sparkline>
            <x14:sparkline>
              <xm:f>Investments!F117:O117</xm:f>
              <xm:sqref>C117</xm:sqref>
            </x14:sparkline>
            <x14:sparkline>
              <xm:f>Investments!F118:O118</xm:f>
              <xm:sqref>C118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Investments!F7:O7</xm:f>
              <xm:sqref>C7</xm:sqref>
            </x14:sparkline>
            <x14:sparkline>
              <xm:f>Investments!F8:O8</xm:f>
              <xm:sqref>C8</xm:sqref>
            </x14:sparkline>
            <x14:sparkline>
              <xm:f>Investments!F9:O9</xm:f>
              <xm:sqref>C9</xm:sqref>
            </x14:sparkline>
            <x14:sparkline>
              <xm:f>Investments!F10:O10</xm:f>
              <xm:sqref>C10</xm:sqref>
            </x14:sparkline>
            <x14:sparkline>
              <xm:f>Investments!F11:O11</xm:f>
              <xm:sqref>C11</xm:sqref>
            </x14:sparkline>
            <x14:sparkline>
              <xm:f>Investments!F12:O12</xm:f>
              <xm:sqref>C12</xm:sqref>
            </x14:sparkline>
            <x14:sparkline>
              <xm:f>Investments!F13:O13</xm:f>
              <xm:sqref>C13</xm:sqref>
            </x14:sparkline>
            <x14:sparkline>
              <xm:f>Investments!F14:O14</xm:f>
              <xm:sqref>C14</xm:sqref>
            </x14:sparkline>
            <x14:sparkline>
              <xm:f>Investments!F15:O15</xm:f>
              <xm:sqref>C15</xm:sqref>
            </x14:sparkline>
            <x14:sparkline>
              <xm:f>Investments!F16:O16</xm:f>
              <xm:sqref>C16</xm:sqref>
            </x14:sparkline>
            <x14:sparkline>
              <xm:f>Investments!F17:O17</xm:f>
              <xm:sqref>C17</xm:sqref>
            </x14:sparkline>
            <x14:sparkline>
              <xm:f>Investments!F18:O18</xm:f>
              <xm:sqref>C18</xm:sqref>
            </x14:sparkline>
            <x14:sparkline>
              <xm:f>Investments!F19:O19</xm:f>
              <xm:sqref>C19</xm:sqref>
            </x14:sparkline>
            <x14:sparkline>
              <xm:f>Investments!F20:O20</xm:f>
              <xm:sqref>C20</xm:sqref>
            </x14:sparkline>
            <x14:sparkline>
              <xm:f>Investments!F21:O21</xm:f>
              <xm:sqref>C21</xm:sqref>
            </x14:sparkline>
            <x14:sparkline>
              <xm:f>Investments!F22:O22</xm:f>
              <xm:sqref>C22</xm:sqref>
            </x14:sparkline>
            <x14:sparkline>
              <xm:f>Investments!F23:O23</xm:f>
              <xm:sqref>C23</xm:sqref>
            </x14:sparkline>
            <x14:sparkline>
              <xm:f>Investments!F24:O24</xm:f>
              <xm:sqref>C24</xm:sqref>
            </x14:sparkline>
            <x14:sparkline>
              <xm:f>Investments!F25:O25</xm:f>
              <xm:sqref>C25</xm:sqref>
            </x14:sparkline>
            <x14:sparkline>
              <xm:f>Investments!F26:O26</xm:f>
              <xm:sqref>C26</xm:sqref>
            </x14:sparkline>
            <x14:sparkline>
              <xm:f>Investments!F27:O27</xm:f>
              <xm:sqref>C27</xm:sqref>
            </x14:sparkline>
            <x14:sparkline>
              <xm:f>Investments!F28:O28</xm:f>
              <xm:sqref>C28</xm:sqref>
            </x14:sparkline>
            <x14:sparkline>
              <xm:f>Investments!F29:O29</xm:f>
              <xm:sqref>C29</xm:sqref>
            </x14:sparkline>
            <x14:sparkline>
              <xm:f>Investments!F30:O30</xm:f>
              <xm:sqref>C30</xm:sqref>
            </x14:sparkline>
            <x14:sparkline>
              <xm:f>Investments!F31:O31</xm:f>
              <xm:sqref>C31</xm:sqref>
            </x14:sparkline>
            <x14:sparkline>
              <xm:f>Investments!F32:O32</xm:f>
              <xm:sqref>C32</xm:sqref>
            </x14:sparkline>
            <x14:sparkline>
              <xm:f>Investments!F33:O33</xm:f>
              <xm:sqref>C33</xm:sqref>
            </x14:sparkline>
            <x14:sparkline>
              <xm:f>Investments!F34:O34</xm:f>
              <xm:sqref>C34</xm:sqref>
            </x14:sparkline>
            <x14:sparkline>
              <xm:f>Investments!F35:O35</xm:f>
              <xm:sqref>C35</xm:sqref>
            </x14:sparkline>
            <x14:sparkline>
              <xm:f>Investments!F36:O36</xm:f>
              <xm:sqref>C36</xm:sqref>
            </x14:sparkline>
            <x14:sparkline>
              <xm:f>Investments!F37:O37</xm:f>
              <xm:sqref>C37</xm:sqref>
            </x14:sparkline>
            <x14:sparkline>
              <xm:f>Investments!F38:O38</xm:f>
              <xm:sqref>C38</xm:sqref>
            </x14:sparkline>
            <x14:sparkline>
              <xm:f>Investments!F39:O39</xm:f>
              <xm:sqref>C39</xm:sqref>
            </x14:sparkline>
            <x14:sparkline>
              <xm:f>Investments!F40:O40</xm:f>
              <xm:sqref>C40</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2:BK625"/>
  <sheetViews>
    <sheetView zoomScale="80" zoomScaleNormal="80" workbookViewId="0">
      <selection activeCell="AS219" sqref="AS219"/>
    </sheetView>
  </sheetViews>
  <sheetFormatPr defaultRowHeight="10.5" x14ac:dyDescent="0.15"/>
  <cols>
    <col min="2" max="2" width="19.28515625" customWidth="1"/>
    <col min="3" max="3" width="7.5703125" customWidth="1"/>
    <col min="4" max="4" width="11" hidden="1" customWidth="1"/>
    <col min="5" max="9" width="12" hidden="1" customWidth="1"/>
    <col min="10" max="11" width="10.5703125" hidden="1" customWidth="1"/>
    <col min="12" max="13" width="12" hidden="1" customWidth="1"/>
    <col min="14" max="14" width="10.5703125" hidden="1" customWidth="1"/>
    <col min="15" max="15" width="10.7109375" hidden="1" customWidth="1"/>
    <col min="16" max="16" width="12.28515625" customWidth="1"/>
    <col min="17" max="26" width="14.28515625" customWidth="1"/>
    <col min="29" max="40" width="0" hidden="1" customWidth="1"/>
    <col min="41" max="51" width="12.42578125" customWidth="1"/>
    <col min="54" max="63" width="11" customWidth="1"/>
  </cols>
  <sheetData>
    <row r="2" spans="2:63" ht="18.75" x14ac:dyDescent="0.15">
      <c r="C2" s="1" t="s">
        <v>51</v>
      </c>
      <c r="K2" s="37" t="s">
        <v>62</v>
      </c>
    </row>
    <row r="3" spans="2:63" ht="12" x14ac:dyDescent="0.2">
      <c r="C3" s="32" t="s">
        <v>32</v>
      </c>
    </row>
    <row r="4" spans="2:63" ht="18.75" x14ac:dyDescent="0.15">
      <c r="C4" s="33"/>
    </row>
    <row r="5" spans="2:63" ht="18.75" x14ac:dyDescent="0.15">
      <c r="C5" s="9" t="s">
        <v>39</v>
      </c>
      <c r="AB5" s="9" t="s">
        <v>173</v>
      </c>
      <c r="AC5" s="12"/>
      <c r="AD5" s="12"/>
      <c r="AE5" s="12"/>
      <c r="AF5" s="12"/>
      <c r="AG5" s="12"/>
      <c r="AH5" s="12"/>
      <c r="AI5" s="12"/>
      <c r="AJ5" s="12"/>
      <c r="AK5" s="12"/>
      <c r="AL5" s="12"/>
      <c r="AM5" s="12"/>
      <c r="AN5" s="12"/>
      <c r="AO5" s="12"/>
      <c r="AP5" s="12"/>
      <c r="AQ5" s="12"/>
      <c r="AR5" s="12"/>
      <c r="AS5" s="12"/>
      <c r="AT5" s="12"/>
      <c r="AU5" s="12"/>
      <c r="AV5" s="12"/>
      <c r="AW5" s="12"/>
      <c r="AX5" s="12"/>
      <c r="AY5" s="12"/>
    </row>
    <row r="6" spans="2:63" ht="15" x14ac:dyDescent="0.15">
      <c r="B6">
        <v>40</v>
      </c>
      <c r="C6" s="24">
        <v>40</v>
      </c>
      <c r="D6" s="3">
        <v>1992</v>
      </c>
      <c r="E6" s="3">
        <f>D6+1</f>
        <v>1993</v>
      </c>
      <c r="F6" s="3">
        <f t="shared" ref="F6:Z6" si="0">E6+1</f>
        <v>1994</v>
      </c>
      <c r="G6" s="3">
        <f t="shared" si="0"/>
        <v>1995</v>
      </c>
      <c r="H6" s="3">
        <f t="shared" si="0"/>
        <v>1996</v>
      </c>
      <c r="I6" s="3">
        <f t="shared" si="0"/>
        <v>1997</v>
      </c>
      <c r="J6" s="3">
        <f t="shared" si="0"/>
        <v>1998</v>
      </c>
      <c r="K6" s="3">
        <f t="shared" si="0"/>
        <v>1999</v>
      </c>
      <c r="L6" s="3">
        <f t="shared" si="0"/>
        <v>2000</v>
      </c>
      <c r="M6" s="3">
        <f t="shared" si="0"/>
        <v>2001</v>
      </c>
      <c r="N6" s="3">
        <f t="shared" si="0"/>
        <v>2002</v>
      </c>
      <c r="O6" s="3">
        <f t="shared" si="0"/>
        <v>2003</v>
      </c>
      <c r="P6" s="3">
        <f t="shared" si="0"/>
        <v>2004</v>
      </c>
      <c r="Q6" s="3">
        <f t="shared" si="0"/>
        <v>2005</v>
      </c>
      <c r="R6" s="3">
        <f t="shared" si="0"/>
        <v>2006</v>
      </c>
      <c r="S6" s="3">
        <f t="shared" si="0"/>
        <v>2007</v>
      </c>
      <c r="T6" s="3">
        <f t="shared" si="0"/>
        <v>2008</v>
      </c>
      <c r="U6" s="3">
        <f t="shared" si="0"/>
        <v>2009</v>
      </c>
      <c r="V6" s="3">
        <f t="shared" si="0"/>
        <v>2010</v>
      </c>
      <c r="W6" s="3">
        <f t="shared" si="0"/>
        <v>2011</v>
      </c>
      <c r="X6" s="3">
        <f t="shared" si="0"/>
        <v>2012</v>
      </c>
      <c r="Y6" s="114">
        <f t="shared" si="0"/>
        <v>2013</v>
      </c>
      <c r="Z6" s="114">
        <f t="shared" si="0"/>
        <v>2014</v>
      </c>
      <c r="AB6" s="24">
        <v>40</v>
      </c>
      <c r="AC6" s="3">
        <v>1992</v>
      </c>
      <c r="AD6" s="3">
        <f>AC6+1</f>
        <v>1993</v>
      </c>
      <c r="AE6" s="3">
        <f t="shared" ref="AE6" si="1">AD6+1</f>
        <v>1994</v>
      </c>
      <c r="AF6" s="3">
        <f t="shared" ref="AF6" si="2">AE6+1</f>
        <v>1995</v>
      </c>
      <c r="AG6" s="3">
        <f t="shared" ref="AG6" si="3">AF6+1</f>
        <v>1996</v>
      </c>
      <c r="AH6" s="3">
        <f t="shared" ref="AH6" si="4">AG6+1</f>
        <v>1997</v>
      </c>
      <c r="AI6" s="3">
        <f t="shared" ref="AI6" si="5">AH6+1</f>
        <v>1998</v>
      </c>
      <c r="AJ6" s="3">
        <f t="shared" ref="AJ6" si="6">AI6+1</f>
        <v>1999</v>
      </c>
      <c r="AK6" s="3">
        <f t="shared" ref="AK6" si="7">AJ6+1</f>
        <v>2000</v>
      </c>
      <c r="AL6" s="3">
        <f t="shared" ref="AL6" si="8">AK6+1</f>
        <v>2001</v>
      </c>
      <c r="AM6" s="3">
        <f t="shared" ref="AM6" si="9">AL6+1</f>
        <v>2002</v>
      </c>
      <c r="AN6" s="3">
        <f t="shared" ref="AN6" si="10">AM6+1</f>
        <v>2003</v>
      </c>
      <c r="AO6" s="3">
        <f t="shared" ref="AO6" si="11">AN6+1</f>
        <v>2004</v>
      </c>
      <c r="AP6" s="3">
        <f t="shared" ref="AP6" si="12">AO6+1</f>
        <v>2005</v>
      </c>
      <c r="AQ6" s="3">
        <f t="shared" ref="AQ6" si="13">AP6+1</f>
        <v>2006</v>
      </c>
      <c r="AR6" s="3">
        <f t="shared" ref="AR6" si="14">AQ6+1</f>
        <v>2007</v>
      </c>
      <c r="AS6" s="3">
        <f t="shared" ref="AS6" si="15">AR6+1</f>
        <v>2008</v>
      </c>
      <c r="AT6" s="3">
        <f t="shared" ref="AT6" si="16">AS6+1</f>
        <v>2009</v>
      </c>
      <c r="AU6" s="3">
        <f t="shared" ref="AU6" si="17">AT6+1</f>
        <v>2010</v>
      </c>
      <c r="AV6" s="3">
        <f t="shared" ref="AV6" si="18">AU6+1</f>
        <v>2011</v>
      </c>
      <c r="AW6" s="3">
        <f t="shared" ref="AW6" si="19">AV6+1</f>
        <v>2012</v>
      </c>
      <c r="AX6" s="114">
        <f t="shared" ref="AX6:AY6" si="20">AW6+1</f>
        <v>2013</v>
      </c>
      <c r="AY6" s="114">
        <f t="shared" si="20"/>
        <v>2014</v>
      </c>
      <c r="BA6" s="24">
        <v>40</v>
      </c>
      <c r="BB6" s="3">
        <v>2004</v>
      </c>
      <c r="BC6" s="3">
        <v>2005</v>
      </c>
      <c r="BD6" s="3">
        <v>2006</v>
      </c>
      <c r="BE6" s="3">
        <v>2007</v>
      </c>
      <c r="BF6" s="3">
        <v>2008</v>
      </c>
      <c r="BG6" s="3">
        <v>2009</v>
      </c>
      <c r="BH6" s="3">
        <v>2010</v>
      </c>
      <c r="BI6" s="3">
        <v>2011</v>
      </c>
      <c r="BJ6" s="3">
        <v>2012</v>
      </c>
      <c r="BK6" s="114">
        <v>2013</v>
      </c>
    </row>
    <row r="7" spans="2:63" ht="15" x14ac:dyDescent="0.15">
      <c r="B7">
        <v>40</v>
      </c>
      <c r="C7" s="4" t="s">
        <v>0</v>
      </c>
      <c r="D7" s="14">
        <v>32052</v>
      </c>
      <c r="E7" s="15">
        <v>36796</v>
      </c>
      <c r="F7" s="15">
        <v>38891</v>
      </c>
      <c r="G7" s="15">
        <v>40377</v>
      </c>
      <c r="H7" s="15">
        <v>42380</v>
      </c>
      <c r="I7" s="15">
        <v>42941</v>
      </c>
      <c r="J7" s="15">
        <v>45956</v>
      </c>
      <c r="K7" s="15">
        <v>46585</v>
      </c>
      <c r="L7" s="16">
        <v>3423</v>
      </c>
      <c r="M7" s="5">
        <v>3488.9989999999998</v>
      </c>
      <c r="N7" s="5">
        <v>3548.5479999999998</v>
      </c>
      <c r="O7" s="5">
        <v>3571.2280000000001</v>
      </c>
      <c r="P7" s="124">
        <v>3363.0770000000002</v>
      </c>
      <c r="Q7" s="124">
        <v>3290.1460000000002</v>
      </c>
      <c r="R7" s="124">
        <v>3117.473</v>
      </c>
      <c r="S7" s="124">
        <v>3038.165</v>
      </c>
      <c r="T7" s="124">
        <v>3170</v>
      </c>
      <c r="U7" s="124">
        <v>3311</v>
      </c>
      <c r="V7" s="124">
        <v>3290</v>
      </c>
      <c r="W7" s="124">
        <v>3386</v>
      </c>
      <c r="X7" s="124">
        <v>3408</v>
      </c>
      <c r="Y7" s="115">
        <v>3600</v>
      </c>
      <c r="Z7" s="115">
        <v>0</v>
      </c>
      <c r="AB7" s="4" t="s">
        <v>0</v>
      </c>
      <c r="AC7" s="14">
        <v>32052</v>
      </c>
      <c r="AD7" s="15">
        <v>36796</v>
      </c>
      <c r="AE7" s="15">
        <v>38891</v>
      </c>
      <c r="AF7" s="15">
        <v>40377</v>
      </c>
      <c r="AG7" s="15">
        <v>42380</v>
      </c>
      <c r="AH7" s="15">
        <v>42941</v>
      </c>
      <c r="AI7" s="15">
        <v>45956</v>
      </c>
      <c r="AJ7" s="15">
        <v>46585</v>
      </c>
      <c r="AK7" s="16">
        <v>3423</v>
      </c>
      <c r="AL7" s="5">
        <v>3488.9989999999998</v>
      </c>
      <c r="AM7" s="5">
        <v>3548.5479999999998</v>
      </c>
      <c r="AN7" s="5">
        <v>3571.2280000000001</v>
      </c>
      <c r="AO7" s="124">
        <f>P7+P45+P83+P192+P337+P375+P411+P448</f>
        <v>53278.438000000002</v>
      </c>
      <c r="AP7" s="124">
        <f t="shared" ref="AP7:AW7" si="21">Q7+Q45+Q83+Q192+Q337+Q375+Q411+Q448</f>
        <v>60010.891999999993</v>
      </c>
      <c r="AQ7" s="124">
        <f t="shared" si="21"/>
        <v>65035.030000000006</v>
      </c>
      <c r="AR7" s="124">
        <f t="shared" si="21"/>
        <v>68383.922999999995</v>
      </c>
      <c r="AS7" s="124">
        <f t="shared" si="21"/>
        <v>73287</v>
      </c>
      <c r="AT7" s="124">
        <f t="shared" si="21"/>
        <v>74328</v>
      </c>
      <c r="AU7" s="124">
        <f t="shared" si="21"/>
        <v>78782</v>
      </c>
      <c r="AV7" s="124">
        <f t="shared" si="21"/>
        <v>79413</v>
      </c>
      <c r="AW7" s="124">
        <f t="shared" si="21"/>
        <v>80354</v>
      </c>
      <c r="AX7" s="115">
        <v>84614</v>
      </c>
      <c r="AY7" s="115">
        <v>0</v>
      </c>
      <c r="BA7" s="4" t="s">
        <v>0</v>
      </c>
      <c r="BB7" s="115">
        <f>IF(OR(Investment_DATA!P154=0,Investment_Breakdown_DATA!AO7=0),0,IF(Investment_Breakdown_DATA!AO7=Investment_DATA!P154,0,1))</f>
        <v>1</v>
      </c>
      <c r="BC7" s="115">
        <f>IF(OR(Investment_DATA!Q154=0,Investment_Breakdown_DATA!AP7=0),0,IF(Investment_Breakdown_DATA!AP7=Investment_DATA!Q154,0,1))</f>
        <v>1</v>
      </c>
      <c r="BD7" s="115">
        <f>IF(OR(Investment_DATA!R154=0,Investment_Breakdown_DATA!AQ7=0),0,IF(Investment_Breakdown_DATA!AQ7=Investment_DATA!R154,0,1))</f>
        <v>1</v>
      </c>
      <c r="BE7" s="115">
        <f>IF(OR(Investment_DATA!S154=0,Investment_Breakdown_DATA!AR7=0),0,IF(Investment_Breakdown_DATA!AR7=Investment_DATA!S154,0,1))</f>
        <v>1</v>
      </c>
      <c r="BF7" s="115">
        <f>IF(OR(Investment_DATA!T154=0,Investment_Breakdown_DATA!AS7=0),0,IF(Investment_Breakdown_DATA!AS7=Investment_DATA!T154,0,1))</f>
        <v>1</v>
      </c>
      <c r="BG7" s="115">
        <f>IF(OR(Investment_DATA!U154=0,Investment_Breakdown_DATA!AT7=0),0,IF(Investment_Breakdown_DATA!AT7=Investment_DATA!U154,0,1))</f>
        <v>1</v>
      </c>
      <c r="BH7" s="115">
        <f>IF(OR(Investment_DATA!V154=0,Investment_Breakdown_DATA!AU7=0),0,IF(Investment_Breakdown_DATA!AU7=Investment_DATA!V154,0,1))</f>
        <v>1</v>
      </c>
      <c r="BI7" s="115">
        <f>IF(OR(Investment_DATA!W154=0,Investment_Breakdown_DATA!AV7=0),0,IF(Investment_Breakdown_DATA!AV7=Investment_DATA!W154,0,1))</f>
        <v>1</v>
      </c>
      <c r="BJ7" s="115">
        <f>IF(OR(Investment_DATA!X154=0,Investment_Breakdown_DATA!AW7=0),0,IF(Investment_Breakdown_DATA!AW7=Investment_DATA!X154,0,1))</f>
        <v>1</v>
      </c>
      <c r="BK7" s="115">
        <f>IF(OR(Investment_DATA!Y154=0,Investment_Breakdown_DATA!AX7=0),0,IF(Investment_Breakdown_DATA!AX7=Investment_DATA!Y154,0,1))</f>
        <v>0</v>
      </c>
    </row>
    <row r="8" spans="2:63" ht="15" x14ac:dyDescent="0.15">
      <c r="B8">
        <v>40</v>
      </c>
      <c r="C8" s="4" t="s">
        <v>1</v>
      </c>
      <c r="D8" s="17">
        <v>81136</v>
      </c>
      <c r="E8" s="18">
        <v>88434</v>
      </c>
      <c r="F8" s="18">
        <v>99930</v>
      </c>
      <c r="G8" s="18">
        <v>90105</v>
      </c>
      <c r="H8" s="18">
        <v>137143</v>
      </c>
      <c r="I8" s="18">
        <v>126450</v>
      </c>
      <c r="J8" s="18">
        <v>134236</v>
      </c>
      <c r="K8" s="18">
        <v>124787</v>
      </c>
      <c r="L8" s="19">
        <v>3013</v>
      </c>
      <c r="M8" s="5">
        <v>3123</v>
      </c>
      <c r="N8" s="5">
        <v>3508</v>
      </c>
      <c r="O8" s="5">
        <v>3567</v>
      </c>
      <c r="P8" s="115">
        <v>3724.5623329999999</v>
      </c>
      <c r="Q8" s="115">
        <v>3731.5953209999998</v>
      </c>
      <c r="R8" s="115">
        <v>3790.9184970000001</v>
      </c>
      <c r="S8" s="115">
        <v>4222.391713</v>
      </c>
      <c r="T8" s="115">
        <v>4244.5774869999996</v>
      </c>
      <c r="U8" s="115">
        <v>4151.5463589999999</v>
      </c>
      <c r="V8" s="115">
        <v>4085.1877559999998</v>
      </c>
      <c r="W8" s="115">
        <v>4183.644241</v>
      </c>
      <c r="X8" s="115">
        <v>4424.6759469999997</v>
      </c>
      <c r="Y8" s="115">
        <v>4246.9362709999996</v>
      </c>
      <c r="Z8" s="115">
        <v>4143.1214579999996</v>
      </c>
      <c r="AB8" s="4" t="s">
        <v>1</v>
      </c>
      <c r="AC8" s="17">
        <v>81136</v>
      </c>
      <c r="AD8" s="18">
        <v>88434</v>
      </c>
      <c r="AE8" s="18">
        <v>99930</v>
      </c>
      <c r="AF8" s="18">
        <v>90105</v>
      </c>
      <c r="AG8" s="18">
        <v>137143</v>
      </c>
      <c r="AH8" s="18">
        <v>126450</v>
      </c>
      <c r="AI8" s="18">
        <v>134236</v>
      </c>
      <c r="AJ8" s="18">
        <v>124787</v>
      </c>
      <c r="AK8" s="19">
        <v>3013</v>
      </c>
      <c r="AL8" s="5">
        <v>3123</v>
      </c>
      <c r="AM8" s="5">
        <v>3508</v>
      </c>
      <c r="AN8" s="5">
        <v>3567</v>
      </c>
      <c r="AO8" s="115">
        <v>121145.439583</v>
      </c>
      <c r="AP8" s="115">
        <v>147201.12618599998</v>
      </c>
      <c r="AQ8" s="115">
        <v>161692.44834499998</v>
      </c>
      <c r="AR8" s="115">
        <v>172526.38850899998</v>
      </c>
      <c r="AS8" s="115">
        <v>173990.04852900002</v>
      </c>
      <c r="AT8" s="115">
        <v>193374.65072500001</v>
      </c>
      <c r="AU8" s="115">
        <v>205153.64539600001</v>
      </c>
      <c r="AV8" s="115">
        <v>208979.160386</v>
      </c>
      <c r="AW8" s="115">
        <v>228905.89285999999</v>
      </c>
      <c r="AX8" s="115">
        <v>225605.724373</v>
      </c>
      <c r="AY8" s="115">
        <v>250904.86461699998</v>
      </c>
      <c r="BA8" s="4" t="s">
        <v>1</v>
      </c>
      <c r="BB8" s="115">
        <f>IF(OR(Investment_DATA!P155=0,Investment_Breakdown_DATA!AO8=0),0,IF(Investment_Breakdown_DATA!AO8=Investment_DATA!P155,0,1))</f>
        <v>1</v>
      </c>
      <c r="BC8" s="115">
        <f>IF(OR(Investment_DATA!Q155=0,Investment_Breakdown_DATA!AP8=0),0,IF(Investment_Breakdown_DATA!AP8=Investment_DATA!Q155,0,1))</f>
        <v>1</v>
      </c>
      <c r="BD8" s="115">
        <f>IF(OR(Investment_DATA!R155=0,Investment_Breakdown_DATA!AQ8=0),0,IF(Investment_Breakdown_DATA!AQ8=Investment_DATA!R155,0,1))</f>
        <v>1</v>
      </c>
      <c r="BE8" s="115">
        <f>IF(OR(Investment_DATA!S155=0,Investment_Breakdown_DATA!AR8=0),0,IF(Investment_Breakdown_DATA!AR8=Investment_DATA!S155,0,1))</f>
        <v>1</v>
      </c>
      <c r="BF8" s="115">
        <f>IF(OR(Investment_DATA!T155=0,Investment_Breakdown_DATA!AS8=0),0,IF(Investment_Breakdown_DATA!AS8=Investment_DATA!T155,0,1))</f>
        <v>1</v>
      </c>
      <c r="BG8" s="115">
        <f>IF(OR(Investment_DATA!U155=0,Investment_Breakdown_DATA!AT8=0),0,IF(Investment_Breakdown_DATA!AT8=Investment_DATA!U155,0,1))</f>
        <v>1</v>
      </c>
      <c r="BH8" s="115">
        <f>IF(OR(Investment_DATA!V155=0,Investment_Breakdown_DATA!AU8=0),0,IF(Investment_Breakdown_DATA!AU8=Investment_DATA!V155,0,1))</f>
        <v>1</v>
      </c>
      <c r="BI8" s="115">
        <f>IF(OR(Investment_DATA!W155=0,Investment_Breakdown_DATA!AV8=0),0,IF(Investment_Breakdown_DATA!AV8=Investment_DATA!W155,0,1))</f>
        <v>1</v>
      </c>
      <c r="BJ8" s="115">
        <f>IF(OR(Investment_DATA!X155=0,Investment_Breakdown_DATA!AW8=0),0,IF(Investment_Breakdown_DATA!AW8=Investment_DATA!X155,0,1))</f>
        <v>1</v>
      </c>
      <c r="BK8" s="115">
        <f>IF(OR(Investment_DATA!Y155=0,Investment_Breakdown_DATA!AX8=0),0,IF(Investment_Breakdown_DATA!AX8=Investment_DATA!Y155,0,1))</f>
        <v>1</v>
      </c>
    </row>
    <row r="9" spans="2:63" ht="15" x14ac:dyDescent="0.15">
      <c r="B9">
        <v>40</v>
      </c>
      <c r="C9" s="4" t="s">
        <v>2</v>
      </c>
      <c r="D9" s="17">
        <v>0</v>
      </c>
      <c r="E9" s="18">
        <v>0</v>
      </c>
      <c r="F9" s="18">
        <v>0</v>
      </c>
      <c r="G9" s="18">
        <v>0</v>
      </c>
      <c r="H9" s="18">
        <v>0</v>
      </c>
      <c r="I9" s="18">
        <v>0</v>
      </c>
      <c r="J9" s="18">
        <v>0</v>
      </c>
      <c r="K9" s="18">
        <v>0</v>
      </c>
      <c r="L9" s="19">
        <v>0</v>
      </c>
      <c r="M9" s="5">
        <v>0</v>
      </c>
      <c r="N9" s="5">
        <v>0</v>
      </c>
      <c r="O9" s="5">
        <v>0</v>
      </c>
      <c r="P9" s="151">
        <f>Q9-6.657394763</f>
        <v>85.685210474000002</v>
      </c>
      <c r="Q9" s="151">
        <f>R9-6.657394763</f>
        <v>92.342605237000001</v>
      </c>
      <c r="R9" s="124">
        <v>99</v>
      </c>
      <c r="S9" s="124">
        <v>105</v>
      </c>
      <c r="T9" s="124">
        <v>128</v>
      </c>
      <c r="U9" s="124">
        <v>149</v>
      </c>
      <c r="V9" s="124">
        <v>151</v>
      </c>
      <c r="W9" s="124">
        <v>146</v>
      </c>
      <c r="X9" s="124">
        <v>143</v>
      </c>
      <c r="Y9" s="124">
        <v>143</v>
      </c>
      <c r="Z9" s="115">
        <v>0</v>
      </c>
      <c r="AB9" s="4" t="s">
        <v>2</v>
      </c>
      <c r="AC9" s="17">
        <v>0</v>
      </c>
      <c r="AD9" s="18">
        <v>0</v>
      </c>
      <c r="AE9" s="18">
        <v>0</v>
      </c>
      <c r="AF9" s="18">
        <v>0</v>
      </c>
      <c r="AG9" s="18">
        <v>0</v>
      </c>
      <c r="AH9" s="18">
        <v>0</v>
      </c>
      <c r="AI9" s="18">
        <v>0</v>
      </c>
      <c r="AJ9" s="18">
        <v>0</v>
      </c>
      <c r="AK9" s="19">
        <v>0</v>
      </c>
      <c r="AL9" s="5">
        <v>0</v>
      </c>
      <c r="AM9" s="5">
        <v>0</v>
      </c>
      <c r="AN9" s="5">
        <v>0</v>
      </c>
      <c r="AO9" s="124">
        <f>P9+P47+P85+P194+P339+P377+P413+P450</f>
        <v>632.67064975400001</v>
      </c>
      <c r="AP9" s="124">
        <f t="shared" ref="AP9:AY9" si="22">Q9+Q47+Q85+Q194+Q339+Q377+Q413+Q450</f>
        <v>766.33532487699995</v>
      </c>
      <c r="AQ9" s="124">
        <f t="shared" si="22"/>
        <v>934</v>
      </c>
      <c r="AR9" s="124">
        <f t="shared" si="22"/>
        <v>1321</v>
      </c>
      <c r="AS9" s="124">
        <f t="shared" si="22"/>
        <v>1594</v>
      </c>
      <c r="AT9" s="124">
        <f t="shared" si="22"/>
        <v>1796</v>
      </c>
      <c r="AU9" s="124">
        <f t="shared" si="22"/>
        <v>1945</v>
      </c>
      <c r="AV9" s="124">
        <f t="shared" si="22"/>
        <v>1922</v>
      </c>
      <c r="AW9" s="124">
        <f t="shared" si="22"/>
        <v>1914</v>
      </c>
      <c r="AX9" s="124">
        <f t="shared" si="22"/>
        <v>1914</v>
      </c>
      <c r="AY9" s="124">
        <f t="shared" si="22"/>
        <v>0</v>
      </c>
      <c r="BA9" s="4" t="s">
        <v>2</v>
      </c>
      <c r="BB9" s="115">
        <f>IF(OR(Investment_DATA!P156=0,Investment_Breakdown_DATA!AO9=0),0,IF(Investment_Breakdown_DATA!AO9=Investment_DATA!P156,0,1))</f>
        <v>1</v>
      </c>
      <c r="BC9" s="115">
        <f>IF(OR(Investment_DATA!Q156=0,Investment_Breakdown_DATA!AP9=0),0,IF(Investment_Breakdown_DATA!AP9=Investment_DATA!Q156,0,1))</f>
        <v>1</v>
      </c>
      <c r="BD9" s="115">
        <f>IF(OR(Investment_DATA!R156=0,Investment_Breakdown_DATA!AQ9=0),0,IF(Investment_Breakdown_DATA!AQ9=Investment_DATA!R156,0,1))</f>
        <v>1</v>
      </c>
      <c r="BE9" s="115">
        <f>IF(OR(Investment_DATA!S156=0,Investment_Breakdown_DATA!AR9=0),0,IF(Investment_Breakdown_DATA!AR9=Investment_DATA!S156,0,1))</f>
        <v>1</v>
      </c>
      <c r="BF9" s="115">
        <f>IF(OR(Investment_DATA!T156=0,Investment_Breakdown_DATA!AS9=0),0,IF(Investment_Breakdown_DATA!AS9=Investment_DATA!T156,0,1))</f>
        <v>1</v>
      </c>
      <c r="BG9" s="115">
        <f>IF(OR(Investment_DATA!U156=0,Investment_Breakdown_DATA!AT9=0),0,IF(Investment_Breakdown_DATA!AT9=Investment_DATA!U156,0,1))</f>
        <v>1</v>
      </c>
      <c r="BH9" s="115">
        <f>IF(OR(Investment_DATA!V156=0,Investment_Breakdown_DATA!AU9=0),0,IF(Investment_Breakdown_DATA!AU9=Investment_DATA!V156,0,1))</f>
        <v>1</v>
      </c>
      <c r="BI9" s="115">
        <f>IF(OR(Investment_DATA!W156=0,Investment_Breakdown_DATA!AV9=0),0,IF(Investment_Breakdown_DATA!AV9=Investment_DATA!W156,0,1))</f>
        <v>1</v>
      </c>
      <c r="BJ9" s="115">
        <f>IF(OR(Investment_DATA!X156=0,Investment_Breakdown_DATA!AW9=0),0,IF(Investment_Breakdown_DATA!AW9=Investment_DATA!X156,0,1))</f>
        <v>1</v>
      </c>
      <c r="BK9" s="115">
        <f>IF(OR(Investment_DATA!Y156=0,Investment_Breakdown_DATA!AX9=0),0,IF(Investment_Breakdown_DATA!AX9=Investment_DATA!Y156,0,1))</f>
        <v>1</v>
      </c>
    </row>
    <row r="10" spans="2:63" ht="15" x14ac:dyDescent="0.15">
      <c r="B10">
        <v>40</v>
      </c>
      <c r="C10" s="4" t="s">
        <v>3</v>
      </c>
      <c r="D10" s="17">
        <v>27374</v>
      </c>
      <c r="E10" s="18">
        <v>28722</v>
      </c>
      <c r="F10" s="18">
        <v>30209</v>
      </c>
      <c r="G10" s="18">
        <v>30659</v>
      </c>
      <c r="H10" s="18">
        <v>31373</v>
      </c>
      <c r="I10" s="18">
        <v>32014</v>
      </c>
      <c r="J10" s="18">
        <v>32378</v>
      </c>
      <c r="K10" s="18">
        <v>32577</v>
      </c>
      <c r="L10" s="19">
        <v>32791</v>
      </c>
      <c r="M10" s="5">
        <v>33601</v>
      </c>
      <c r="N10" s="5">
        <v>34773</v>
      </c>
      <c r="O10" s="5">
        <v>34700</v>
      </c>
      <c r="P10" s="115">
        <v>34831.186999999998</v>
      </c>
      <c r="Q10" s="115">
        <v>35023.542999999998</v>
      </c>
      <c r="R10" s="115">
        <v>34899.254999999997</v>
      </c>
      <c r="S10" s="115">
        <v>35618.981</v>
      </c>
      <c r="T10" s="115">
        <v>34758.659124999998</v>
      </c>
      <c r="U10" s="115">
        <v>35248.128828000001</v>
      </c>
      <c r="V10" s="115">
        <v>36687.902505999999</v>
      </c>
      <c r="W10" s="115">
        <v>37345.181046999998</v>
      </c>
      <c r="X10" s="115">
        <v>39361.914427000003</v>
      </c>
      <c r="Y10" s="115">
        <v>41384.561217000002</v>
      </c>
      <c r="Z10" s="115">
        <v>42791.740291000002</v>
      </c>
      <c r="AB10" s="4" t="s">
        <v>3</v>
      </c>
      <c r="AC10" s="17">
        <v>27374</v>
      </c>
      <c r="AD10" s="18">
        <v>28722</v>
      </c>
      <c r="AE10" s="18">
        <v>30209</v>
      </c>
      <c r="AF10" s="18">
        <v>30659</v>
      </c>
      <c r="AG10" s="18">
        <v>31373</v>
      </c>
      <c r="AH10" s="18">
        <v>32014</v>
      </c>
      <c r="AI10" s="18">
        <v>32378</v>
      </c>
      <c r="AJ10" s="18">
        <v>32577</v>
      </c>
      <c r="AK10" s="19">
        <v>32791</v>
      </c>
      <c r="AL10" s="5">
        <v>33601</v>
      </c>
      <c r="AM10" s="5">
        <v>34773</v>
      </c>
      <c r="AN10" s="5">
        <v>34700</v>
      </c>
      <c r="AO10" s="115">
        <v>393801.21900000004</v>
      </c>
      <c r="AP10" s="115">
        <v>404195.636</v>
      </c>
      <c r="AQ10" s="115">
        <v>417792.85600000003</v>
      </c>
      <c r="AR10" s="115">
        <v>428073.30099999998</v>
      </c>
      <c r="AS10" s="115">
        <v>391019.92814800004</v>
      </c>
      <c r="AT10" s="115">
        <v>382413.53195700003</v>
      </c>
      <c r="AU10" s="115">
        <v>393073.22054999997</v>
      </c>
      <c r="AV10" s="115">
        <v>404648.60524500004</v>
      </c>
      <c r="AW10" s="115">
        <v>417744.68155900005</v>
      </c>
      <c r="AX10" s="115">
        <v>432416.62463899999</v>
      </c>
      <c r="AY10" s="115">
        <v>405788.909591</v>
      </c>
      <c r="BA10" s="4" t="s">
        <v>3</v>
      </c>
      <c r="BB10" s="115">
        <f>IF(OR(Investment_DATA!P157=0,Investment_Breakdown_DATA!AO10=0),0,IF(Investment_Breakdown_DATA!AO10=Investment_DATA!P157,0,1))</f>
        <v>1</v>
      </c>
      <c r="BC10" s="115">
        <f>IF(OR(Investment_DATA!Q157=0,Investment_Breakdown_DATA!AP10=0),0,IF(Investment_Breakdown_DATA!AP10=Investment_DATA!Q157,0,1))</f>
        <v>1</v>
      </c>
      <c r="BD10" s="115">
        <f>IF(OR(Investment_DATA!R157=0,Investment_Breakdown_DATA!AQ10=0),0,IF(Investment_Breakdown_DATA!AQ10=Investment_DATA!R157,0,1))</f>
        <v>1</v>
      </c>
      <c r="BE10" s="115">
        <f>IF(OR(Investment_DATA!S157=0,Investment_Breakdown_DATA!AR10=0),0,IF(Investment_Breakdown_DATA!AR10=Investment_DATA!S157,0,1))</f>
        <v>1</v>
      </c>
      <c r="BF10" s="115">
        <f>IF(OR(Investment_DATA!T157=0,Investment_Breakdown_DATA!AS10=0),0,IF(Investment_Breakdown_DATA!AS10=Investment_DATA!T157,0,1))</f>
        <v>1</v>
      </c>
      <c r="BG10" s="115">
        <f>IF(OR(Investment_DATA!U157=0,Investment_Breakdown_DATA!AT10=0),0,IF(Investment_Breakdown_DATA!AT10=Investment_DATA!U157,0,1))</f>
        <v>1</v>
      </c>
      <c r="BH10" s="115">
        <f>IF(OR(Investment_DATA!V157=0,Investment_Breakdown_DATA!AU10=0),0,IF(Investment_Breakdown_DATA!AU10=Investment_DATA!V157,0,1))</f>
        <v>1</v>
      </c>
      <c r="BI10" s="115">
        <f>IF(OR(Investment_DATA!W157=0,Investment_Breakdown_DATA!AV10=0),0,IF(Investment_Breakdown_DATA!AV10=Investment_DATA!W157,0,1))</f>
        <v>1</v>
      </c>
      <c r="BJ10" s="115">
        <f>IF(OR(Investment_DATA!X157=0,Investment_Breakdown_DATA!AW10=0),0,IF(Investment_Breakdown_DATA!AW10=Investment_DATA!X157,0,1))</f>
        <v>1</v>
      </c>
      <c r="BK10" s="115">
        <f>IF(OR(Investment_DATA!Y157=0,Investment_Breakdown_DATA!AX10=0),0,IF(Investment_Breakdown_DATA!AX10=Investment_DATA!Y157,0,1))</f>
        <v>1</v>
      </c>
    </row>
    <row r="11" spans="2:63" ht="15" x14ac:dyDescent="0.15">
      <c r="B11">
        <v>40</v>
      </c>
      <c r="C11" s="4" t="s">
        <v>4</v>
      </c>
      <c r="D11" s="17">
        <v>8.3000000000000007</v>
      </c>
      <c r="E11" s="18">
        <v>12</v>
      </c>
      <c r="F11" s="18">
        <v>12.6</v>
      </c>
      <c r="G11" s="18">
        <v>16.2</v>
      </c>
      <c r="H11" s="18">
        <v>24.5</v>
      </c>
      <c r="I11" s="18">
        <v>30</v>
      </c>
      <c r="J11" s="18">
        <v>26.04</v>
      </c>
      <c r="K11" s="18">
        <v>30.57</v>
      </c>
      <c r="L11" s="19">
        <v>0</v>
      </c>
      <c r="M11" s="5">
        <v>0</v>
      </c>
      <c r="N11" s="5">
        <v>0</v>
      </c>
      <c r="O11" s="5">
        <v>0</v>
      </c>
      <c r="P11" s="115">
        <v>0</v>
      </c>
      <c r="Q11" s="115">
        <v>0</v>
      </c>
      <c r="R11" s="115">
        <v>0</v>
      </c>
      <c r="S11" s="115">
        <v>0</v>
      </c>
      <c r="T11" s="124"/>
      <c r="U11" s="124"/>
      <c r="V11" s="124"/>
      <c r="W11" s="124"/>
      <c r="X11" s="115">
        <v>0</v>
      </c>
      <c r="Y11" s="115">
        <v>0</v>
      </c>
      <c r="Z11" s="115">
        <v>0</v>
      </c>
      <c r="AB11" s="4" t="s">
        <v>4</v>
      </c>
      <c r="AC11" s="17">
        <v>8.3000000000000007</v>
      </c>
      <c r="AD11" s="18">
        <v>12</v>
      </c>
      <c r="AE11" s="18">
        <v>12.6</v>
      </c>
      <c r="AF11" s="18">
        <v>16.2</v>
      </c>
      <c r="AG11" s="18">
        <v>24.5</v>
      </c>
      <c r="AH11" s="18">
        <v>30</v>
      </c>
      <c r="AI11" s="18">
        <v>26.04</v>
      </c>
      <c r="AJ11" s="18">
        <v>30.57</v>
      </c>
      <c r="AK11" s="19">
        <v>0</v>
      </c>
      <c r="AL11" s="5">
        <v>0</v>
      </c>
      <c r="AM11" s="5">
        <v>0</v>
      </c>
      <c r="AN11" s="5">
        <v>0</v>
      </c>
      <c r="AO11" s="124">
        <f t="shared" ref="AO11:AO36" si="23">P11+P49+P87+P196+P341+P379+P415+P452</f>
        <v>399.47777777777787</v>
      </c>
      <c r="AP11" s="124">
        <f t="shared" ref="AP11" si="24">Q11+Q49+Q87+Q196+Q341+Q379+Q415+Q452+Q489+Q526+Q598</f>
        <v>455.23333333333346</v>
      </c>
      <c r="AQ11" s="124">
        <f t="shared" ref="AQ11" si="25">R11+R49+R87+R196+R341+R379+R415+R452+R489+R526+R598</f>
        <v>510.98888888888905</v>
      </c>
      <c r="AR11" s="124">
        <f t="shared" ref="AR11" si="26">S11+S49+S87+S196+S341+S379+S415+S452+S489+S526+S598</f>
        <v>566.74444444444464</v>
      </c>
      <c r="AS11" s="124">
        <f t="shared" ref="AS11" si="27">T11+T49+T87+T196+T341+T379+T415+T452+T489+T526+T598</f>
        <v>1056.2</v>
      </c>
      <c r="AT11" s="124">
        <f t="shared" ref="AT11" si="28">U11+U49+U87+U196+U341+U379+U415+U452+U489+U526+U598</f>
        <v>1168.8</v>
      </c>
      <c r="AU11" s="124">
        <f t="shared" ref="AU11" si="29">V11+V49+V87+V196+V341+V379+V415+V452+V489+V526+V598</f>
        <v>1069</v>
      </c>
      <c r="AV11" s="124">
        <f t="shared" ref="AV11" si="30">W11+W49+W87+W196+W341+W379+W415+W452+W489+W526+W598</f>
        <v>883</v>
      </c>
      <c r="AW11" s="124">
        <f t="shared" ref="AW11" si="31">X11+X49+X87+X196+X341+X379+X415+X452+X489+X526+X598</f>
        <v>987</v>
      </c>
      <c r="AX11" s="124">
        <f t="shared" ref="AX11:AY11" si="32">Y11+Y49+Y87+Y196+Y341+Y379+Y415+Y452+Y489+Y526+Y598</f>
        <v>987</v>
      </c>
      <c r="AY11" s="124">
        <f t="shared" si="32"/>
        <v>0</v>
      </c>
      <c r="BA11" s="4" t="s">
        <v>4</v>
      </c>
      <c r="BB11" s="115">
        <f>IF(OR(Investment_DATA!P158=0,Investment_Breakdown_DATA!AO11=0),0,IF(Investment_Breakdown_DATA!AO11=Investment_DATA!P158,0,1))</f>
        <v>1</v>
      </c>
      <c r="BC11" s="115">
        <f>IF(OR(Investment_DATA!Q158=0,Investment_Breakdown_DATA!AP11=0),0,IF(Investment_Breakdown_DATA!AP11=Investment_DATA!Q158,0,1))</f>
        <v>1</v>
      </c>
      <c r="BD11" s="115">
        <f>IF(OR(Investment_DATA!R158=0,Investment_Breakdown_DATA!AQ11=0),0,IF(Investment_Breakdown_DATA!AQ11=Investment_DATA!R158,0,1))</f>
        <v>1</v>
      </c>
      <c r="BE11" s="115">
        <f>IF(OR(Investment_DATA!S158=0,Investment_Breakdown_DATA!AR11=0),0,IF(Investment_Breakdown_DATA!AR11=Investment_DATA!S158,0,1))</f>
        <v>1</v>
      </c>
      <c r="BF11" s="115">
        <f>IF(OR(Investment_DATA!T158=0,Investment_Breakdown_DATA!AS11=0),0,IF(Investment_Breakdown_DATA!AS11=Investment_DATA!T158,0,1))</f>
        <v>1</v>
      </c>
      <c r="BG11" s="115">
        <f>IF(OR(Investment_DATA!U158=0,Investment_Breakdown_DATA!AT11=0),0,IF(Investment_Breakdown_DATA!AT11=Investment_DATA!U158,0,1))</f>
        <v>1</v>
      </c>
      <c r="BH11" s="115">
        <f>IF(OR(Investment_DATA!V158=0,Investment_Breakdown_DATA!AU11=0),0,IF(Investment_Breakdown_DATA!AU11=Investment_DATA!V158,0,1))</f>
        <v>1</v>
      </c>
      <c r="BI11" s="115">
        <f>IF(OR(Investment_DATA!W158=0,Investment_Breakdown_DATA!AV11=0),0,IF(Investment_Breakdown_DATA!AV11=Investment_DATA!W158,0,1))</f>
        <v>1</v>
      </c>
      <c r="BJ11" s="115">
        <f>IF(OR(Investment_DATA!X158=0,Investment_Breakdown_DATA!AW11=0),0,IF(Investment_Breakdown_DATA!AW11=Investment_DATA!X158,0,1))</f>
        <v>1</v>
      </c>
      <c r="BK11" s="115">
        <f>IF(OR(Investment_DATA!Y158=0,Investment_Breakdown_DATA!AX11=0),0,IF(Investment_Breakdown_DATA!AX11=Investment_DATA!Y158,0,1))</f>
        <v>1</v>
      </c>
    </row>
    <row r="12" spans="2:63" ht="15" x14ac:dyDescent="0.15">
      <c r="B12">
        <v>40</v>
      </c>
      <c r="C12" s="4" t="s">
        <v>5</v>
      </c>
      <c r="D12" s="17"/>
      <c r="E12" s="18"/>
      <c r="F12" s="18"/>
      <c r="G12" s="18">
        <v>7440</v>
      </c>
      <c r="H12" s="18">
        <v>8373</v>
      </c>
      <c r="I12" s="18">
        <v>9743</v>
      </c>
      <c r="J12" s="18">
        <v>11119</v>
      </c>
      <c r="K12" s="18">
        <v>11091</v>
      </c>
      <c r="L12" s="19">
        <v>10737</v>
      </c>
      <c r="M12" s="5">
        <v>11136</v>
      </c>
      <c r="N12" s="5">
        <v>11133</v>
      </c>
      <c r="O12" s="5">
        <v>9806</v>
      </c>
      <c r="P12" s="115">
        <v>10378</v>
      </c>
      <c r="Q12" s="115">
        <v>9121</v>
      </c>
      <c r="R12" s="115">
        <v>8578</v>
      </c>
      <c r="S12" s="115">
        <v>4920</v>
      </c>
      <c r="T12" s="115">
        <v>5266</v>
      </c>
      <c r="U12" s="115">
        <v>4785</v>
      </c>
      <c r="V12" s="115">
        <v>4918</v>
      </c>
      <c r="W12" s="115">
        <v>4813</v>
      </c>
      <c r="X12" s="115">
        <v>4882</v>
      </c>
      <c r="Y12" s="115">
        <v>5112</v>
      </c>
      <c r="Z12" s="115">
        <v>5020</v>
      </c>
      <c r="AB12" s="4" t="s">
        <v>5</v>
      </c>
      <c r="AC12" s="17"/>
      <c r="AD12" s="18"/>
      <c r="AE12" s="18"/>
      <c r="AF12" s="18">
        <v>7440</v>
      </c>
      <c r="AG12" s="18">
        <v>8373</v>
      </c>
      <c r="AH12" s="18">
        <v>9743</v>
      </c>
      <c r="AI12" s="18">
        <v>11119</v>
      </c>
      <c r="AJ12" s="18">
        <v>11091</v>
      </c>
      <c r="AK12" s="19">
        <v>10737</v>
      </c>
      <c r="AL12" s="5">
        <v>11136</v>
      </c>
      <c r="AM12" s="5">
        <v>11133</v>
      </c>
      <c r="AN12" s="5">
        <v>9806</v>
      </c>
      <c r="AO12" s="115">
        <v>224694</v>
      </c>
      <c r="AP12" s="115">
        <v>241117</v>
      </c>
      <c r="AQ12" s="115">
        <v>246375</v>
      </c>
      <c r="AR12" s="115">
        <v>256354</v>
      </c>
      <c r="AS12" s="115">
        <v>277828</v>
      </c>
      <c r="AT12" s="115">
        <v>294649</v>
      </c>
      <c r="AU12" s="115">
        <v>305030</v>
      </c>
      <c r="AV12" s="115">
        <v>309576</v>
      </c>
      <c r="AW12" s="115">
        <v>325155</v>
      </c>
      <c r="AX12" s="115">
        <v>330463</v>
      </c>
      <c r="AY12" s="115">
        <v>340152</v>
      </c>
      <c r="BA12" s="4" t="s">
        <v>5</v>
      </c>
      <c r="BB12" s="115">
        <f>IF(OR(Investment_DATA!P159=0,Investment_Breakdown_DATA!AO12=0),0,IF(Investment_Breakdown_DATA!AO12=Investment_DATA!P159,0,1))</f>
        <v>1</v>
      </c>
      <c r="BC12" s="115">
        <f>IF(OR(Investment_DATA!Q159=0,Investment_Breakdown_DATA!AP12=0),0,IF(Investment_Breakdown_DATA!AP12=Investment_DATA!Q159,0,1))</f>
        <v>1</v>
      </c>
      <c r="BD12" s="115">
        <f>IF(OR(Investment_DATA!R159=0,Investment_Breakdown_DATA!AQ12=0),0,IF(Investment_Breakdown_DATA!AQ12=Investment_DATA!R159,0,1))</f>
        <v>1</v>
      </c>
      <c r="BE12" s="115">
        <f>IF(OR(Investment_DATA!S159=0,Investment_Breakdown_DATA!AR12=0),0,IF(Investment_Breakdown_DATA!AR12=Investment_DATA!S159,0,1))</f>
        <v>1</v>
      </c>
      <c r="BF12" s="115">
        <f>IF(OR(Investment_DATA!T159=0,Investment_Breakdown_DATA!AS12=0),0,IF(Investment_Breakdown_DATA!AS12=Investment_DATA!T159,0,1))</f>
        <v>1</v>
      </c>
      <c r="BG12" s="115">
        <f>IF(OR(Investment_DATA!U159=0,Investment_Breakdown_DATA!AT12=0),0,IF(Investment_Breakdown_DATA!AT12=Investment_DATA!U159,0,1))</f>
        <v>1</v>
      </c>
      <c r="BH12" s="115">
        <f>IF(OR(Investment_DATA!V159=0,Investment_Breakdown_DATA!AU12=0),0,IF(Investment_Breakdown_DATA!AU12=Investment_DATA!V159,0,1))</f>
        <v>1</v>
      </c>
      <c r="BI12" s="115">
        <f>IF(OR(Investment_DATA!W159=0,Investment_Breakdown_DATA!AV12=0),0,IF(Investment_Breakdown_DATA!AV12=Investment_DATA!W159,0,1))</f>
        <v>1</v>
      </c>
      <c r="BJ12" s="115">
        <f>IF(OR(Investment_DATA!X159=0,Investment_Breakdown_DATA!AW12=0),0,IF(Investment_Breakdown_DATA!AW12=Investment_DATA!X159,0,1))</f>
        <v>1</v>
      </c>
      <c r="BK12" s="115">
        <f>IF(OR(Investment_DATA!Y159=0,Investment_Breakdown_DATA!AX12=0),0,IF(Investment_Breakdown_DATA!AX12=Investment_DATA!Y159,0,1))</f>
        <v>1</v>
      </c>
    </row>
    <row r="13" spans="2:63" ht="15" x14ac:dyDescent="0.15">
      <c r="B13">
        <v>40</v>
      </c>
      <c r="C13" s="4" t="s">
        <v>6</v>
      </c>
      <c r="D13" s="17">
        <v>50800</v>
      </c>
      <c r="E13" s="18">
        <v>53500</v>
      </c>
      <c r="F13" s="18">
        <v>55132</v>
      </c>
      <c r="G13" s="18">
        <v>55717</v>
      </c>
      <c r="H13" s="18">
        <v>54090</v>
      </c>
      <c r="I13" s="18">
        <v>54794</v>
      </c>
      <c r="J13" s="18">
        <v>28239</v>
      </c>
      <c r="K13" s="18">
        <v>27742</v>
      </c>
      <c r="L13" s="19">
        <v>27049</v>
      </c>
      <c r="M13" s="6">
        <v>26444</v>
      </c>
      <c r="N13" s="6">
        <v>25834</v>
      </c>
      <c r="O13" s="6">
        <v>24734</v>
      </c>
      <c r="P13" s="115">
        <v>23863</v>
      </c>
      <c r="Q13" s="115">
        <v>24258</v>
      </c>
      <c r="R13" s="115">
        <v>23034</v>
      </c>
      <c r="S13" s="115">
        <v>20378</v>
      </c>
      <c r="T13" s="115">
        <v>19322</v>
      </c>
      <c r="U13" s="115">
        <v>18716</v>
      </c>
      <c r="V13" s="115">
        <v>24766</v>
      </c>
      <c r="W13" s="115">
        <v>24873</v>
      </c>
      <c r="X13" s="115">
        <v>26052</v>
      </c>
      <c r="Y13" s="115">
        <v>26746</v>
      </c>
      <c r="Z13" s="115">
        <v>28599</v>
      </c>
      <c r="AB13" s="4" t="s">
        <v>6</v>
      </c>
      <c r="AC13" s="17">
        <v>50800</v>
      </c>
      <c r="AD13" s="18">
        <v>53500</v>
      </c>
      <c r="AE13" s="18">
        <v>55132</v>
      </c>
      <c r="AF13" s="18">
        <v>55717</v>
      </c>
      <c r="AG13" s="18">
        <v>54090</v>
      </c>
      <c r="AH13" s="18">
        <v>54794</v>
      </c>
      <c r="AI13" s="18">
        <v>28239</v>
      </c>
      <c r="AJ13" s="18">
        <v>27742</v>
      </c>
      <c r="AK13" s="19">
        <v>27049</v>
      </c>
      <c r="AL13" s="6">
        <v>26444</v>
      </c>
      <c r="AM13" s="6">
        <v>25834</v>
      </c>
      <c r="AN13" s="6">
        <v>24734</v>
      </c>
      <c r="AO13" s="115">
        <v>1111455</v>
      </c>
      <c r="AP13" s="115">
        <v>1166402</v>
      </c>
      <c r="AQ13" s="115">
        <v>1234641</v>
      </c>
      <c r="AR13" s="115">
        <v>1290687</v>
      </c>
      <c r="AS13" s="115">
        <v>1297424</v>
      </c>
      <c r="AT13" s="115">
        <v>1345546</v>
      </c>
      <c r="AU13" s="115">
        <v>1409952</v>
      </c>
      <c r="AV13" s="115">
        <v>1458094</v>
      </c>
      <c r="AW13" s="115">
        <v>1619842</v>
      </c>
      <c r="AX13" s="115">
        <v>1628304</v>
      </c>
      <c r="AY13" s="115">
        <v>1825491</v>
      </c>
      <c r="BA13" s="4" t="s">
        <v>6</v>
      </c>
      <c r="BB13" s="115">
        <f>IF(OR(Investment_DATA!P160=0,Investment_Breakdown_DATA!AO13=0),0,IF(Investment_Breakdown_DATA!AO13=Investment_DATA!P160,0,1))</f>
        <v>0</v>
      </c>
      <c r="BC13" s="115">
        <f>IF(OR(Investment_DATA!Q160=0,Investment_Breakdown_DATA!AP13=0),0,IF(Investment_Breakdown_DATA!AP13=Investment_DATA!Q160,0,1))</f>
        <v>0</v>
      </c>
      <c r="BD13" s="115">
        <f>IF(OR(Investment_DATA!R160=0,Investment_Breakdown_DATA!AQ13=0),0,IF(Investment_Breakdown_DATA!AQ13=Investment_DATA!R160,0,1))</f>
        <v>0</v>
      </c>
      <c r="BE13" s="115">
        <f>IF(OR(Investment_DATA!S160=0,Investment_Breakdown_DATA!AR13=0),0,IF(Investment_Breakdown_DATA!AR13=Investment_DATA!S160,0,1))</f>
        <v>0</v>
      </c>
      <c r="BF13" s="115">
        <f>IF(OR(Investment_DATA!T160=0,Investment_Breakdown_DATA!AS13=0),0,IF(Investment_Breakdown_DATA!AS13=Investment_DATA!T160,0,1))</f>
        <v>0</v>
      </c>
      <c r="BG13" s="115">
        <f>IF(OR(Investment_DATA!U160=0,Investment_Breakdown_DATA!AT13=0),0,IF(Investment_Breakdown_DATA!AT13=Investment_DATA!U160,0,1))</f>
        <v>0</v>
      </c>
      <c r="BH13" s="115">
        <f>IF(OR(Investment_DATA!V160=0,Investment_Breakdown_DATA!AU13=0),0,IF(Investment_Breakdown_DATA!AU13=Investment_DATA!V160,0,1))</f>
        <v>0</v>
      </c>
      <c r="BI13" s="115">
        <f>IF(OR(Investment_DATA!W160=0,Investment_Breakdown_DATA!AV13=0),0,IF(Investment_Breakdown_DATA!AV13=Investment_DATA!W160,0,1))</f>
        <v>0</v>
      </c>
      <c r="BJ13" s="115">
        <f>IF(OR(Investment_DATA!X160=0,Investment_Breakdown_DATA!AW13=0),0,IF(Investment_Breakdown_DATA!AW13=Investment_DATA!X160,0,1))</f>
        <v>0</v>
      </c>
      <c r="BK13" s="115">
        <f>IF(OR(Investment_DATA!Y160=0,Investment_Breakdown_DATA!AX13=0),0,IF(Investment_Breakdown_DATA!AX13=Investment_DATA!Y160,0,1))</f>
        <v>0</v>
      </c>
    </row>
    <row r="14" spans="2:63" ht="15" x14ac:dyDescent="0.15">
      <c r="B14">
        <v>40</v>
      </c>
      <c r="C14" s="4" t="s">
        <v>7</v>
      </c>
      <c r="D14" s="17">
        <v>17460</v>
      </c>
      <c r="E14" s="18">
        <v>16549</v>
      </c>
      <c r="F14" s="18">
        <v>16061</v>
      </c>
      <c r="G14" s="18">
        <v>17217</v>
      </c>
      <c r="H14" s="18">
        <v>17734</v>
      </c>
      <c r="I14" s="18">
        <v>18474</v>
      </c>
      <c r="J14" s="18">
        <v>19197</v>
      </c>
      <c r="K14" s="18">
        <v>22716</v>
      </c>
      <c r="L14" s="19">
        <v>28651</v>
      </c>
      <c r="M14" s="5">
        <v>32805</v>
      </c>
      <c r="N14" s="5">
        <v>36627</v>
      </c>
      <c r="O14" s="5">
        <v>29889</v>
      </c>
      <c r="P14" s="124">
        <v>30593</v>
      </c>
      <c r="Q14" s="124">
        <v>33230</v>
      </c>
      <c r="R14" s="124">
        <v>41593.620000000003</v>
      </c>
      <c r="S14" s="124">
        <v>37448.591999999997</v>
      </c>
      <c r="T14" s="124">
        <v>31365.845000000001</v>
      </c>
      <c r="U14" s="124">
        <v>25152.218000000001</v>
      </c>
      <c r="V14" s="124">
        <v>22836.287</v>
      </c>
      <c r="W14" s="124">
        <v>22086.940999999999</v>
      </c>
      <c r="X14" s="124">
        <v>19564.041000000001</v>
      </c>
      <c r="Y14" s="124">
        <v>19564.041000000001</v>
      </c>
      <c r="Z14" s="115">
        <v>0</v>
      </c>
      <c r="AB14" s="4" t="s">
        <v>7</v>
      </c>
      <c r="AC14" s="17">
        <v>17460</v>
      </c>
      <c r="AD14" s="18">
        <v>16549</v>
      </c>
      <c r="AE14" s="18">
        <v>16061</v>
      </c>
      <c r="AF14" s="18">
        <v>17217</v>
      </c>
      <c r="AG14" s="18">
        <v>17734</v>
      </c>
      <c r="AH14" s="18">
        <v>18474</v>
      </c>
      <c r="AI14" s="18">
        <v>19197</v>
      </c>
      <c r="AJ14" s="18">
        <v>22716</v>
      </c>
      <c r="AK14" s="19">
        <v>28651</v>
      </c>
      <c r="AL14" s="5">
        <v>32805</v>
      </c>
      <c r="AM14" s="5">
        <v>36627</v>
      </c>
      <c r="AN14" s="5">
        <v>29889</v>
      </c>
      <c r="AO14" s="124">
        <f t="shared" si="23"/>
        <v>1182150</v>
      </c>
      <c r="AP14" s="124">
        <f t="shared" ref="AP14" si="33">Q14+Q52+Q90+Q199+Q344+Q382+Q418+Q455+Q492+Q529+Q601</f>
        <v>1367761.3099999998</v>
      </c>
      <c r="AQ14" s="124">
        <f t="shared" ref="AQ14" si="34">R14+R52+R90+R199+R344+R382+R418+R455+R492+R529+R601</f>
        <v>1434799.1419999998</v>
      </c>
      <c r="AR14" s="124">
        <f t="shared" ref="AR14" si="35">S14+S52+S90+S199+S344+S382+S418+S455+S492+S529+S601</f>
        <v>1463591.713</v>
      </c>
      <c r="AS14" s="124">
        <f t="shared" ref="AS14" si="36">T14+T52+T90+T199+T344+T382+T418+T455+T492+T529+T601</f>
        <v>1453190.767</v>
      </c>
      <c r="AT14" s="124">
        <f t="shared" ref="AT14" si="37">U14+U52+U90+U199+U344+U382+U418+U455+U492+U529+U601</f>
        <v>1694807.5820000002</v>
      </c>
      <c r="AU14" s="124">
        <f t="shared" ref="AU14" si="38">V14+V52+V90+V199+V344+V382+V418+V455+V492+V529+V601</f>
        <v>1910586.307</v>
      </c>
      <c r="AV14" s="124">
        <f t="shared" ref="AV14" si="39">W14+W52+W90+W199+W344+W382+W418+W455+W492+W529+W601</f>
        <v>1759170.0089999998</v>
      </c>
      <c r="AW14" s="124">
        <f t="shared" ref="AW14" si="40">X14+X52+X90+X199+X344+X382+X418+X455+X492+X529+X601</f>
        <v>1833712.6170000001</v>
      </c>
      <c r="AX14" s="124">
        <f t="shared" ref="AX14:AY14" si="41">Y14+Y52+Y90+Y199+Y344+Y382+Y418+Y455+Y492+Y529+Y601</f>
        <v>1833712.6170000001</v>
      </c>
      <c r="AY14" s="124">
        <f t="shared" si="41"/>
        <v>0</v>
      </c>
      <c r="BA14" s="4" t="s">
        <v>7</v>
      </c>
      <c r="BB14" s="115">
        <f>IF(OR(Investment_DATA!P161=0,Investment_Breakdown_DATA!AO14=0),0,IF(Investment_Breakdown_DATA!AO14=Investment_DATA!P161,0,1))</f>
        <v>1</v>
      </c>
      <c r="BC14" s="115">
        <f>IF(OR(Investment_DATA!Q161=0,Investment_Breakdown_DATA!AP14=0),0,IF(Investment_Breakdown_DATA!AP14=Investment_DATA!Q161,0,1))</f>
        <v>1</v>
      </c>
      <c r="BD14" s="115">
        <f>IF(OR(Investment_DATA!R161=0,Investment_Breakdown_DATA!AQ14=0),0,IF(Investment_Breakdown_DATA!AQ14=Investment_DATA!R161,0,1))</f>
        <v>1</v>
      </c>
      <c r="BE14" s="115">
        <f>IF(OR(Investment_DATA!S161=0,Investment_Breakdown_DATA!AR14=0),0,IF(Investment_Breakdown_DATA!AR14=Investment_DATA!S161,0,1))</f>
        <v>1</v>
      </c>
      <c r="BF14" s="115">
        <f>IF(OR(Investment_DATA!T161=0,Investment_Breakdown_DATA!AS14=0),0,IF(Investment_Breakdown_DATA!AS14=Investment_DATA!T161,0,1))</f>
        <v>1</v>
      </c>
      <c r="BG14" s="115">
        <f>IF(OR(Investment_DATA!U161=0,Investment_Breakdown_DATA!AT14=0),0,IF(Investment_Breakdown_DATA!AT14=Investment_DATA!U161,0,1))</f>
        <v>1</v>
      </c>
      <c r="BH14" s="115">
        <f>IF(OR(Investment_DATA!V161=0,Investment_Breakdown_DATA!AU14=0),0,IF(Investment_Breakdown_DATA!AU14=Investment_DATA!V161,0,1))</f>
        <v>0</v>
      </c>
      <c r="BI14" s="115">
        <f>IF(OR(Investment_DATA!W161=0,Investment_Breakdown_DATA!AV14=0),0,IF(Investment_Breakdown_DATA!AV14=Investment_DATA!W161,0,1))</f>
        <v>1</v>
      </c>
      <c r="BJ14" s="115">
        <f>IF(OR(Investment_DATA!X161=0,Investment_Breakdown_DATA!AW14=0),0,IF(Investment_Breakdown_DATA!AW14=Investment_DATA!X161,0,1))</f>
        <v>1</v>
      </c>
      <c r="BK14" s="115">
        <f>IF(OR(Investment_DATA!Y161=0,Investment_Breakdown_DATA!AX14=0),0,IF(Investment_Breakdown_DATA!AX14=Investment_DATA!Y161,0,1))</f>
        <v>1</v>
      </c>
    </row>
    <row r="15" spans="2:63" ht="15" x14ac:dyDescent="0.15">
      <c r="B15">
        <v>40</v>
      </c>
      <c r="C15" s="4" t="s">
        <v>8</v>
      </c>
      <c r="D15" s="17"/>
      <c r="E15" s="18"/>
      <c r="F15" s="18"/>
      <c r="G15" s="18">
        <v>143</v>
      </c>
      <c r="H15" s="18">
        <v>213.2</v>
      </c>
      <c r="I15" s="18">
        <v>241.1</v>
      </c>
      <c r="J15" s="18">
        <v>229.5</v>
      </c>
      <c r="K15" s="18">
        <v>114.2</v>
      </c>
      <c r="L15" s="19">
        <v>82</v>
      </c>
      <c r="M15" s="5">
        <v>86.9</v>
      </c>
      <c r="N15" s="5">
        <v>85.2</v>
      </c>
      <c r="O15" s="5">
        <v>37.9</v>
      </c>
      <c r="P15" s="115">
        <v>30</v>
      </c>
      <c r="Q15" s="115">
        <v>8.1</v>
      </c>
      <c r="R15" s="115">
        <v>4.9000000000000004</v>
      </c>
      <c r="S15" s="115">
        <v>2.2999999999999998</v>
      </c>
      <c r="T15" s="115">
        <v>2.2599999999999998</v>
      </c>
      <c r="U15" s="115">
        <v>2.2639999999999998</v>
      </c>
      <c r="V15" s="115">
        <v>3.3</v>
      </c>
      <c r="W15" s="115">
        <v>2.827481563846038</v>
      </c>
      <c r="X15" s="115">
        <v>2.3549631276920762</v>
      </c>
      <c r="Y15" s="115">
        <v>1.8824446915381143</v>
      </c>
      <c r="Z15" s="115">
        <v>2.8824446915381099</v>
      </c>
      <c r="AB15" s="4" t="s">
        <v>8</v>
      </c>
      <c r="AC15" s="17"/>
      <c r="AD15" s="18"/>
      <c r="AE15" s="18"/>
      <c r="AF15" s="18">
        <v>143</v>
      </c>
      <c r="AG15" s="18">
        <v>213.2</v>
      </c>
      <c r="AH15" s="18">
        <v>241.1</v>
      </c>
      <c r="AI15" s="18">
        <v>229.5</v>
      </c>
      <c r="AJ15" s="18">
        <v>114.2</v>
      </c>
      <c r="AK15" s="19">
        <v>82</v>
      </c>
      <c r="AL15" s="5">
        <v>86.9</v>
      </c>
      <c r="AM15" s="5">
        <v>85.2</v>
      </c>
      <c r="AN15" s="5">
        <v>37.9</v>
      </c>
      <c r="AO15" s="115">
        <v>2262.5</v>
      </c>
      <c r="AP15" s="115">
        <v>3548.9</v>
      </c>
      <c r="AQ15" s="115">
        <v>4976.1000000000004</v>
      </c>
      <c r="AR15" s="115">
        <v>8014.7</v>
      </c>
      <c r="AS15" s="115">
        <v>5911.83</v>
      </c>
      <c r="AT15" s="115">
        <v>10826.772000000001</v>
      </c>
      <c r="AU15" s="115">
        <v>13035.679</v>
      </c>
      <c r="AV15" s="115">
        <v>781.2</v>
      </c>
      <c r="AW15" s="115">
        <v>855.69399999999996</v>
      </c>
      <c r="AX15" s="115">
        <v>879.01099999999997</v>
      </c>
      <c r="AY15" s="115">
        <v>0</v>
      </c>
      <c r="BA15" s="4" t="s">
        <v>8</v>
      </c>
      <c r="BB15" s="115">
        <f>IF(OR(Investment_DATA!P162=0,Investment_Breakdown_DATA!AO15=0),0,IF(Investment_Breakdown_DATA!AO15=Investment_DATA!P162,0,1))</f>
        <v>1</v>
      </c>
      <c r="BC15" s="115">
        <f>IF(OR(Investment_DATA!Q162=0,Investment_Breakdown_DATA!AP15=0),0,IF(Investment_Breakdown_DATA!AP15=Investment_DATA!Q162,0,1))</f>
        <v>1</v>
      </c>
      <c r="BD15" s="115">
        <f>IF(OR(Investment_DATA!R162=0,Investment_Breakdown_DATA!AQ15=0),0,IF(Investment_Breakdown_DATA!AQ15=Investment_DATA!R162,0,1))</f>
        <v>1</v>
      </c>
      <c r="BE15" s="115">
        <f>IF(OR(Investment_DATA!S162=0,Investment_Breakdown_DATA!AR15=0),0,IF(Investment_Breakdown_DATA!AR15=Investment_DATA!S162,0,1))</f>
        <v>1</v>
      </c>
      <c r="BF15" s="115">
        <f>IF(OR(Investment_DATA!T162=0,Investment_Breakdown_DATA!AS15=0),0,IF(Investment_Breakdown_DATA!AS15=Investment_DATA!T162,0,1))</f>
        <v>1</v>
      </c>
      <c r="BG15" s="115">
        <f>IF(OR(Investment_DATA!U162=0,Investment_Breakdown_DATA!AT15=0),0,IF(Investment_Breakdown_DATA!AT15=Investment_DATA!U162,0,1))</f>
        <v>1</v>
      </c>
      <c r="BH15" s="115">
        <f>IF(OR(Investment_DATA!V162=0,Investment_Breakdown_DATA!AU15=0),0,IF(Investment_Breakdown_DATA!AU15=Investment_DATA!V162,0,1))</f>
        <v>1</v>
      </c>
      <c r="BI15" s="115">
        <f>IF(OR(Investment_DATA!W162=0,Investment_Breakdown_DATA!AV15=0),0,IF(Investment_Breakdown_DATA!AV15=Investment_DATA!W162,0,1))</f>
        <v>1</v>
      </c>
      <c r="BJ15" s="115">
        <f>IF(OR(Investment_DATA!X162=0,Investment_Breakdown_DATA!AW15=0),0,IF(Investment_Breakdown_DATA!AW15=Investment_DATA!X162,0,1))</f>
        <v>1</v>
      </c>
      <c r="BK15" s="115">
        <f>IF(OR(Investment_DATA!Y162=0,Investment_Breakdown_DATA!AX15=0),0,IF(Investment_Breakdown_DATA!AX15=Investment_DATA!Y162,0,1))</f>
        <v>1</v>
      </c>
    </row>
    <row r="16" spans="2:63" ht="15" x14ac:dyDescent="0.15">
      <c r="B16">
        <v>40</v>
      </c>
      <c r="C16" s="4" t="s">
        <v>9</v>
      </c>
      <c r="D16" s="17">
        <v>479785</v>
      </c>
      <c r="E16" s="18">
        <v>538791</v>
      </c>
      <c r="F16" s="18">
        <v>576376</v>
      </c>
      <c r="G16" s="18">
        <v>681381.28</v>
      </c>
      <c r="H16" s="18">
        <v>701780</v>
      </c>
      <c r="I16" s="18">
        <v>737035</v>
      </c>
      <c r="J16" s="18">
        <v>718152</v>
      </c>
      <c r="K16" s="18">
        <v>749947</v>
      </c>
      <c r="L16" s="19">
        <f>4047.63112323152*ECO!L19</f>
        <v>673469.15206999972</v>
      </c>
      <c r="M16" s="5">
        <v>3587.99</v>
      </c>
      <c r="N16" s="5">
        <v>3731.5</v>
      </c>
      <c r="O16" s="5">
        <v>4043.17</v>
      </c>
      <c r="P16" s="124">
        <v>4343.63</v>
      </c>
      <c r="Q16" s="124">
        <v>4540.97</v>
      </c>
      <c r="R16" s="124">
        <v>5454.55</v>
      </c>
      <c r="S16" s="124">
        <v>6298.4519167299995</v>
      </c>
      <c r="T16" s="124">
        <v>10295.428377939998</v>
      </c>
      <c r="U16" s="124">
        <v>7334.4687393099994</v>
      </c>
      <c r="V16" s="124">
        <v>7778.7544148600009</v>
      </c>
      <c r="W16" s="115">
        <v>8365.0621823500005</v>
      </c>
      <c r="X16" s="115">
        <v>8486.6566523699985</v>
      </c>
      <c r="Y16" s="115">
        <v>8491.041448400003</v>
      </c>
      <c r="Z16" s="115">
        <v>8594.3510156000029</v>
      </c>
      <c r="AB16" s="4" t="s">
        <v>9</v>
      </c>
      <c r="AC16" s="17">
        <v>479785</v>
      </c>
      <c r="AD16" s="18">
        <v>538791</v>
      </c>
      <c r="AE16" s="18">
        <v>576376</v>
      </c>
      <c r="AF16" s="18">
        <v>681381.28</v>
      </c>
      <c r="AG16" s="18">
        <v>701780</v>
      </c>
      <c r="AH16" s="18">
        <v>737035</v>
      </c>
      <c r="AI16" s="18">
        <v>718152</v>
      </c>
      <c r="AJ16" s="18">
        <v>749947</v>
      </c>
      <c r="AK16" s="19">
        <f>4047.63112323152*ECO!AJ19</f>
        <v>0</v>
      </c>
      <c r="AL16" s="5">
        <v>3587.99</v>
      </c>
      <c r="AM16" s="5">
        <v>3731.5</v>
      </c>
      <c r="AN16" s="5">
        <v>4043.17</v>
      </c>
      <c r="AO16" s="124">
        <f t="shared" si="23"/>
        <v>143103.98000000001</v>
      </c>
      <c r="AP16" s="124">
        <f t="shared" ref="AP16" si="42">Q16+Q54+Q92+Q201+Q346+Q384+Q420+Q457+Q494+Q531+Q603</f>
        <v>158594.91999999998</v>
      </c>
      <c r="AQ16" s="124">
        <f t="shared" ref="AQ16" si="43">R16+R54+R92+R201+R346+R384+R420+R457+R494+R531+R603</f>
        <v>175476.71999999997</v>
      </c>
      <c r="AR16" s="124">
        <f t="shared" ref="AR16" si="44">S16+S54+S92+S201+S346+S384+S420+S457+S494+S531+S603</f>
        <v>181779.94466153998</v>
      </c>
      <c r="AS16" s="124">
        <f t="shared" ref="AS16" si="45">T16+T54+T92+T201+T346+T384+T420+T457+T494+T531+T603</f>
        <v>191530.97905157</v>
      </c>
      <c r="AT16" s="124">
        <f t="shared" ref="AT16" si="46">U16+U54+U92+U201+U346+U384+U420+U457+U494+U531+U603</f>
        <v>218252</v>
      </c>
      <c r="AU16" s="124">
        <f t="shared" ref="AU16" si="47">V16+V54+V92+V201+V346+V384+V420+V457+V494+V531+V603</f>
        <v>226448.98986681999</v>
      </c>
      <c r="AV16" s="115">
        <v>198740.5874576146</v>
      </c>
      <c r="AW16" s="115">
        <v>207379.54018548279</v>
      </c>
      <c r="AX16" s="115">
        <v>222288.05790275958</v>
      </c>
      <c r="AY16" s="115">
        <v>261477.31865503808</v>
      </c>
      <c r="BA16" s="4" t="s">
        <v>9</v>
      </c>
      <c r="BB16" s="115">
        <f>IF(OR(Investment_DATA!P163=0,Investment_Breakdown_DATA!AO16=0),0,IF(Investment_Breakdown_DATA!AO16=Investment_DATA!P163,0,1))</f>
        <v>1</v>
      </c>
      <c r="BC16" s="115">
        <f>IF(OR(Investment_DATA!Q163=0,Investment_Breakdown_DATA!AP16=0),0,IF(Investment_Breakdown_DATA!AP16=Investment_DATA!Q163,0,1))</f>
        <v>0</v>
      </c>
      <c r="BD16" s="115">
        <f>IF(OR(Investment_DATA!R163=0,Investment_Breakdown_DATA!AQ16=0),0,IF(Investment_Breakdown_DATA!AQ16=Investment_DATA!R163,0,1))</f>
        <v>0</v>
      </c>
      <c r="BE16" s="115">
        <f>IF(OR(Investment_DATA!S163=0,Investment_Breakdown_DATA!AR16=0),0,IF(Investment_Breakdown_DATA!AR16=Investment_DATA!S163,0,1))</f>
        <v>0</v>
      </c>
      <c r="BF16" s="115">
        <f>IF(OR(Investment_DATA!T163=0,Investment_Breakdown_DATA!AS16=0),0,IF(Investment_Breakdown_DATA!AS16=Investment_DATA!T163,0,1))</f>
        <v>0</v>
      </c>
      <c r="BG16" s="115">
        <f>IF(OR(Investment_DATA!U163=0,Investment_Breakdown_DATA!AT16=0),0,IF(Investment_Breakdown_DATA!AT16=Investment_DATA!U163,0,1))</f>
        <v>0</v>
      </c>
      <c r="BH16" s="115">
        <f>IF(OR(Investment_DATA!V163=0,Investment_Breakdown_DATA!AU16=0),0,IF(Investment_Breakdown_DATA!AU16=Investment_DATA!V163,0,1))</f>
        <v>1</v>
      </c>
      <c r="BI16" s="115">
        <f>IF(OR(Investment_DATA!W163=0,Investment_Breakdown_DATA!AV16=0),0,IF(Investment_Breakdown_DATA!AV16=Investment_DATA!W163,0,1))</f>
        <v>1</v>
      </c>
      <c r="BJ16" s="115">
        <f>IF(OR(Investment_DATA!X163=0,Investment_Breakdown_DATA!AW16=0),0,IF(Investment_Breakdown_DATA!AW16=Investment_DATA!X163,0,1))</f>
        <v>1</v>
      </c>
      <c r="BK16" s="115">
        <f>IF(OR(Investment_DATA!Y163=0,Investment_Breakdown_DATA!AX16=0),0,IF(Investment_Breakdown_DATA!AX16=Investment_DATA!Y163,0,1))</f>
        <v>1</v>
      </c>
    </row>
    <row r="17" spans="2:63" ht="15" x14ac:dyDescent="0.15">
      <c r="B17">
        <v>40</v>
      </c>
      <c r="C17" s="4" t="s">
        <v>10</v>
      </c>
      <c r="D17" s="17">
        <v>23365</v>
      </c>
      <c r="E17" s="18">
        <v>22870</v>
      </c>
      <c r="F17" s="18">
        <v>22216</v>
      </c>
      <c r="G17" s="18">
        <v>34908</v>
      </c>
      <c r="H17" s="18">
        <v>35139</v>
      </c>
      <c r="I17" s="18">
        <v>37190</v>
      </c>
      <c r="J17" s="18">
        <v>40385</v>
      </c>
      <c r="K17" s="18">
        <v>40635</v>
      </c>
      <c r="L17" s="19">
        <v>49366</v>
      </c>
      <c r="M17" s="5">
        <v>8721</v>
      </c>
      <c r="N17" s="5">
        <v>9402</v>
      </c>
      <c r="O17" s="5">
        <v>9789</v>
      </c>
      <c r="P17" s="115">
        <v>9487</v>
      </c>
      <c r="Q17" s="115">
        <v>9437</v>
      </c>
      <c r="R17" s="115">
        <v>9685</v>
      </c>
      <c r="S17" s="115">
        <v>10112</v>
      </c>
      <c r="T17" s="115">
        <v>10431</v>
      </c>
      <c r="U17" s="115">
        <v>11325</v>
      </c>
      <c r="V17" s="115">
        <v>12125</v>
      </c>
      <c r="W17" s="115">
        <v>12297</v>
      </c>
      <c r="X17" s="115">
        <v>12841</v>
      </c>
      <c r="Y17" s="115">
        <v>12762</v>
      </c>
      <c r="Z17" s="115">
        <v>12419</v>
      </c>
      <c r="AB17" s="4" t="s">
        <v>10</v>
      </c>
      <c r="AC17" s="17">
        <v>23365</v>
      </c>
      <c r="AD17" s="18">
        <v>22870</v>
      </c>
      <c r="AE17" s="18">
        <v>22216</v>
      </c>
      <c r="AF17" s="18">
        <v>34908</v>
      </c>
      <c r="AG17" s="18">
        <v>35139</v>
      </c>
      <c r="AH17" s="18">
        <v>37190</v>
      </c>
      <c r="AI17" s="18">
        <v>40385</v>
      </c>
      <c r="AJ17" s="18">
        <v>40635</v>
      </c>
      <c r="AK17" s="19">
        <v>49366</v>
      </c>
      <c r="AL17" s="5">
        <v>8721</v>
      </c>
      <c r="AM17" s="5">
        <v>9402</v>
      </c>
      <c r="AN17" s="5">
        <v>9789</v>
      </c>
      <c r="AO17" s="115">
        <v>85869</v>
      </c>
      <c r="AP17" s="115">
        <v>98421</v>
      </c>
      <c r="AQ17" s="115">
        <v>104819</v>
      </c>
      <c r="AR17" s="115">
        <v>108642</v>
      </c>
      <c r="AS17" s="115">
        <v>91569</v>
      </c>
      <c r="AT17" s="115">
        <v>105036</v>
      </c>
      <c r="AU17" s="115">
        <v>114989</v>
      </c>
      <c r="AV17" s="115">
        <v>110671</v>
      </c>
      <c r="AW17" s="115">
        <v>117539</v>
      </c>
      <c r="AX17" s="115">
        <v>126275</v>
      </c>
      <c r="AY17" s="115">
        <v>132026</v>
      </c>
      <c r="BA17" s="4" t="s">
        <v>10</v>
      </c>
      <c r="BB17" s="115">
        <f>IF(OR(Investment_DATA!P164=0,Investment_Breakdown_DATA!AO17=0),0,IF(Investment_Breakdown_DATA!AO17=Investment_DATA!P164,0,1))</f>
        <v>1</v>
      </c>
      <c r="BC17" s="115">
        <f>IF(OR(Investment_DATA!Q164=0,Investment_Breakdown_DATA!AP17=0),0,IF(Investment_Breakdown_DATA!AP17=Investment_DATA!Q164,0,1))</f>
        <v>1</v>
      </c>
      <c r="BD17" s="115">
        <f>IF(OR(Investment_DATA!R164=0,Investment_Breakdown_DATA!AQ17=0),0,IF(Investment_Breakdown_DATA!AQ17=Investment_DATA!R164,0,1))</f>
        <v>1</v>
      </c>
      <c r="BE17" s="115">
        <f>IF(OR(Investment_DATA!S164=0,Investment_Breakdown_DATA!AR17=0),0,IF(Investment_Breakdown_DATA!AR17=Investment_DATA!S164,0,1))</f>
        <v>1</v>
      </c>
      <c r="BF17" s="115">
        <f>IF(OR(Investment_DATA!T164=0,Investment_Breakdown_DATA!AS17=0),0,IF(Investment_Breakdown_DATA!AS17=Investment_DATA!T164,0,1))</f>
        <v>1</v>
      </c>
      <c r="BG17" s="115">
        <f>IF(OR(Investment_DATA!U164=0,Investment_Breakdown_DATA!AT17=0),0,IF(Investment_Breakdown_DATA!AT17=Investment_DATA!U164,0,1))</f>
        <v>1</v>
      </c>
      <c r="BH17" s="115">
        <f>IF(OR(Investment_DATA!V164=0,Investment_Breakdown_DATA!AU17=0),0,IF(Investment_Breakdown_DATA!AU17=Investment_DATA!V164,0,1))</f>
        <v>1</v>
      </c>
      <c r="BI17" s="115">
        <f>IF(OR(Investment_DATA!W164=0,Investment_Breakdown_DATA!AV17=0),0,IF(Investment_Breakdown_DATA!AV17=Investment_DATA!W164,0,1))</f>
        <v>1</v>
      </c>
      <c r="BJ17" s="115">
        <f>IF(OR(Investment_DATA!X164=0,Investment_Breakdown_DATA!AW17=0),0,IF(Investment_Breakdown_DATA!AW17=Investment_DATA!X164,0,1))</f>
        <v>1</v>
      </c>
      <c r="BK17" s="115">
        <f>IF(OR(Investment_DATA!Y164=0,Investment_Breakdown_DATA!AX17=0),0,IF(Investment_Breakdown_DATA!AX17=Investment_DATA!Y164,0,1))</f>
        <v>1</v>
      </c>
    </row>
    <row r="18" spans="2:63" ht="15" x14ac:dyDescent="0.15">
      <c r="B18">
        <v>40</v>
      </c>
      <c r="C18" s="4" t="s">
        <v>11</v>
      </c>
      <c r="D18" s="17">
        <v>208200</v>
      </c>
      <c r="E18" s="18">
        <v>218400</v>
      </c>
      <c r="F18" s="18">
        <v>216700</v>
      </c>
      <c r="G18" s="18">
        <v>244340</v>
      </c>
      <c r="H18" s="18">
        <v>228875</v>
      </c>
      <c r="I18" s="18">
        <v>210516</v>
      </c>
      <c r="J18" s="18">
        <v>220805</v>
      </c>
      <c r="K18" s="18">
        <v>235108</v>
      </c>
      <c r="L18" s="19">
        <v>263200</v>
      </c>
      <c r="M18" s="5">
        <v>42193</v>
      </c>
      <c r="N18" s="5">
        <v>44243</v>
      </c>
      <c r="O18" s="5">
        <v>45248</v>
      </c>
      <c r="P18" s="115">
        <v>43703</v>
      </c>
      <c r="Q18" s="115">
        <v>47541</v>
      </c>
      <c r="R18" s="115">
        <v>55828</v>
      </c>
      <c r="S18" s="115">
        <v>61369</v>
      </c>
      <c r="T18" s="115">
        <v>59819</v>
      </c>
      <c r="U18" s="115">
        <v>58313</v>
      </c>
      <c r="V18" s="115">
        <v>60568</v>
      </c>
      <c r="W18" s="115">
        <v>63131</v>
      </c>
      <c r="X18" s="115">
        <v>68272</v>
      </c>
      <c r="Y18" s="115">
        <v>72488</v>
      </c>
      <c r="Z18" s="115">
        <v>0</v>
      </c>
      <c r="AB18" s="4" t="s">
        <v>11</v>
      </c>
      <c r="AC18" s="17">
        <v>208200</v>
      </c>
      <c r="AD18" s="18">
        <v>218400</v>
      </c>
      <c r="AE18" s="18">
        <v>216700</v>
      </c>
      <c r="AF18" s="18">
        <v>244340</v>
      </c>
      <c r="AG18" s="18">
        <v>228875</v>
      </c>
      <c r="AH18" s="18">
        <v>210516</v>
      </c>
      <c r="AI18" s="18">
        <v>220805</v>
      </c>
      <c r="AJ18" s="18">
        <v>235108</v>
      </c>
      <c r="AK18" s="19">
        <v>263200</v>
      </c>
      <c r="AL18" s="5">
        <v>42193</v>
      </c>
      <c r="AM18" s="5">
        <v>44243</v>
      </c>
      <c r="AN18" s="5">
        <v>45248</v>
      </c>
      <c r="AO18" s="115">
        <v>967281</v>
      </c>
      <c r="AP18" s="115">
        <v>1084536</v>
      </c>
      <c r="AQ18" s="115">
        <v>1166045</v>
      </c>
      <c r="AR18" s="115">
        <v>1232135</v>
      </c>
      <c r="AS18" s="115">
        <v>1208845</v>
      </c>
      <c r="AT18" s="115">
        <v>1366089</v>
      </c>
      <c r="AU18" s="115">
        <v>1453265</v>
      </c>
      <c r="AV18" s="115">
        <v>1447563</v>
      </c>
      <c r="AW18" s="115">
        <v>1619113</v>
      </c>
      <c r="AX18" s="115">
        <v>1678166</v>
      </c>
      <c r="AY18" s="115">
        <v>0</v>
      </c>
      <c r="BA18" s="4" t="s">
        <v>11</v>
      </c>
      <c r="BB18" s="115">
        <f>IF(OR(Investment_DATA!P165=0,Investment_Breakdown_DATA!AO18=0),0,IF(Investment_Breakdown_DATA!AO18=Investment_DATA!P165,0,1))</f>
        <v>1</v>
      </c>
      <c r="BC18" s="115">
        <f>IF(OR(Investment_DATA!Q165=0,Investment_Breakdown_DATA!AP18=0),0,IF(Investment_Breakdown_DATA!AP18=Investment_DATA!Q165,0,1))</f>
        <v>1</v>
      </c>
      <c r="BD18" s="115">
        <f>IF(OR(Investment_DATA!R165=0,Investment_Breakdown_DATA!AQ18=0),0,IF(Investment_Breakdown_DATA!AQ18=Investment_DATA!R165,0,1))</f>
        <v>1</v>
      </c>
      <c r="BE18" s="115">
        <f>IF(OR(Investment_DATA!S165=0,Investment_Breakdown_DATA!AR18=0),0,IF(Investment_Breakdown_DATA!AR18=Investment_DATA!S165,0,1))</f>
        <v>1</v>
      </c>
      <c r="BF18" s="115">
        <f>IF(OR(Investment_DATA!T165=0,Investment_Breakdown_DATA!AS18=0),0,IF(Investment_Breakdown_DATA!AS18=Investment_DATA!T165,0,1))</f>
        <v>1</v>
      </c>
      <c r="BG18" s="115">
        <f>IF(OR(Investment_DATA!U165=0,Investment_Breakdown_DATA!AT18=0),0,IF(Investment_Breakdown_DATA!AT18=Investment_DATA!U165,0,1))</f>
        <v>1</v>
      </c>
      <c r="BH18" s="115">
        <f>IF(OR(Investment_DATA!V165=0,Investment_Breakdown_DATA!AU18=0),0,IF(Investment_Breakdown_DATA!AU18=Investment_DATA!V165,0,1))</f>
        <v>1</v>
      </c>
      <c r="BI18" s="115">
        <f>IF(OR(Investment_DATA!W165=0,Investment_Breakdown_DATA!AV18=0),0,IF(Investment_Breakdown_DATA!AV18=Investment_DATA!W165,0,1))</f>
        <v>1</v>
      </c>
      <c r="BJ18" s="115">
        <f>IF(OR(Investment_DATA!X165=0,Investment_Breakdown_DATA!AW18=0),0,IF(Investment_Breakdown_DATA!AW18=Investment_DATA!X165,0,1))</f>
        <v>1</v>
      </c>
      <c r="BK18" s="115">
        <f>IF(OR(Investment_DATA!Y165=0,Investment_Breakdown_DATA!AX18=0),0,IF(Investment_Breakdown_DATA!AX18=Investment_DATA!Y165,0,1))</f>
        <v>1</v>
      </c>
    </row>
    <row r="19" spans="2:63" ht="15" x14ac:dyDescent="0.15">
      <c r="B19">
        <v>40</v>
      </c>
      <c r="C19" s="4" t="s">
        <v>12</v>
      </c>
      <c r="D19" s="17">
        <v>77090</v>
      </c>
      <c r="E19" s="18">
        <v>81516</v>
      </c>
      <c r="F19" s="18">
        <v>89763</v>
      </c>
      <c r="G19" s="18">
        <v>95006</v>
      </c>
      <c r="H19" s="18">
        <v>102296</v>
      </c>
      <c r="I19" s="18">
        <v>97397</v>
      </c>
      <c r="J19" s="18">
        <v>94440</v>
      </c>
      <c r="K19" s="18">
        <v>95724</v>
      </c>
      <c r="L19" s="19">
        <v>105711</v>
      </c>
      <c r="M19" s="5">
        <v>106939</v>
      </c>
      <c r="N19" s="5">
        <v>471</v>
      </c>
      <c r="O19" s="5">
        <v>725</v>
      </c>
      <c r="P19" s="115">
        <v>828</v>
      </c>
      <c r="Q19" s="115">
        <v>967</v>
      </c>
      <c r="R19" s="115">
        <v>1063</v>
      </c>
      <c r="S19" s="115">
        <v>1051</v>
      </c>
      <c r="T19" s="115">
        <v>1205</v>
      </c>
      <c r="U19" s="115">
        <v>1171</v>
      </c>
      <c r="V19" s="115">
        <v>718</v>
      </c>
      <c r="W19" s="115">
        <v>667</v>
      </c>
      <c r="X19" s="115">
        <v>678</v>
      </c>
      <c r="Y19" s="115">
        <v>655</v>
      </c>
      <c r="Z19" s="115">
        <v>0</v>
      </c>
      <c r="AB19" s="4" t="s">
        <v>12</v>
      </c>
      <c r="AC19" s="17">
        <v>77090</v>
      </c>
      <c r="AD19" s="18">
        <v>81516</v>
      </c>
      <c r="AE19" s="18">
        <v>89763</v>
      </c>
      <c r="AF19" s="18">
        <v>95006</v>
      </c>
      <c r="AG19" s="18">
        <v>102296</v>
      </c>
      <c r="AH19" s="18">
        <v>97397</v>
      </c>
      <c r="AI19" s="18">
        <v>94440</v>
      </c>
      <c r="AJ19" s="18">
        <v>95724</v>
      </c>
      <c r="AK19" s="19">
        <v>105711</v>
      </c>
      <c r="AL19" s="5">
        <v>106939</v>
      </c>
      <c r="AM19" s="5">
        <v>471</v>
      </c>
      <c r="AN19" s="5">
        <v>725</v>
      </c>
      <c r="AO19" s="115">
        <v>6760</v>
      </c>
      <c r="AP19" s="115">
        <v>7614</v>
      </c>
      <c r="AQ19" s="115">
        <v>8317</v>
      </c>
      <c r="AR19" s="115">
        <v>9325</v>
      </c>
      <c r="AS19" s="115">
        <v>9209</v>
      </c>
      <c r="AT19" s="115">
        <v>10161</v>
      </c>
      <c r="AU19" s="115">
        <v>9209</v>
      </c>
      <c r="AV19" s="115">
        <v>8650</v>
      </c>
      <c r="AW19" s="115">
        <v>8962</v>
      </c>
      <c r="AX19" s="115">
        <v>9427</v>
      </c>
      <c r="AY19" s="115">
        <v>0</v>
      </c>
      <c r="BA19" s="4" t="s">
        <v>12</v>
      </c>
      <c r="BB19" s="115">
        <f>IF(OR(Investment_DATA!P166=0,Investment_Breakdown_DATA!AO19=0),0,IF(Investment_Breakdown_DATA!AO19=Investment_DATA!P166,0,1))</f>
        <v>1</v>
      </c>
      <c r="BC19" s="115">
        <f>IF(OR(Investment_DATA!Q166=0,Investment_Breakdown_DATA!AP19=0),0,IF(Investment_Breakdown_DATA!AP19=Investment_DATA!Q166,0,1))</f>
        <v>1</v>
      </c>
      <c r="BD19" s="115">
        <f>IF(OR(Investment_DATA!R166=0,Investment_Breakdown_DATA!AQ19=0),0,IF(Investment_Breakdown_DATA!AQ19=Investment_DATA!R166,0,1))</f>
        <v>1</v>
      </c>
      <c r="BE19" s="115">
        <f>IF(OR(Investment_DATA!S166=0,Investment_Breakdown_DATA!AR19=0),0,IF(Investment_Breakdown_DATA!AR19=Investment_DATA!S166,0,1))</f>
        <v>1</v>
      </c>
      <c r="BF19" s="115">
        <f>IF(OR(Investment_DATA!T166=0,Investment_Breakdown_DATA!AS19=0),0,IF(Investment_Breakdown_DATA!AS19=Investment_DATA!T166,0,1))</f>
        <v>1</v>
      </c>
      <c r="BG19" s="115">
        <f>IF(OR(Investment_DATA!U166=0,Investment_Breakdown_DATA!AT19=0),0,IF(Investment_Breakdown_DATA!AT19=Investment_DATA!U166,0,1))</f>
        <v>1</v>
      </c>
      <c r="BH19" s="115">
        <f>IF(OR(Investment_DATA!V166=0,Investment_Breakdown_DATA!AU19=0),0,IF(Investment_Breakdown_DATA!AU19=Investment_DATA!V166,0,1))</f>
        <v>1</v>
      </c>
      <c r="BI19" s="115">
        <f>IF(OR(Investment_DATA!W166=0,Investment_Breakdown_DATA!AV19=0),0,IF(Investment_Breakdown_DATA!AV19=Investment_DATA!W166,0,1))</f>
        <v>1</v>
      </c>
      <c r="BJ19" s="115">
        <f>IF(OR(Investment_DATA!X166=0,Investment_Breakdown_DATA!AW19=0),0,IF(Investment_Breakdown_DATA!AW19=Investment_DATA!X166,0,1))</f>
        <v>1</v>
      </c>
      <c r="BK19" s="115">
        <f>IF(OR(Investment_DATA!Y166=0,Investment_Breakdown_DATA!AX19=0),0,IF(Investment_Breakdown_DATA!AX19=Investment_DATA!Y166,0,1))</f>
        <v>1</v>
      </c>
    </row>
    <row r="20" spans="2:63" ht="15" x14ac:dyDescent="0.15">
      <c r="B20">
        <v>40</v>
      </c>
      <c r="C20" s="4" t="s">
        <v>13</v>
      </c>
      <c r="D20" s="17">
        <v>0</v>
      </c>
      <c r="E20" s="18">
        <v>0</v>
      </c>
      <c r="F20" s="18">
        <v>0</v>
      </c>
      <c r="G20" s="18">
        <v>0</v>
      </c>
      <c r="H20" s="18">
        <v>0</v>
      </c>
      <c r="I20" s="18">
        <v>0</v>
      </c>
      <c r="J20" s="18">
        <v>723</v>
      </c>
      <c r="K20" s="18">
        <v>1204</v>
      </c>
      <c r="L20" s="19">
        <v>1307</v>
      </c>
      <c r="M20" s="5">
        <v>1495</v>
      </c>
      <c r="N20" s="5">
        <v>1685</v>
      </c>
      <c r="O20" s="5">
        <v>2148</v>
      </c>
      <c r="P20" s="115"/>
      <c r="Q20" s="115"/>
      <c r="R20" s="115"/>
      <c r="S20" s="115">
        <v>0</v>
      </c>
      <c r="T20" s="115">
        <v>0</v>
      </c>
      <c r="U20" s="115">
        <v>0</v>
      </c>
      <c r="V20" s="115">
        <v>0</v>
      </c>
      <c r="W20" s="115">
        <v>0</v>
      </c>
      <c r="X20" s="115">
        <v>0</v>
      </c>
      <c r="Y20" s="115">
        <v>0</v>
      </c>
      <c r="Z20" s="115">
        <v>0</v>
      </c>
      <c r="AB20" s="4" t="s">
        <v>13</v>
      </c>
      <c r="AC20" s="17">
        <v>0</v>
      </c>
      <c r="AD20" s="18">
        <v>0</v>
      </c>
      <c r="AE20" s="18">
        <v>0</v>
      </c>
      <c r="AF20" s="18">
        <v>0</v>
      </c>
      <c r="AG20" s="18">
        <v>0</v>
      </c>
      <c r="AH20" s="18">
        <v>0</v>
      </c>
      <c r="AI20" s="18">
        <v>723</v>
      </c>
      <c r="AJ20" s="18">
        <v>1204</v>
      </c>
      <c r="AK20" s="19">
        <v>1307</v>
      </c>
      <c r="AL20" s="5">
        <v>1495</v>
      </c>
      <c r="AM20" s="5">
        <v>1685</v>
      </c>
      <c r="AN20" s="5">
        <v>2148</v>
      </c>
      <c r="AO20" s="115">
        <v>11471</v>
      </c>
      <c r="AP20" s="115">
        <v>13500</v>
      </c>
      <c r="AQ20" s="115">
        <v>16494</v>
      </c>
      <c r="AR20" s="115">
        <v>19370</v>
      </c>
      <c r="AS20" s="115">
        <v>18735</v>
      </c>
      <c r="AT20" s="115">
        <v>20585</v>
      </c>
      <c r="AU20" s="115">
        <v>22698</v>
      </c>
      <c r="AV20" s="115">
        <v>24282</v>
      </c>
      <c r="AW20" s="115">
        <v>26327</v>
      </c>
      <c r="AX20" s="115">
        <v>26977</v>
      </c>
      <c r="AY20" s="115">
        <v>0</v>
      </c>
      <c r="BA20" s="4" t="s">
        <v>13</v>
      </c>
      <c r="BB20" s="115">
        <f>IF(OR(Investment_DATA!P167=0,Investment_Breakdown_DATA!AO20=0),0,IF(Investment_Breakdown_DATA!AO20=Investment_DATA!P167,0,1))</f>
        <v>0</v>
      </c>
      <c r="BC20" s="115">
        <f>IF(OR(Investment_DATA!Q167=0,Investment_Breakdown_DATA!AP20=0),0,IF(Investment_Breakdown_DATA!AP20=Investment_DATA!Q167,0,1))</f>
        <v>0</v>
      </c>
      <c r="BD20" s="115">
        <f>IF(OR(Investment_DATA!R167=0,Investment_Breakdown_DATA!AQ20=0),0,IF(Investment_Breakdown_DATA!AQ20=Investment_DATA!R167,0,1))</f>
        <v>0</v>
      </c>
      <c r="BE20" s="115">
        <f>IF(OR(Investment_DATA!S167=0,Investment_Breakdown_DATA!AR20=0),0,IF(Investment_Breakdown_DATA!AR20=Investment_DATA!S167,0,1))</f>
        <v>0</v>
      </c>
      <c r="BF20" s="115">
        <f>IF(OR(Investment_DATA!T167=0,Investment_Breakdown_DATA!AS20=0),0,IF(Investment_Breakdown_DATA!AS20=Investment_DATA!T167,0,1))</f>
        <v>1</v>
      </c>
      <c r="BG20" s="115">
        <f>IF(OR(Investment_DATA!U167=0,Investment_Breakdown_DATA!AT20=0),0,IF(Investment_Breakdown_DATA!AT20=Investment_DATA!U167,0,1))</f>
        <v>1</v>
      </c>
      <c r="BH20" s="115">
        <f>IF(OR(Investment_DATA!V167=0,Investment_Breakdown_DATA!AU20=0),0,IF(Investment_Breakdown_DATA!AU20=Investment_DATA!V167,0,1))</f>
        <v>1</v>
      </c>
      <c r="BI20" s="115">
        <f>IF(OR(Investment_DATA!W167=0,Investment_Breakdown_DATA!AV20=0),0,IF(Investment_Breakdown_DATA!AV20=Investment_DATA!W167,0,1))</f>
        <v>1</v>
      </c>
      <c r="BJ20" s="115">
        <f>IF(OR(Investment_DATA!X167=0,Investment_Breakdown_DATA!AW20=0),0,IF(Investment_Breakdown_DATA!AW20=Investment_DATA!X167,0,1))</f>
        <v>1</v>
      </c>
      <c r="BK20" s="115">
        <f>IF(OR(Investment_DATA!Y167=0,Investment_Breakdown_DATA!AX20=0),0,IF(Investment_Breakdown_DATA!AX20=Investment_DATA!Y167,0,1))</f>
        <v>1</v>
      </c>
    </row>
    <row r="21" spans="2:63" ht="15" x14ac:dyDescent="0.15">
      <c r="B21">
        <v>40</v>
      </c>
      <c r="C21" s="4" t="s">
        <v>14</v>
      </c>
      <c r="D21" s="17">
        <v>9495</v>
      </c>
      <c r="E21" s="18">
        <v>7604</v>
      </c>
      <c r="F21" s="18">
        <v>9823</v>
      </c>
      <c r="G21" s="18">
        <v>5748</v>
      </c>
      <c r="H21" s="18">
        <v>5161</v>
      </c>
      <c r="I21" s="18">
        <v>6176</v>
      </c>
      <c r="J21" s="18">
        <v>8484</v>
      </c>
      <c r="K21" s="18">
        <v>7694</v>
      </c>
      <c r="L21" s="19">
        <v>7067</v>
      </c>
      <c r="M21" s="5">
        <v>7730</v>
      </c>
      <c r="N21" s="5">
        <v>9199</v>
      </c>
      <c r="O21" s="5">
        <v>8703</v>
      </c>
      <c r="P21" s="115">
        <v>12462</v>
      </c>
      <c r="Q21" s="115">
        <v>16521</v>
      </c>
      <c r="R21" s="115">
        <v>37665</v>
      </c>
      <c r="S21" s="115">
        <v>37621</v>
      </c>
      <c r="T21" s="115">
        <v>40030</v>
      </c>
      <c r="U21" s="115">
        <v>28166</v>
      </c>
      <c r="V21" s="115">
        <v>59449</v>
      </c>
      <c r="W21" s="115">
        <v>40843</v>
      </c>
      <c r="X21" s="115">
        <v>42751</v>
      </c>
      <c r="Y21" s="115">
        <v>38580</v>
      </c>
      <c r="Z21" s="115">
        <v>0</v>
      </c>
      <c r="AB21" s="4" t="s">
        <v>14</v>
      </c>
      <c r="AC21" s="17">
        <v>9495</v>
      </c>
      <c r="AD21" s="18">
        <v>7604</v>
      </c>
      <c r="AE21" s="18">
        <v>9823</v>
      </c>
      <c r="AF21" s="18">
        <v>5748</v>
      </c>
      <c r="AG21" s="18">
        <v>5161</v>
      </c>
      <c r="AH21" s="18">
        <v>6176</v>
      </c>
      <c r="AI21" s="18">
        <v>8484</v>
      </c>
      <c r="AJ21" s="18">
        <v>7694</v>
      </c>
      <c r="AK21" s="19">
        <v>7067</v>
      </c>
      <c r="AL21" s="5">
        <v>7730</v>
      </c>
      <c r="AM21" s="5">
        <v>9199</v>
      </c>
      <c r="AN21" s="5">
        <v>8703</v>
      </c>
      <c r="AO21" s="115">
        <v>948593</v>
      </c>
      <c r="AP21" s="115">
        <v>1071600</v>
      </c>
      <c r="AQ21" s="115">
        <v>1071553</v>
      </c>
      <c r="AR21" s="115">
        <v>1028911</v>
      </c>
      <c r="AS21" s="115">
        <v>1358528</v>
      </c>
      <c r="AT21" s="115">
        <v>1265107</v>
      </c>
      <c r="AU21" s="115">
        <v>1275434</v>
      </c>
      <c r="AV21" s="115">
        <v>1232523</v>
      </c>
      <c r="AW21" s="115">
        <v>1200632</v>
      </c>
      <c r="AX21" s="115">
        <v>1116880</v>
      </c>
      <c r="AY21" s="115">
        <v>0</v>
      </c>
      <c r="BA21" s="4" t="s">
        <v>14</v>
      </c>
      <c r="BB21" s="115">
        <f>IF(OR(Investment_DATA!P168=0,Investment_Breakdown_DATA!AO21=0),0,IF(Investment_Breakdown_DATA!AO21=Investment_DATA!P168,0,1))</f>
        <v>1</v>
      </c>
      <c r="BC21" s="115">
        <f>IF(OR(Investment_DATA!Q168=0,Investment_Breakdown_DATA!AP21=0),0,IF(Investment_Breakdown_DATA!AP21=Investment_DATA!Q168,0,1))</f>
        <v>1</v>
      </c>
      <c r="BD21" s="115">
        <f>IF(OR(Investment_DATA!R168=0,Investment_Breakdown_DATA!AQ21=0),0,IF(Investment_Breakdown_DATA!AQ21=Investment_DATA!R168,0,1))</f>
        <v>1</v>
      </c>
      <c r="BE21" s="115">
        <f>IF(OR(Investment_DATA!S168=0,Investment_Breakdown_DATA!AR21=0),0,IF(Investment_Breakdown_DATA!AR21=Investment_DATA!S168,0,1))</f>
        <v>1</v>
      </c>
      <c r="BF21" s="115">
        <f>IF(OR(Investment_DATA!T168=0,Investment_Breakdown_DATA!AS21=0),0,IF(Investment_Breakdown_DATA!AS21=Investment_DATA!T168,0,1))</f>
        <v>1</v>
      </c>
      <c r="BG21" s="115">
        <f>IF(OR(Investment_DATA!U168=0,Investment_Breakdown_DATA!AT21=0),0,IF(Investment_Breakdown_DATA!AT21=Investment_DATA!U168,0,1))</f>
        <v>1</v>
      </c>
      <c r="BH21" s="115">
        <f>IF(OR(Investment_DATA!V168=0,Investment_Breakdown_DATA!AU21=0),0,IF(Investment_Breakdown_DATA!AU21=Investment_DATA!V168,0,1))</f>
        <v>1</v>
      </c>
      <c r="BI21" s="115">
        <f>IF(OR(Investment_DATA!W168=0,Investment_Breakdown_DATA!AV21=0),0,IF(Investment_Breakdown_DATA!AV21=Investment_DATA!W168,0,1))</f>
        <v>1</v>
      </c>
      <c r="BJ21" s="115">
        <f>IF(OR(Investment_DATA!X168=0,Investment_Breakdown_DATA!AW21=0),0,IF(Investment_Breakdown_DATA!AW21=Investment_DATA!X168,0,1))</f>
        <v>1</v>
      </c>
      <c r="BK21" s="115">
        <f>IF(OR(Investment_DATA!Y168=0,Investment_Breakdown_DATA!AX21=0),0,IF(Investment_Breakdown_DATA!AX21=Investment_DATA!Y168,0,1))</f>
        <v>1</v>
      </c>
    </row>
    <row r="22" spans="2:63" ht="15" x14ac:dyDescent="0.15">
      <c r="B22">
        <v>40</v>
      </c>
      <c r="C22" s="4" t="s">
        <v>15</v>
      </c>
      <c r="D22" s="17">
        <v>1281</v>
      </c>
      <c r="E22" s="18">
        <v>1277</v>
      </c>
      <c r="F22" s="18">
        <v>1309</v>
      </c>
      <c r="G22" s="18">
        <v>1505</v>
      </c>
      <c r="H22" s="18">
        <v>1855</v>
      </c>
      <c r="I22" s="18">
        <v>2368</v>
      </c>
      <c r="J22" s="18">
        <v>2188</v>
      </c>
      <c r="K22" s="18">
        <v>2718</v>
      </c>
      <c r="L22" s="19">
        <v>3246</v>
      </c>
      <c r="M22" s="5">
        <v>4460</v>
      </c>
      <c r="N22" s="5">
        <v>4000</v>
      </c>
      <c r="O22" s="5">
        <v>4221</v>
      </c>
      <c r="P22" s="124">
        <v>4086</v>
      </c>
      <c r="Q22" s="124">
        <v>5810</v>
      </c>
      <c r="R22" s="124">
        <v>9031</v>
      </c>
      <c r="S22" s="124">
        <v>9247</v>
      </c>
      <c r="T22" s="124">
        <v>6319</v>
      </c>
      <c r="U22" s="124">
        <v>4489</v>
      </c>
      <c r="V22" s="124">
        <v>4404.8999999999996</v>
      </c>
      <c r="W22" s="124">
        <v>4107</v>
      </c>
      <c r="X22" s="124">
        <v>4381</v>
      </c>
      <c r="Y22" s="124">
        <v>4381</v>
      </c>
      <c r="Z22" s="115">
        <v>0</v>
      </c>
      <c r="AB22" s="4" t="s">
        <v>15</v>
      </c>
      <c r="AC22" s="17">
        <v>1281</v>
      </c>
      <c r="AD22" s="18">
        <v>1277</v>
      </c>
      <c r="AE22" s="18">
        <v>1309</v>
      </c>
      <c r="AF22" s="18">
        <v>1505</v>
      </c>
      <c r="AG22" s="18">
        <v>1855</v>
      </c>
      <c r="AH22" s="18">
        <v>2368</v>
      </c>
      <c r="AI22" s="18">
        <v>2188</v>
      </c>
      <c r="AJ22" s="18">
        <v>2718</v>
      </c>
      <c r="AK22" s="19">
        <v>3246</v>
      </c>
      <c r="AL22" s="5">
        <v>4460</v>
      </c>
      <c r="AM22" s="5">
        <v>4000</v>
      </c>
      <c r="AN22" s="5">
        <v>4221</v>
      </c>
      <c r="AO22" s="124">
        <f t="shared" si="23"/>
        <v>65968</v>
      </c>
      <c r="AP22" s="124">
        <f t="shared" ref="AP22" si="48">Q22+Q60+Q98+Q207+Q352+Q390+Q426+Q463+Q500+Q537+Q609</f>
        <v>78890</v>
      </c>
      <c r="AQ22" s="124">
        <f t="shared" ref="AQ22" si="49">R22+R60+R98+R207+R352+R390+R426+R463+R500+R537+R609</f>
        <v>90992</v>
      </c>
      <c r="AR22" s="124">
        <f t="shared" ref="AR22" si="50">S22+S60+S98+S207+S352+S390+S426+S463+S500+S537+S609</f>
        <v>91730</v>
      </c>
      <c r="AS22" s="124">
        <f t="shared" ref="AS22" si="51">T22+T60+T98+T207+T352+T390+T426+T463+T500+T537+T609</f>
        <v>73033</v>
      </c>
      <c r="AT22" s="124">
        <f t="shared" ref="AT22" si="52">U22+U60+U98+U207+U352+U390+U426+U463+U500+U537+U609</f>
        <v>78757</v>
      </c>
      <c r="AU22" s="115">
        <v>81572</v>
      </c>
      <c r="AV22" s="115">
        <v>79599</v>
      </c>
      <c r="AW22" s="115">
        <v>84904</v>
      </c>
      <c r="AX22" s="115">
        <v>88771</v>
      </c>
      <c r="AY22" s="115">
        <v>95560</v>
      </c>
      <c r="BA22" s="4" t="s">
        <v>15</v>
      </c>
      <c r="BB22" s="115">
        <f>IF(OR(Investment_DATA!P169=0,Investment_Breakdown_DATA!AO22=0),0,IF(Investment_Breakdown_DATA!AO22=Investment_DATA!P169,0,1))</f>
        <v>0</v>
      </c>
      <c r="BC22" s="115">
        <f>IF(OR(Investment_DATA!Q169=0,Investment_Breakdown_DATA!AP22=0),0,IF(Investment_Breakdown_DATA!AP22=Investment_DATA!Q169,0,1))</f>
        <v>1</v>
      </c>
      <c r="BD22" s="115">
        <f>IF(OR(Investment_DATA!R169=0,Investment_Breakdown_DATA!AQ22=0),0,IF(Investment_Breakdown_DATA!AQ22=Investment_DATA!R169,0,1))</f>
        <v>1</v>
      </c>
      <c r="BE22" s="115">
        <f>IF(OR(Investment_DATA!S169=0,Investment_Breakdown_DATA!AR22=0),0,IF(Investment_Breakdown_DATA!AR22=Investment_DATA!S169,0,1))</f>
        <v>1</v>
      </c>
      <c r="BF22" s="115">
        <f>IF(OR(Investment_DATA!T169=0,Investment_Breakdown_DATA!AS22=0),0,IF(Investment_Breakdown_DATA!AS22=Investment_DATA!T169,0,1))</f>
        <v>1</v>
      </c>
      <c r="BG22" s="115">
        <f>IF(OR(Investment_DATA!U169=0,Investment_Breakdown_DATA!AT22=0),0,IF(Investment_Breakdown_DATA!AT22=Investment_DATA!U169,0,1))</f>
        <v>0</v>
      </c>
      <c r="BH22" s="115">
        <f>IF(OR(Investment_DATA!V169=0,Investment_Breakdown_DATA!AU22=0),0,IF(Investment_Breakdown_DATA!AU22=Investment_DATA!V169,0,1))</f>
        <v>0</v>
      </c>
      <c r="BI22" s="115">
        <f>IF(OR(Investment_DATA!W169=0,Investment_Breakdown_DATA!AV22=0),0,IF(Investment_Breakdown_DATA!AV22=Investment_DATA!W169,0,1))</f>
        <v>0</v>
      </c>
      <c r="BJ22" s="115">
        <f>IF(OR(Investment_DATA!X169=0,Investment_Breakdown_DATA!AW22=0),0,IF(Investment_Breakdown_DATA!AW22=Investment_DATA!X169,0,1))</f>
        <v>0</v>
      </c>
      <c r="BK22" s="115">
        <f>IF(OR(Investment_DATA!Y169=0,Investment_Breakdown_DATA!AX22=0),0,IF(Investment_Breakdown_DATA!AX22=Investment_DATA!Y169,0,1))</f>
        <v>0</v>
      </c>
    </row>
    <row r="23" spans="2:63" ht="15" x14ac:dyDescent="0.15">
      <c r="B23">
        <v>40</v>
      </c>
      <c r="C23" s="4" t="s">
        <v>16</v>
      </c>
      <c r="D23" s="17">
        <v>0</v>
      </c>
      <c r="E23" s="18">
        <v>0</v>
      </c>
      <c r="F23" s="18">
        <v>0</v>
      </c>
      <c r="G23" s="18">
        <v>0</v>
      </c>
      <c r="H23" s="18">
        <v>0</v>
      </c>
      <c r="I23" s="18">
        <v>0</v>
      </c>
      <c r="J23" s="18">
        <v>0</v>
      </c>
      <c r="K23" s="18">
        <v>0</v>
      </c>
      <c r="L23" s="19">
        <v>2602</v>
      </c>
      <c r="M23" s="5">
        <v>2766</v>
      </c>
      <c r="N23" s="5">
        <v>2676</v>
      </c>
      <c r="O23" s="5">
        <f>(N23+($N$23*($R$23/$N$23-1)/4))</f>
        <v>2188.25</v>
      </c>
      <c r="P23" s="151">
        <f>(O23+($N$23*($R$23/$N$23-1)/4))</f>
        <v>1700.5</v>
      </c>
      <c r="Q23" s="151">
        <f t="shared" ref="Q23" si="53">(P23+($N$23*($R$23/$N$23-1)/4))</f>
        <v>1212.75</v>
      </c>
      <c r="R23" s="124">
        <v>725</v>
      </c>
      <c r="S23" s="124">
        <v>580</v>
      </c>
      <c r="T23" s="124">
        <v>327</v>
      </c>
      <c r="U23" s="124">
        <v>309</v>
      </c>
      <c r="V23" s="124">
        <v>296</v>
      </c>
      <c r="W23" s="124">
        <v>399</v>
      </c>
      <c r="X23" s="124">
        <v>416</v>
      </c>
      <c r="Y23" s="124">
        <v>416</v>
      </c>
      <c r="Z23" s="115">
        <v>0</v>
      </c>
      <c r="AB23" s="4" t="s">
        <v>16</v>
      </c>
      <c r="AC23" s="17">
        <v>0</v>
      </c>
      <c r="AD23" s="18">
        <v>0</v>
      </c>
      <c r="AE23" s="18">
        <v>0</v>
      </c>
      <c r="AF23" s="18">
        <v>0</v>
      </c>
      <c r="AG23" s="18">
        <v>0</v>
      </c>
      <c r="AH23" s="18">
        <v>0</v>
      </c>
      <c r="AI23" s="18">
        <v>0</v>
      </c>
      <c r="AJ23" s="18">
        <v>0</v>
      </c>
      <c r="AK23" s="19">
        <v>2602</v>
      </c>
      <c r="AL23" s="5">
        <v>2766</v>
      </c>
      <c r="AM23" s="5">
        <v>2676</v>
      </c>
      <c r="AN23" s="5">
        <f>(AM23+($N$23*($R$23/$N$23-1)/4))</f>
        <v>2188.25</v>
      </c>
      <c r="AO23" s="124">
        <f t="shared" si="23"/>
        <v>61693.5</v>
      </c>
      <c r="AP23" s="124">
        <f t="shared" ref="AP23" si="54">Q23+Q61+Q99+Q208+Q353+Q391+Q427+Q464+Q501+Q538+Q610</f>
        <v>95941.25</v>
      </c>
      <c r="AQ23" s="115">
        <v>129607</v>
      </c>
      <c r="AR23" s="115">
        <v>115675</v>
      </c>
      <c r="AS23" s="115">
        <v>88377</v>
      </c>
      <c r="AT23" s="115">
        <v>85617</v>
      </c>
      <c r="AU23" s="115">
        <v>93721</v>
      </c>
      <c r="AV23" s="115">
        <v>105959</v>
      </c>
      <c r="AW23" s="115">
        <v>111539</v>
      </c>
      <c r="AX23" s="115">
        <v>126302</v>
      </c>
      <c r="AY23" s="115">
        <v>0</v>
      </c>
      <c r="BA23" s="4" t="s">
        <v>16</v>
      </c>
      <c r="BB23" s="115">
        <f>IF(OR(Investment_DATA!P170=0,Investment_Breakdown_DATA!AO23=0),0,IF(Investment_Breakdown_DATA!AO23=Investment_DATA!P170,0,1))</f>
        <v>1</v>
      </c>
      <c r="BC23" s="115">
        <f>IF(OR(Investment_DATA!Q170=0,Investment_Breakdown_DATA!AP23=0),0,IF(Investment_Breakdown_DATA!AP23=Investment_DATA!Q170,0,1))</f>
        <v>1</v>
      </c>
      <c r="BD23" s="115">
        <f>IF(OR(Investment_DATA!R170=0,Investment_Breakdown_DATA!AQ23=0),0,IF(Investment_Breakdown_DATA!AQ23=Investment_DATA!R170,0,1))</f>
        <v>0</v>
      </c>
      <c r="BE23" s="115">
        <f>IF(OR(Investment_DATA!S170=0,Investment_Breakdown_DATA!AR23=0),0,IF(Investment_Breakdown_DATA!AR23=Investment_DATA!S170,0,1))</f>
        <v>0</v>
      </c>
      <c r="BF23" s="115">
        <f>IF(OR(Investment_DATA!T170=0,Investment_Breakdown_DATA!AS23=0),0,IF(Investment_Breakdown_DATA!AS23=Investment_DATA!T170,0,1))</f>
        <v>0</v>
      </c>
      <c r="BG23" s="115">
        <f>IF(OR(Investment_DATA!U170=0,Investment_Breakdown_DATA!AT23=0),0,IF(Investment_Breakdown_DATA!AT23=Investment_DATA!U170,0,1))</f>
        <v>0</v>
      </c>
      <c r="BH23" s="115">
        <f>IF(OR(Investment_DATA!V170=0,Investment_Breakdown_DATA!AU23=0),0,IF(Investment_Breakdown_DATA!AU23=Investment_DATA!V170,0,1))</f>
        <v>0</v>
      </c>
      <c r="BI23" s="115">
        <f>IF(OR(Investment_DATA!W170=0,Investment_Breakdown_DATA!AV23=0),0,IF(Investment_Breakdown_DATA!AV23=Investment_DATA!W170,0,1))</f>
        <v>0</v>
      </c>
      <c r="BJ23" s="115">
        <f>IF(OR(Investment_DATA!X170=0,Investment_Breakdown_DATA!AW23=0),0,IF(Investment_Breakdown_DATA!AW23=Investment_DATA!X170,0,1))</f>
        <v>0</v>
      </c>
      <c r="BK23" s="115">
        <f>IF(OR(Investment_DATA!Y170=0,Investment_Breakdown_DATA!AX23=0),0,IF(Investment_Breakdown_DATA!AX23=Investment_DATA!Y170,0,1))</f>
        <v>1</v>
      </c>
    </row>
    <row r="24" spans="2:63" ht="15" x14ac:dyDescent="0.15">
      <c r="B24">
        <v>40</v>
      </c>
      <c r="C24" s="4" t="s">
        <v>17</v>
      </c>
      <c r="D24" s="17">
        <v>20229108</v>
      </c>
      <c r="E24" s="18">
        <v>23623302</v>
      </c>
      <c r="F24" s="18">
        <v>23987653</v>
      </c>
      <c r="G24" s="18">
        <v>24426520</v>
      </c>
      <c r="H24" s="18">
        <v>23382123</v>
      </c>
      <c r="I24" s="18">
        <v>23360069</v>
      </c>
      <c r="J24" s="18">
        <v>8546</v>
      </c>
      <c r="K24" s="18">
        <v>8380</v>
      </c>
      <c r="L24" s="19">
        <v>8282</v>
      </c>
      <c r="M24" s="5">
        <v>7746</v>
      </c>
      <c r="N24" s="5">
        <v>5438</v>
      </c>
      <c r="O24" s="5">
        <v>4488</v>
      </c>
      <c r="P24" s="115">
        <v>4800</v>
      </c>
      <c r="Q24" s="115">
        <v>5770</v>
      </c>
      <c r="R24" s="115">
        <v>5881</v>
      </c>
      <c r="S24" s="115">
        <v>5778</v>
      </c>
      <c r="T24" s="115">
        <v>6264</v>
      </c>
      <c r="U24" s="115">
        <v>6527</v>
      </c>
      <c r="V24" s="115">
        <v>6513</v>
      </c>
      <c r="W24" s="115">
        <v>6902</v>
      </c>
      <c r="X24" s="115">
        <v>6780</v>
      </c>
      <c r="Y24" s="115">
        <v>6459</v>
      </c>
      <c r="Z24" s="115">
        <v>6041</v>
      </c>
      <c r="AB24" s="4" t="s">
        <v>17</v>
      </c>
      <c r="AC24" s="17">
        <v>20229108</v>
      </c>
      <c r="AD24" s="18">
        <v>23623302</v>
      </c>
      <c r="AE24" s="18">
        <v>23987653</v>
      </c>
      <c r="AF24" s="18">
        <v>24426520</v>
      </c>
      <c r="AG24" s="18">
        <v>23382123</v>
      </c>
      <c r="AH24" s="18">
        <v>23360069</v>
      </c>
      <c r="AI24" s="18">
        <v>8546</v>
      </c>
      <c r="AJ24" s="18">
        <v>8380</v>
      </c>
      <c r="AK24" s="19">
        <v>8282</v>
      </c>
      <c r="AL24" s="5">
        <v>7746</v>
      </c>
      <c r="AM24" s="5">
        <v>5438</v>
      </c>
      <c r="AN24" s="5">
        <v>4488</v>
      </c>
      <c r="AO24" s="115">
        <v>287106</v>
      </c>
      <c r="AP24" s="115">
        <v>324027</v>
      </c>
      <c r="AQ24" s="115">
        <v>339194</v>
      </c>
      <c r="AR24" s="115">
        <v>331393</v>
      </c>
      <c r="AS24" s="115">
        <v>321159</v>
      </c>
      <c r="AT24" s="115">
        <v>377453</v>
      </c>
      <c r="AU24" s="115">
        <v>411229</v>
      </c>
      <c r="AV24" s="115">
        <v>419804</v>
      </c>
      <c r="AW24" s="115">
        <v>437919</v>
      </c>
      <c r="AX24" s="115">
        <v>475526</v>
      </c>
      <c r="AY24" s="115">
        <v>533322</v>
      </c>
      <c r="BA24" s="4" t="s">
        <v>17</v>
      </c>
      <c r="BB24" s="115">
        <f>IF(OR(Investment_DATA!P171=0,Investment_Breakdown_DATA!AO24=0),0,IF(Investment_Breakdown_DATA!AO24=Investment_DATA!P171,0,1))</f>
        <v>1</v>
      </c>
      <c r="BC24" s="115">
        <f>IF(OR(Investment_DATA!Q171=0,Investment_Breakdown_DATA!AP24=0),0,IF(Investment_Breakdown_DATA!AP24=Investment_DATA!Q171,0,1))</f>
        <v>1</v>
      </c>
      <c r="BD24" s="115">
        <f>IF(OR(Investment_DATA!R171=0,Investment_Breakdown_DATA!AQ24=0),0,IF(Investment_Breakdown_DATA!AQ24=Investment_DATA!R171,0,1))</f>
        <v>1</v>
      </c>
      <c r="BE24" s="115">
        <f>IF(OR(Investment_DATA!S171=0,Investment_Breakdown_DATA!AR24=0),0,IF(Investment_Breakdown_DATA!AR24=Investment_DATA!S171,0,1))</f>
        <v>1</v>
      </c>
      <c r="BF24" s="115">
        <f>IF(OR(Investment_DATA!T171=0,Investment_Breakdown_DATA!AS24=0),0,IF(Investment_Breakdown_DATA!AS24=Investment_DATA!T171,0,1))</f>
        <v>1</v>
      </c>
      <c r="BG24" s="115">
        <f>IF(OR(Investment_DATA!U171=0,Investment_Breakdown_DATA!AT24=0),0,IF(Investment_Breakdown_DATA!AT24=Investment_DATA!U171,0,1))</f>
        <v>1</v>
      </c>
      <c r="BH24" s="115">
        <f>IF(OR(Investment_DATA!V171=0,Investment_Breakdown_DATA!AU24=0),0,IF(Investment_Breakdown_DATA!AU24=Investment_DATA!V171,0,1))</f>
        <v>1</v>
      </c>
      <c r="BI24" s="115">
        <f>IF(OR(Investment_DATA!W171=0,Investment_Breakdown_DATA!AV24=0),0,IF(Investment_Breakdown_DATA!AV24=Investment_DATA!W171,0,1))</f>
        <v>1</v>
      </c>
      <c r="BJ24" s="115">
        <f>IF(OR(Investment_DATA!X171=0,Investment_Breakdown_DATA!AW24=0),0,IF(Investment_Breakdown_DATA!AW24=Investment_DATA!X171,0,1))</f>
        <v>1</v>
      </c>
      <c r="BK24" s="115">
        <f>IF(OR(Investment_DATA!Y171=0,Investment_Breakdown_DATA!AX24=0),0,IF(Investment_Breakdown_DATA!AX24=Investment_DATA!Y171,0,1))</f>
        <v>1</v>
      </c>
    </row>
    <row r="25" spans="2:63" ht="15" x14ac:dyDescent="0.15">
      <c r="B25">
        <v>40</v>
      </c>
      <c r="C25" s="4" t="s">
        <v>18</v>
      </c>
      <c r="D25" s="17">
        <v>0</v>
      </c>
      <c r="E25" s="18">
        <v>0</v>
      </c>
      <c r="F25" s="18">
        <v>0</v>
      </c>
      <c r="G25" s="18">
        <v>0</v>
      </c>
      <c r="H25" s="18">
        <v>0</v>
      </c>
      <c r="I25" s="18">
        <v>0</v>
      </c>
      <c r="J25" s="18">
        <v>0</v>
      </c>
      <c r="K25" s="18">
        <v>0</v>
      </c>
      <c r="L25" s="19">
        <v>0</v>
      </c>
      <c r="M25" s="5">
        <v>0</v>
      </c>
      <c r="N25" s="5">
        <v>0</v>
      </c>
      <c r="O25" s="5">
        <v>0</v>
      </c>
      <c r="P25" s="115">
        <v>0</v>
      </c>
      <c r="Q25" s="115">
        <v>0</v>
      </c>
      <c r="R25" s="115">
        <v>0</v>
      </c>
      <c r="S25" s="115">
        <v>0</v>
      </c>
      <c r="T25" s="115">
        <v>0</v>
      </c>
      <c r="U25" s="115">
        <v>0</v>
      </c>
      <c r="V25" s="115">
        <v>0</v>
      </c>
      <c r="W25" s="115">
        <v>0</v>
      </c>
      <c r="X25" s="115">
        <v>0</v>
      </c>
      <c r="Y25" s="115">
        <v>0</v>
      </c>
      <c r="Z25" s="115">
        <v>0</v>
      </c>
      <c r="AB25" s="4" t="s">
        <v>18</v>
      </c>
      <c r="AC25" s="17">
        <v>0</v>
      </c>
      <c r="AD25" s="18">
        <v>0</v>
      </c>
      <c r="AE25" s="18">
        <v>0</v>
      </c>
      <c r="AF25" s="18">
        <v>0</v>
      </c>
      <c r="AG25" s="18">
        <v>0</v>
      </c>
      <c r="AH25" s="18">
        <v>0</v>
      </c>
      <c r="AI25" s="18">
        <v>0</v>
      </c>
      <c r="AJ25" s="18">
        <v>0</v>
      </c>
      <c r="AK25" s="19">
        <v>0</v>
      </c>
      <c r="AL25" s="5">
        <v>0</v>
      </c>
      <c r="AM25" s="5">
        <v>0</v>
      </c>
      <c r="AN25" s="5">
        <v>0</v>
      </c>
      <c r="AO25" s="115">
        <v>5300</v>
      </c>
      <c r="AP25" s="115">
        <v>10460</v>
      </c>
      <c r="AQ25" s="115">
        <v>16944</v>
      </c>
      <c r="AR25" s="115">
        <v>22310</v>
      </c>
      <c r="AS25" s="115">
        <v>20363</v>
      </c>
      <c r="AT25" s="115">
        <v>29383</v>
      </c>
      <c r="AU25" s="115">
        <v>29538</v>
      </c>
      <c r="AV25" s="115">
        <v>29076</v>
      </c>
      <c r="AW25" s="115">
        <v>29137</v>
      </c>
      <c r="AX25" s="115">
        <v>29137</v>
      </c>
      <c r="AY25" s="115">
        <v>0</v>
      </c>
      <c r="BA25" s="4" t="s">
        <v>18</v>
      </c>
      <c r="BB25" s="115">
        <f>IF(OR(Investment_DATA!P172=0,Investment_Breakdown_DATA!AO25=0),0,IF(Investment_Breakdown_DATA!AO25=Investment_DATA!P172,0,1))</f>
        <v>0</v>
      </c>
      <c r="BC25" s="115">
        <f>IF(OR(Investment_DATA!Q172=0,Investment_Breakdown_DATA!AP25=0),0,IF(Investment_Breakdown_DATA!AP25=Investment_DATA!Q172,0,1))</f>
        <v>0</v>
      </c>
      <c r="BD25" s="115">
        <f>IF(OR(Investment_DATA!R172=0,Investment_Breakdown_DATA!AQ25=0),0,IF(Investment_Breakdown_DATA!AQ25=Investment_DATA!R172,0,1))</f>
        <v>0</v>
      </c>
      <c r="BE25" s="115">
        <f>IF(OR(Investment_DATA!S172=0,Investment_Breakdown_DATA!AR25=0),0,IF(Investment_Breakdown_DATA!AR25=Investment_DATA!S172,0,1))</f>
        <v>0</v>
      </c>
      <c r="BF25" s="115">
        <f>IF(OR(Investment_DATA!T172=0,Investment_Breakdown_DATA!AS25=0),0,IF(Investment_Breakdown_DATA!AS25=Investment_DATA!T172,0,1))</f>
        <v>0</v>
      </c>
      <c r="BG25" s="115">
        <f>IF(OR(Investment_DATA!U172=0,Investment_Breakdown_DATA!AT25=0),0,IF(Investment_Breakdown_DATA!AT25=Investment_DATA!U172,0,1))</f>
        <v>0</v>
      </c>
      <c r="BH25" s="115">
        <f>IF(OR(Investment_DATA!V172=0,Investment_Breakdown_DATA!AU25=0),0,IF(Investment_Breakdown_DATA!AU25=Investment_DATA!V172,0,1))</f>
        <v>0</v>
      </c>
      <c r="BI25" s="115">
        <f>IF(OR(Investment_DATA!W172=0,Investment_Breakdown_DATA!AV25=0),0,IF(Investment_Breakdown_DATA!AV25=Investment_DATA!W172,0,1))</f>
        <v>0</v>
      </c>
      <c r="BJ25" s="115">
        <f>IF(OR(Investment_DATA!X172=0,Investment_Breakdown_DATA!AW25=0),0,IF(Investment_Breakdown_DATA!AW25=Investment_DATA!X172,0,1))</f>
        <v>0</v>
      </c>
      <c r="BK25" s="115">
        <f>IF(OR(Investment_DATA!Y172=0,Investment_Breakdown_DATA!AX25=0),0,IF(Investment_Breakdown_DATA!AX25=Investment_DATA!Y172,0,1))</f>
        <v>1</v>
      </c>
    </row>
    <row r="26" spans="2:63" ht="15" x14ac:dyDescent="0.15">
      <c r="B26">
        <v>40</v>
      </c>
      <c r="C26" s="4" t="s">
        <v>19</v>
      </c>
      <c r="D26" s="17"/>
      <c r="E26" s="18"/>
      <c r="F26" s="18"/>
      <c r="G26" s="18">
        <v>2056</v>
      </c>
      <c r="H26" s="18">
        <v>51.98</v>
      </c>
      <c r="I26" s="18">
        <v>67.28</v>
      </c>
      <c r="J26" s="18">
        <v>66.86</v>
      </c>
      <c r="K26" s="18">
        <v>70.319999999999993</v>
      </c>
      <c r="L26" s="19">
        <v>72.709999999999994</v>
      </c>
      <c r="M26" s="5">
        <v>82</v>
      </c>
      <c r="N26" s="5">
        <v>80</v>
      </c>
      <c r="O26" s="5">
        <v>83</v>
      </c>
      <c r="P26" s="124">
        <v>87</v>
      </c>
      <c r="Q26" s="124">
        <v>45</v>
      </c>
      <c r="R26" s="124">
        <v>51</v>
      </c>
      <c r="S26" s="124">
        <v>81</v>
      </c>
      <c r="T26" s="124">
        <v>80</v>
      </c>
      <c r="U26" s="124">
        <v>91</v>
      </c>
      <c r="V26" s="124">
        <v>87</v>
      </c>
      <c r="W26" s="124">
        <v>132</v>
      </c>
      <c r="X26" s="124">
        <v>51</v>
      </c>
      <c r="Y26" s="124">
        <v>51</v>
      </c>
      <c r="Z26" s="115">
        <v>0</v>
      </c>
      <c r="AB26" s="4" t="s">
        <v>19</v>
      </c>
      <c r="AC26" s="17"/>
      <c r="AD26" s="18"/>
      <c r="AE26" s="18"/>
      <c r="AF26" s="18">
        <v>2056</v>
      </c>
      <c r="AG26" s="18">
        <v>51.98</v>
      </c>
      <c r="AH26" s="18">
        <v>67.28</v>
      </c>
      <c r="AI26" s="18">
        <v>66.86</v>
      </c>
      <c r="AJ26" s="18">
        <v>70.319999999999993</v>
      </c>
      <c r="AK26" s="19">
        <v>72.709999999999994</v>
      </c>
      <c r="AL26" s="5">
        <v>82</v>
      </c>
      <c r="AM26" s="5">
        <v>80</v>
      </c>
      <c r="AN26" s="5">
        <v>83</v>
      </c>
      <c r="AO26" s="124">
        <f t="shared" si="23"/>
        <v>35742</v>
      </c>
      <c r="AP26" s="124">
        <f t="shared" ref="AP26" si="55">Q26+Q64+Q102+Q211+Q356+Q394+Q430+Q467+Q504+Q541+Q613</f>
        <v>44973</v>
      </c>
      <c r="AQ26" s="124">
        <f t="shared" ref="AQ26" si="56">R26+R64+R102+R211+R356+R394+R430+R467+R504+R541+R613</f>
        <v>54112</v>
      </c>
      <c r="AR26" s="124">
        <f t="shared" ref="AR26" si="57">S26+S64+S102+S211+S356+S394+S430+S467+S504+S541+S613</f>
        <v>60546</v>
      </c>
      <c r="AS26" s="124">
        <f t="shared" ref="AS26" si="58">T26+T64+T102+T211+T356+T394+T430+T467+T504+T541+T613</f>
        <v>59293</v>
      </c>
      <c r="AT26" s="124">
        <f t="shared" ref="AT26" si="59">U26+U64+U102+U211+U356+U394+U430+U467+U504+U541+U613</f>
        <v>76623</v>
      </c>
      <c r="AU26" s="124">
        <f t="shared" ref="AU26" si="60">V26+V64+V102+V211+V356+V394+V430+V467+V504+V541+V613</f>
        <v>96509</v>
      </c>
      <c r="AV26" s="124">
        <f t="shared" ref="AV26" si="61">W26+W64+W102+W211+W356+W394+W430+W467+W504+W541+W613</f>
        <v>101363</v>
      </c>
      <c r="AW26" s="124">
        <f t="shared" ref="AW26" si="62">X26+X64+X102+X211+X356+X394+X430+X467+X504+X541+X613</f>
        <v>116776</v>
      </c>
      <c r="AX26" s="124">
        <f t="shared" ref="AX26:AY26" si="63">Y26+Y64+Y102+Y211+Y356+Y394+Y430+Y467+Y504+Y541+Y613</f>
        <v>116776</v>
      </c>
      <c r="AY26" s="124">
        <f t="shared" si="63"/>
        <v>0</v>
      </c>
      <c r="BA26" s="4" t="s">
        <v>19</v>
      </c>
      <c r="BB26" s="115">
        <f>IF(OR(Investment_DATA!P173=0,Investment_Breakdown_DATA!AO26=0),0,IF(Investment_Breakdown_DATA!AO26=Investment_DATA!P173,0,1))</f>
        <v>1</v>
      </c>
      <c r="BC26" s="115">
        <f>IF(OR(Investment_DATA!Q173=0,Investment_Breakdown_DATA!AP26=0),0,IF(Investment_Breakdown_DATA!AP26=Investment_DATA!Q173,0,1))</f>
        <v>0</v>
      </c>
      <c r="BD26" s="115">
        <f>IF(OR(Investment_DATA!R173=0,Investment_Breakdown_DATA!AQ26=0),0,IF(Investment_Breakdown_DATA!AQ26=Investment_DATA!R173,0,1))</f>
        <v>0</v>
      </c>
      <c r="BE26" s="115">
        <f>IF(OR(Investment_DATA!S173=0,Investment_Breakdown_DATA!AR26=0),0,IF(Investment_Breakdown_DATA!AR26=Investment_DATA!S173,0,1))</f>
        <v>0</v>
      </c>
      <c r="BF26" s="115">
        <f>IF(OR(Investment_DATA!T173=0,Investment_Breakdown_DATA!AS26=0),0,IF(Investment_Breakdown_DATA!AS26=Investment_DATA!T173,0,1))</f>
        <v>1</v>
      </c>
      <c r="BG26" s="115">
        <f>IF(OR(Investment_DATA!U173=0,Investment_Breakdown_DATA!AT26=0),0,IF(Investment_Breakdown_DATA!AT26=Investment_DATA!U173,0,1))</f>
        <v>1</v>
      </c>
      <c r="BH26" s="115">
        <f>IF(OR(Investment_DATA!V173=0,Investment_Breakdown_DATA!AU26=0),0,IF(Investment_Breakdown_DATA!AU26=Investment_DATA!V173,0,1))</f>
        <v>1</v>
      </c>
      <c r="BI26" s="115">
        <f>IF(OR(Investment_DATA!W173=0,Investment_Breakdown_DATA!AV26=0),0,IF(Investment_Breakdown_DATA!AV26=Investment_DATA!W173,0,1))</f>
        <v>1</v>
      </c>
      <c r="BJ26" s="115">
        <f>IF(OR(Investment_DATA!X173=0,Investment_Breakdown_DATA!AW26=0),0,IF(Investment_Breakdown_DATA!AW26=Investment_DATA!X173,0,1))</f>
        <v>0</v>
      </c>
      <c r="BK26" s="115">
        <f>IF(OR(Investment_DATA!Y173=0,Investment_Breakdown_DATA!AX26=0),0,IF(Investment_Breakdown_DATA!AX26=Investment_DATA!Y173,0,1))</f>
        <v>1</v>
      </c>
    </row>
    <row r="27" spans="2:63" ht="15" x14ac:dyDescent="0.15">
      <c r="B27">
        <v>40</v>
      </c>
      <c r="C27" s="4" t="s">
        <v>20</v>
      </c>
      <c r="D27" s="17"/>
      <c r="E27" s="18"/>
      <c r="F27" s="18"/>
      <c r="G27" s="18">
        <v>2.78</v>
      </c>
      <c r="H27" s="18">
        <v>4.59</v>
      </c>
      <c r="I27" s="18">
        <v>5.87</v>
      </c>
      <c r="J27" s="18">
        <v>6.85</v>
      </c>
      <c r="K27" s="18">
        <v>8.8699999999999992</v>
      </c>
      <c r="L27" s="19">
        <v>9.91</v>
      </c>
      <c r="M27" s="5">
        <v>7.63</v>
      </c>
      <c r="N27" s="5">
        <v>7.17</v>
      </c>
      <c r="O27" s="5">
        <v>9.1199999999999992</v>
      </c>
      <c r="P27" s="115">
        <v>10.29</v>
      </c>
      <c r="Q27" s="115">
        <v>11.62</v>
      </c>
      <c r="R27" s="115">
        <v>16.91</v>
      </c>
      <c r="S27" s="115">
        <v>21.49</v>
      </c>
      <c r="T27" s="115">
        <v>19.38</v>
      </c>
      <c r="U27" s="115">
        <v>15.42</v>
      </c>
      <c r="V27" s="115">
        <v>12.74</v>
      </c>
      <c r="W27" s="115">
        <v>11.1</v>
      </c>
      <c r="X27" s="115">
        <v>12.69</v>
      </c>
      <c r="Y27" s="115">
        <v>10.33</v>
      </c>
      <c r="Z27" s="115">
        <v>0</v>
      </c>
      <c r="AB27" s="4" t="s">
        <v>20</v>
      </c>
      <c r="AC27" s="17"/>
      <c r="AD27" s="18"/>
      <c r="AE27" s="18"/>
      <c r="AF27" s="18">
        <v>2.78</v>
      </c>
      <c r="AG27" s="18">
        <v>4.59</v>
      </c>
      <c r="AH27" s="18">
        <v>5.87</v>
      </c>
      <c r="AI27" s="18">
        <v>6.85</v>
      </c>
      <c r="AJ27" s="18">
        <v>8.8699999999999992</v>
      </c>
      <c r="AK27" s="19">
        <v>9.91</v>
      </c>
      <c r="AL27" s="5">
        <v>7.63</v>
      </c>
      <c r="AM27" s="5">
        <v>7.17</v>
      </c>
      <c r="AN27" s="5">
        <v>9.1199999999999992</v>
      </c>
      <c r="AO27" s="115">
        <v>101.75</v>
      </c>
      <c r="AP27" s="115">
        <v>118.45</v>
      </c>
      <c r="AQ27" s="115">
        <v>146.03</v>
      </c>
      <c r="AR27" s="115">
        <v>199.3</v>
      </c>
      <c r="AS27" s="115">
        <v>260.77</v>
      </c>
      <c r="AT27" s="115">
        <v>255.36</v>
      </c>
      <c r="AU27" s="115">
        <v>256.3</v>
      </c>
      <c r="AV27" s="115">
        <v>240.71</v>
      </c>
      <c r="AW27" s="115">
        <v>265.92</v>
      </c>
      <c r="AX27" s="115">
        <v>256.76</v>
      </c>
      <c r="AY27" s="115">
        <v>0</v>
      </c>
      <c r="BA27" s="4" t="s">
        <v>20</v>
      </c>
      <c r="BB27" s="115">
        <f>IF(OR(Investment_DATA!P174=0,Investment_Breakdown_DATA!AO27=0),0,IF(Investment_Breakdown_DATA!AO27=Investment_DATA!P174,0,1))</f>
        <v>1</v>
      </c>
      <c r="BC27" s="115">
        <f>IF(OR(Investment_DATA!Q174=0,Investment_Breakdown_DATA!AP27=0),0,IF(Investment_Breakdown_DATA!AP27=Investment_DATA!Q174,0,1))</f>
        <v>1</v>
      </c>
      <c r="BD27" s="115">
        <f>IF(OR(Investment_DATA!R174=0,Investment_Breakdown_DATA!AQ27=0),0,IF(Investment_Breakdown_DATA!AQ27=Investment_DATA!R174,0,1))</f>
        <v>1</v>
      </c>
      <c r="BE27" s="115">
        <f>IF(OR(Investment_DATA!S174=0,Investment_Breakdown_DATA!AR27=0),0,IF(Investment_Breakdown_DATA!AR27=Investment_DATA!S174,0,1))</f>
        <v>1</v>
      </c>
      <c r="BF27" s="115">
        <f>IF(OR(Investment_DATA!T174=0,Investment_Breakdown_DATA!AS27=0),0,IF(Investment_Breakdown_DATA!AS27=Investment_DATA!T174,0,1))</f>
        <v>1</v>
      </c>
      <c r="BG27" s="115">
        <f>IF(OR(Investment_DATA!U174=0,Investment_Breakdown_DATA!AT27=0),0,IF(Investment_Breakdown_DATA!AT27=Investment_DATA!U174,0,1))</f>
        <v>1</v>
      </c>
      <c r="BH27" s="115">
        <f>IF(OR(Investment_DATA!V174=0,Investment_Breakdown_DATA!AU27=0),0,IF(Investment_Breakdown_DATA!AU27=Investment_DATA!V174,0,1))</f>
        <v>1</v>
      </c>
      <c r="BI27" s="115">
        <f>IF(OR(Investment_DATA!W174=0,Investment_Breakdown_DATA!AV27=0),0,IF(Investment_Breakdown_DATA!AV27=Investment_DATA!W174,0,1))</f>
        <v>1</v>
      </c>
      <c r="BJ27" s="115">
        <f>IF(OR(Investment_DATA!X174=0,Investment_Breakdown_DATA!AW27=0),0,IF(Investment_Breakdown_DATA!AW27=Investment_DATA!X174,0,1))</f>
        <v>1</v>
      </c>
      <c r="BK27" s="115">
        <f>IF(OR(Investment_DATA!Y174=0,Investment_Breakdown_DATA!AX27=0),0,IF(Investment_Breakdown_DATA!AX27=Investment_DATA!Y174,0,1))</f>
        <v>1</v>
      </c>
    </row>
    <row r="28" spans="2:63" ht="15" x14ac:dyDescent="0.15">
      <c r="B28">
        <v>40</v>
      </c>
      <c r="C28" s="4" t="s">
        <v>21</v>
      </c>
      <c r="D28" s="17">
        <v>0</v>
      </c>
      <c r="E28" s="18">
        <v>0</v>
      </c>
      <c r="F28" s="18">
        <v>0</v>
      </c>
      <c r="G28" s="18">
        <v>0</v>
      </c>
      <c r="H28" s="18">
        <v>0</v>
      </c>
      <c r="I28" s="18">
        <v>0</v>
      </c>
      <c r="J28" s="18">
        <v>0</v>
      </c>
      <c r="K28" s="18">
        <v>0</v>
      </c>
      <c r="L28" s="19">
        <v>0</v>
      </c>
      <c r="M28" s="5">
        <v>0</v>
      </c>
      <c r="N28" s="5">
        <v>0</v>
      </c>
      <c r="O28" s="5">
        <v>30.28</v>
      </c>
      <c r="P28" s="124">
        <v>37.270000000000003</v>
      </c>
      <c r="Q28" s="124">
        <v>62.89</v>
      </c>
      <c r="R28" s="124">
        <v>69.88</v>
      </c>
      <c r="S28" s="124">
        <v>88.52</v>
      </c>
      <c r="T28" s="124">
        <v>95</v>
      </c>
      <c r="U28" s="124">
        <v>103</v>
      </c>
      <c r="V28" s="124">
        <v>105</v>
      </c>
      <c r="W28" s="124">
        <v>105</v>
      </c>
      <c r="X28" s="124">
        <v>127.39742299999999</v>
      </c>
      <c r="Y28" s="124">
        <v>127.39742299999999</v>
      </c>
      <c r="Z28" s="115">
        <v>0</v>
      </c>
      <c r="AB28" s="4" t="s">
        <v>21</v>
      </c>
      <c r="AC28" s="17">
        <v>0</v>
      </c>
      <c r="AD28" s="18">
        <v>0</v>
      </c>
      <c r="AE28" s="18">
        <v>0</v>
      </c>
      <c r="AF28" s="18">
        <v>0</v>
      </c>
      <c r="AG28" s="18">
        <v>0</v>
      </c>
      <c r="AH28" s="18">
        <v>0</v>
      </c>
      <c r="AI28" s="18">
        <v>0</v>
      </c>
      <c r="AJ28" s="18">
        <v>0</v>
      </c>
      <c r="AK28" s="19">
        <v>0</v>
      </c>
      <c r="AL28" s="5">
        <v>0</v>
      </c>
      <c r="AM28" s="5">
        <v>0</v>
      </c>
      <c r="AN28" s="5">
        <v>30.28</v>
      </c>
      <c r="AO28" s="124">
        <f t="shared" si="23"/>
        <v>703.45999999999992</v>
      </c>
      <c r="AP28" s="124">
        <f t="shared" ref="AP28:AP31" si="64">Q28+Q66+Q104+Q213+Q358+Q396+Q432+Q469+Q506+Q543+Q615</f>
        <v>1241.56</v>
      </c>
      <c r="AQ28" s="124">
        <f t="shared" ref="AQ28:AQ31" si="65">R28+R66+R104+R213+R358+R396+R432+R469+R506+R543+R615</f>
        <v>1677.14</v>
      </c>
      <c r="AR28" s="124">
        <f t="shared" ref="AR28:AR31" si="66">S28+S66+S104+S213+S358+S396+S432+S469+S506+S543+S615</f>
        <v>2257.1699999999996</v>
      </c>
      <c r="AS28" s="124">
        <f t="shared" ref="AS28:AS31" si="67">T28+T66+T104+T213+T358+T396+T432+T469+T506+T543+T615</f>
        <v>2293</v>
      </c>
      <c r="AT28" s="124">
        <f t="shared" ref="AT28:AT31" si="68">U28+U66+U104+U213+U358+U396+U432+U469+U506+U543+U615</f>
        <v>2781</v>
      </c>
      <c r="AU28" s="124">
        <f t="shared" ref="AU28:AU31" si="69">V28+V66+V104+V213+V358+V396+V432+V469+V506+V543+V615</f>
        <v>3286</v>
      </c>
      <c r="AV28" s="124">
        <f t="shared" ref="AV28:AV31" si="70">W28+W66+W104+W213+W358+W396+W432+W469+W506+W543+W615</f>
        <v>3561</v>
      </c>
      <c r="AW28" s="124">
        <f t="shared" ref="AW28:AY31" si="71">X28+X66+X104+X213+X358+X396+X432+X469+X506+X543+X615</f>
        <v>3928.3634622066493</v>
      </c>
      <c r="AX28" s="124">
        <f t="shared" si="71"/>
        <v>3928.3634622066493</v>
      </c>
      <c r="AY28" s="124">
        <f t="shared" si="71"/>
        <v>430.96758677617896</v>
      </c>
      <c r="BA28" s="4" t="s">
        <v>21</v>
      </c>
      <c r="BB28" s="115">
        <f>IF(OR(Investment_DATA!P175=0,Investment_Breakdown_DATA!AO28=0),0,IF(Investment_Breakdown_DATA!AO28=Investment_DATA!P175,0,1))</f>
        <v>1</v>
      </c>
      <c r="BC28" s="115">
        <f>IF(OR(Investment_DATA!Q175=0,Investment_Breakdown_DATA!AP28=0),0,IF(Investment_Breakdown_DATA!AP28=Investment_DATA!Q175,0,1))</f>
        <v>1</v>
      </c>
      <c r="BD28" s="115">
        <f>IF(OR(Investment_DATA!R175=0,Investment_Breakdown_DATA!AQ28=0),0,IF(Investment_Breakdown_DATA!AQ28=Investment_DATA!R175,0,1))</f>
        <v>1</v>
      </c>
      <c r="BE28" s="115">
        <f>IF(OR(Investment_DATA!S175=0,Investment_Breakdown_DATA!AR28=0),0,IF(Investment_Breakdown_DATA!AR28=Investment_DATA!S175,0,1))</f>
        <v>1</v>
      </c>
      <c r="BF28" s="115">
        <f>IF(OR(Investment_DATA!T175=0,Investment_Breakdown_DATA!AS28=0),0,IF(Investment_Breakdown_DATA!AS28=Investment_DATA!T175,0,1))</f>
        <v>1</v>
      </c>
      <c r="BG28" s="115">
        <f>IF(OR(Investment_DATA!U175=0,Investment_Breakdown_DATA!AT28=0),0,IF(Investment_Breakdown_DATA!AT28=Investment_DATA!U175,0,1))</f>
        <v>0</v>
      </c>
      <c r="BH28" s="115">
        <f>IF(OR(Investment_DATA!V175=0,Investment_Breakdown_DATA!AU28=0),0,IF(Investment_Breakdown_DATA!AU28=Investment_DATA!V175,0,1))</f>
        <v>0</v>
      </c>
      <c r="BI28" s="115">
        <f>IF(OR(Investment_DATA!W175=0,Investment_Breakdown_DATA!AV28=0),0,IF(Investment_Breakdown_DATA!AV28=Investment_DATA!W175,0,1))</f>
        <v>1</v>
      </c>
      <c r="BJ28" s="115">
        <f>IF(OR(Investment_DATA!X175=0,Investment_Breakdown_DATA!AW28=0),0,IF(Investment_Breakdown_DATA!AW28=Investment_DATA!X175,0,1))</f>
        <v>1</v>
      </c>
      <c r="BK28" s="115">
        <f>IF(OR(Investment_DATA!Y175=0,Investment_Breakdown_DATA!AX28=0),0,IF(Investment_Breakdown_DATA!AX28=Investment_DATA!Y175,0,1))</f>
        <v>1</v>
      </c>
    </row>
    <row r="29" spans="2:63" ht="15" x14ac:dyDescent="0.15">
      <c r="B29">
        <v>40</v>
      </c>
      <c r="C29" s="4" t="s">
        <v>22</v>
      </c>
      <c r="D29" s="17">
        <v>17249</v>
      </c>
      <c r="E29" s="18">
        <v>17168</v>
      </c>
      <c r="F29" s="18">
        <v>17250</v>
      </c>
      <c r="G29" s="18">
        <v>18488</v>
      </c>
      <c r="H29" s="18">
        <v>19289</v>
      </c>
      <c r="I29" s="18">
        <v>20764</v>
      </c>
      <c r="J29" s="18">
        <v>22616</v>
      </c>
      <c r="K29" s="18">
        <v>24755</v>
      </c>
      <c r="L29" s="19">
        <v>29808</v>
      </c>
      <c r="M29" s="5">
        <v>14943</v>
      </c>
      <c r="N29" s="5">
        <v>15096</v>
      </c>
      <c r="O29" s="5">
        <v>13829</v>
      </c>
      <c r="P29" s="124">
        <v>14327</v>
      </c>
      <c r="Q29" s="124">
        <v>13202</v>
      </c>
      <c r="R29" s="124">
        <v>14162</v>
      </c>
      <c r="S29" s="124">
        <v>2766</v>
      </c>
      <c r="T29" s="124">
        <v>2637</v>
      </c>
      <c r="U29" s="124">
        <v>2784</v>
      </c>
      <c r="V29" s="124">
        <v>2616</v>
      </c>
      <c r="W29" s="124">
        <v>2523</v>
      </c>
      <c r="X29" s="124">
        <v>2414</v>
      </c>
      <c r="Y29" s="124">
        <v>2414</v>
      </c>
      <c r="Z29" s="115">
        <v>0</v>
      </c>
      <c r="AB29" s="4" t="s">
        <v>22</v>
      </c>
      <c r="AC29" s="17">
        <v>17249</v>
      </c>
      <c r="AD29" s="18">
        <v>17168</v>
      </c>
      <c r="AE29" s="18">
        <v>17250</v>
      </c>
      <c r="AF29" s="18">
        <v>18488</v>
      </c>
      <c r="AG29" s="18">
        <v>19289</v>
      </c>
      <c r="AH29" s="18">
        <v>20764</v>
      </c>
      <c r="AI29" s="18">
        <v>22616</v>
      </c>
      <c r="AJ29" s="18">
        <v>24755</v>
      </c>
      <c r="AK29" s="19">
        <v>29808</v>
      </c>
      <c r="AL29" s="5">
        <v>14943</v>
      </c>
      <c r="AM29" s="5">
        <v>15096</v>
      </c>
      <c r="AN29" s="5">
        <v>13829</v>
      </c>
      <c r="AO29" s="124">
        <f t="shared" si="23"/>
        <v>243476</v>
      </c>
      <c r="AP29" s="124">
        <f t="shared" si="64"/>
        <v>324929</v>
      </c>
      <c r="AQ29" s="124">
        <f t="shared" si="65"/>
        <v>334532</v>
      </c>
      <c r="AR29" s="124">
        <f t="shared" si="66"/>
        <v>322546</v>
      </c>
      <c r="AS29" s="124">
        <f t="shared" si="67"/>
        <v>311505</v>
      </c>
      <c r="AT29" s="124">
        <f t="shared" si="68"/>
        <v>334994</v>
      </c>
      <c r="AU29" s="124">
        <f t="shared" si="69"/>
        <v>358676</v>
      </c>
      <c r="AV29" s="124">
        <f t="shared" si="70"/>
        <v>380508</v>
      </c>
      <c r="AW29" s="124">
        <f t="shared" si="71"/>
        <v>412731</v>
      </c>
      <c r="AX29" s="115">
        <v>294031</v>
      </c>
      <c r="AY29" s="115">
        <v>350951</v>
      </c>
      <c r="BA29" s="4" t="s">
        <v>22</v>
      </c>
      <c r="BB29" s="115">
        <f>IF(OR(Investment_DATA!P176=0,Investment_Breakdown_DATA!AO29=0),0,IF(Investment_Breakdown_DATA!AO29=Investment_DATA!P176,0,1))</f>
        <v>1</v>
      </c>
      <c r="BC29" s="115">
        <f>IF(OR(Investment_DATA!Q176=0,Investment_Breakdown_DATA!AP29=0),0,IF(Investment_Breakdown_DATA!AP29=Investment_DATA!Q176,0,1))</f>
        <v>0</v>
      </c>
      <c r="BD29" s="115">
        <f>IF(OR(Investment_DATA!R176=0,Investment_Breakdown_DATA!AQ29=0),0,IF(Investment_Breakdown_DATA!AQ29=Investment_DATA!R176,0,1))</f>
        <v>0</v>
      </c>
      <c r="BE29" s="115">
        <f>IF(OR(Investment_DATA!S176=0,Investment_Breakdown_DATA!AR29=0),0,IF(Investment_Breakdown_DATA!AR29=Investment_DATA!S176,0,1))</f>
        <v>0</v>
      </c>
      <c r="BF29" s="115">
        <f>IF(OR(Investment_DATA!T176=0,Investment_Breakdown_DATA!AS29=0),0,IF(Investment_Breakdown_DATA!AS29=Investment_DATA!T176,0,1))</f>
        <v>0</v>
      </c>
      <c r="BG29" s="115">
        <f>IF(OR(Investment_DATA!U176=0,Investment_Breakdown_DATA!AT29=0),0,IF(Investment_Breakdown_DATA!AT29=Investment_DATA!U176,0,1))</f>
        <v>0</v>
      </c>
      <c r="BH29" s="115">
        <f>IF(OR(Investment_DATA!V176=0,Investment_Breakdown_DATA!AU29=0),0,IF(Investment_Breakdown_DATA!AU29=Investment_DATA!V176,0,1))</f>
        <v>0</v>
      </c>
      <c r="BI29" s="115">
        <f>IF(OR(Investment_DATA!W176=0,Investment_Breakdown_DATA!AV29=0),0,IF(Investment_Breakdown_DATA!AV29=Investment_DATA!W176,0,1))</f>
        <v>0</v>
      </c>
      <c r="BJ29" s="115">
        <f>IF(OR(Investment_DATA!X176=0,Investment_Breakdown_DATA!AW29=0),0,IF(Investment_Breakdown_DATA!AW29=Investment_DATA!X176,0,1))</f>
        <v>0</v>
      </c>
      <c r="BK29" s="115">
        <f>IF(OR(Investment_DATA!Y176=0,Investment_Breakdown_DATA!AX29=0),0,IF(Investment_Breakdown_DATA!AX29=Investment_DATA!Y176,0,1))</f>
        <v>1</v>
      </c>
    </row>
    <row r="30" spans="2:63" ht="15" x14ac:dyDescent="0.15">
      <c r="B30">
        <v>40</v>
      </c>
      <c r="C30" s="4" t="s">
        <v>23</v>
      </c>
      <c r="D30" s="17">
        <v>13715</v>
      </c>
      <c r="E30" s="18">
        <v>13847</v>
      </c>
      <c r="F30" s="18">
        <v>16290</v>
      </c>
      <c r="G30" s="18">
        <v>18414</v>
      </c>
      <c r="H30" s="18">
        <v>20738</v>
      </c>
      <c r="I30" s="18">
        <v>23230</v>
      </c>
      <c r="J30" s="18">
        <v>25909</v>
      </c>
      <c r="K30" s="18">
        <v>35532</v>
      </c>
      <c r="L30" s="19">
        <v>40657</v>
      </c>
      <c r="M30" s="5">
        <v>0</v>
      </c>
      <c r="N30" s="5">
        <v>0</v>
      </c>
      <c r="O30" s="5">
        <v>0</v>
      </c>
      <c r="P30" s="115">
        <v>0</v>
      </c>
      <c r="Q30" s="115">
        <v>0</v>
      </c>
      <c r="R30" s="115">
        <v>0</v>
      </c>
      <c r="S30" s="115">
        <v>0</v>
      </c>
      <c r="T30" s="115">
        <v>0</v>
      </c>
      <c r="U30" s="115">
        <v>0</v>
      </c>
      <c r="V30" s="115">
        <v>0</v>
      </c>
      <c r="W30" s="115">
        <v>0</v>
      </c>
      <c r="X30" s="115">
        <v>0</v>
      </c>
      <c r="Y30" s="115">
        <v>0</v>
      </c>
      <c r="Z30" s="115">
        <v>0</v>
      </c>
      <c r="AB30" s="4" t="s">
        <v>23</v>
      </c>
      <c r="AC30" s="17">
        <v>13715</v>
      </c>
      <c r="AD30" s="18">
        <v>13847</v>
      </c>
      <c r="AE30" s="18">
        <v>16290</v>
      </c>
      <c r="AF30" s="18">
        <v>18414</v>
      </c>
      <c r="AG30" s="18">
        <v>20738</v>
      </c>
      <c r="AH30" s="18">
        <v>23230</v>
      </c>
      <c r="AI30" s="18">
        <v>25909</v>
      </c>
      <c r="AJ30" s="18">
        <v>35532</v>
      </c>
      <c r="AK30" s="19">
        <v>40657</v>
      </c>
      <c r="AL30" s="5">
        <v>0</v>
      </c>
      <c r="AM30" s="5">
        <v>0</v>
      </c>
      <c r="AN30" s="5">
        <v>0</v>
      </c>
      <c r="AO30" s="124">
        <f t="shared" si="23"/>
        <v>0</v>
      </c>
      <c r="AP30" s="124">
        <f t="shared" si="64"/>
        <v>0</v>
      </c>
      <c r="AQ30" s="124">
        <f t="shared" si="65"/>
        <v>0</v>
      </c>
      <c r="AR30" s="124">
        <f t="shared" si="66"/>
        <v>0</v>
      </c>
      <c r="AS30" s="124">
        <f t="shared" si="67"/>
        <v>0</v>
      </c>
      <c r="AT30" s="124">
        <f t="shared" si="68"/>
        <v>0</v>
      </c>
      <c r="AU30" s="124">
        <f t="shared" si="69"/>
        <v>0</v>
      </c>
      <c r="AV30" s="124">
        <f t="shared" si="70"/>
        <v>0</v>
      </c>
      <c r="AW30" s="124">
        <f t="shared" si="71"/>
        <v>0</v>
      </c>
      <c r="AX30" s="124">
        <f t="shared" si="71"/>
        <v>0</v>
      </c>
      <c r="AY30" s="124">
        <f t="shared" si="71"/>
        <v>0</v>
      </c>
      <c r="BA30" s="4" t="s">
        <v>23</v>
      </c>
      <c r="BB30" s="115">
        <f>IF(OR(Investment_DATA!P177=0,Investment_Breakdown_DATA!AO30=0),0,IF(Investment_Breakdown_DATA!AO30=Investment_DATA!P177,0,1))</f>
        <v>0</v>
      </c>
      <c r="BC30" s="115">
        <f>IF(OR(Investment_DATA!Q177=0,Investment_Breakdown_DATA!AP30=0),0,IF(Investment_Breakdown_DATA!AP30=Investment_DATA!Q177,0,1))</f>
        <v>0</v>
      </c>
      <c r="BD30" s="115">
        <f>IF(OR(Investment_DATA!R177=0,Investment_Breakdown_DATA!AQ30=0),0,IF(Investment_Breakdown_DATA!AQ30=Investment_DATA!R177,0,1))</f>
        <v>0</v>
      </c>
      <c r="BE30" s="115">
        <f>IF(OR(Investment_DATA!S177=0,Investment_Breakdown_DATA!AR30=0),0,IF(Investment_Breakdown_DATA!AR30=Investment_DATA!S177,0,1))</f>
        <v>0</v>
      </c>
      <c r="BF30" s="115">
        <f>IF(OR(Investment_DATA!T177=0,Investment_Breakdown_DATA!AS30=0),0,IF(Investment_Breakdown_DATA!AS30=Investment_DATA!T177,0,1))</f>
        <v>0</v>
      </c>
      <c r="BG30" s="115">
        <f>IF(OR(Investment_DATA!U177=0,Investment_Breakdown_DATA!AT30=0),0,IF(Investment_Breakdown_DATA!AT30=Investment_DATA!U177,0,1))</f>
        <v>0</v>
      </c>
      <c r="BH30" s="115">
        <f>IF(OR(Investment_DATA!V177=0,Investment_Breakdown_DATA!AU30=0),0,IF(Investment_Breakdown_DATA!AU30=Investment_DATA!V177,0,1))</f>
        <v>0</v>
      </c>
      <c r="BI30" s="115">
        <f>IF(OR(Investment_DATA!W177=0,Investment_Breakdown_DATA!AV30=0),0,IF(Investment_Breakdown_DATA!AV30=Investment_DATA!W177,0,1))</f>
        <v>0</v>
      </c>
      <c r="BJ30" s="115">
        <f>IF(OR(Investment_DATA!X177=0,Investment_Breakdown_DATA!AW30=0),0,IF(Investment_Breakdown_DATA!AW30=Investment_DATA!X177,0,1))</f>
        <v>0</v>
      </c>
      <c r="BK30" s="115">
        <f>IF(OR(Investment_DATA!Y177=0,Investment_Breakdown_DATA!AX30=0),0,IF(Investment_Breakdown_DATA!AX30=Investment_DATA!Y177,0,1))</f>
        <v>0</v>
      </c>
    </row>
    <row r="31" spans="2:63" ht="15" x14ac:dyDescent="0.15">
      <c r="B31">
        <v>40</v>
      </c>
      <c r="C31" s="4" t="s">
        <v>24</v>
      </c>
      <c r="D31" s="17">
        <v>15.13</v>
      </c>
      <c r="E31" s="18">
        <v>59.7</v>
      </c>
      <c r="F31" s="18">
        <v>99.95</v>
      </c>
      <c r="G31" s="18">
        <v>240</v>
      </c>
      <c r="H31" s="18">
        <v>283</v>
      </c>
      <c r="I31" s="18">
        <v>368</v>
      </c>
      <c r="J31" s="18">
        <v>583</v>
      </c>
      <c r="K31" s="18">
        <v>651</v>
      </c>
      <c r="L31" s="19">
        <v>766</v>
      </c>
      <c r="M31" s="5">
        <v>889</v>
      </c>
      <c r="N31" s="5">
        <v>300</v>
      </c>
      <c r="O31" s="5">
        <v>286</v>
      </c>
      <c r="P31" s="124">
        <v>1018</v>
      </c>
      <c r="Q31" s="151">
        <f>(P31+($P$31*($S$31/$P$31-1)/3))</f>
        <v>983.66666666666663</v>
      </c>
      <c r="R31" s="151">
        <f>(Q31+($P$31*($S$31/$P$31-1)/3))</f>
        <v>949.33333333333326</v>
      </c>
      <c r="S31" s="124">
        <v>915</v>
      </c>
      <c r="T31" s="124">
        <v>1304</v>
      </c>
      <c r="U31" s="124">
        <v>1344</v>
      </c>
      <c r="V31" s="124">
        <v>1341</v>
      </c>
      <c r="W31" s="124">
        <v>1313</v>
      </c>
      <c r="X31" s="124">
        <v>1292</v>
      </c>
      <c r="Y31" s="124">
        <v>1222</v>
      </c>
      <c r="Z31" s="115">
        <v>0</v>
      </c>
      <c r="AB31" s="4" t="s">
        <v>24</v>
      </c>
      <c r="AC31" s="17">
        <v>15.13</v>
      </c>
      <c r="AD31" s="18">
        <v>59.7</v>
      </c>
      <c r="AE31" s="18">
        <v>99.95</v>
      </c>
      <c r="AF31" s="18">
        <v>240</v>
      </c>
      <c r="AG31" s="18">
        <v>283</v>
      </c>
      <c r="AH31" s="18">
        <v>368</v>
      </c>
      <c r="AI31" s="18">
        <v>583</v>
      </c>
      <c r="AJ31" s="18">
        <v>651</v>
      </c>
      <c r="AK31" s="19">
        <v>766</v>
      </c>
      <c r="AL31" s="5">
        <v>889</v>
      </c>
      <c r="AM31" s="5">
        <v>300</v>
      </c>
      <c r="AN31" s="5">
        <v>286</v>
      </c>
      <c r="AO31" s="124">
        <f t="shared" si="23"/>
        <v>70695</v>
      </c>
      <c r="AP31" s="124">
        <f t="shared" si="64"/>
        <v>86201.666666666672</v>
      </c>
      <c r="AQ31" s="124">
        <f t="shared" si="65"/>
        <v>101607.33333333334</v>
      </c>
      <c r="AR31" s="124">
        <f t="shared" si="66"/>
        <v>117013</v>
      </c>
      <c r="AS31" s="124">
        <f t="shared" si="67"/>
        <v>125963</v>
      </c>
      <c r="AT31" s="124">
        <f t="shared" si="68"/>
        <v>126864</v>
      </c>
      <c r="AU31" s="124">
        <f t="shared" si="69"/>
        <v>131188</v>
      </c>
      <c r="AV31" s="124">
        <f t="shared" si="70"/>
        <v>130207</v>
      </c>
      <c r="AW31" s="124">
        <f t="shared" si="71"/>
        <v>101356</v>
      </c>
      <c r="AX31" s="124">
        <f t="shared" si="71"/>
        <v>98997.378999999986</v>
      </c>
      <c r="AY31" s="124">
        <f t="shared" si="71"/>
        <v>8034.1540000000005</v>
      </c>
      <c r="BA31" s="4" t="s">
        <v>24</v>
      </c>
      <c r="BB31" s="115">
        <f>IF(OR(Investment_DATA!P178=0,Investment_Breakdown_DATA!AO31=0),0,IF(Investment_Breakdown_DATA!AO31=Investment_DATA!P178,0,1))</f>
        <v>1</v>
      </c>
      <c r="BC31" s="115">
        <f>IF(OR(Investment_DATA!Q178=0,Investment_Breakdown_DATA!AP31=0),0,IF(Investment_Breakdown_DATA!AP31=Investment_DATA!Q178,0,1))</f>
        <v>1</v>
      </c>
      <c r="BD31" s="115">
        <f>IF(OR(Investment_DATA!R178=0,Investment_Breakdown_DATA!AQ31=0),0,IF(Investment_Breakdown_DATA!AQ31=Investment_DATA!R178,0,1))</f>
        <v>1</v>
      </c>
      <c r="BE31" s="115">
        <f>IF(OR(Investment_DATA!S178=0,Investment_Breakdown_DATA!AR31=0),0,IF(Investment_Breakdown_DATA!AR31=Investment_DATA!S178,0,1))</f>
        <v>0</v>
      </c>
      <c r="BF31" s="115">
        <f>IF(OR(Investment_DATA!T178=0,Investment_Breakdown_DATA!AS31=0),0,IF(Investment_Breakdown_DATA!AS31=Investment_DATA!T178,0,1))</f>
        <v>0</v>
      </c>
      <c r="BG31" s="115">
        <f>IF(OR(Investment_DATA!U178=0,Investment_Breakdown_DATA!AT31=0),0,IF(Investment_Breakdown_DATA!AT31=Investment_DATA!U178,0,1))</f>
        <v>0</v>
      </c>
      <c r="BH31" s="115">
        <f>IF(OR(Investment_DATA!V178=0,Investment_Breakdown_DATA!AU31=0),0,IF(Investment_Breakdown_DATA!AU31=Investment_DATA!V178,0,1))</f>
        <v>0</v>
      </c>
      <c r="BI31" s="115">
        <f>IF(OR(Investment_DATA!W178=0,Investment_Breakdown_DATA!AV31=0),0,IF(Investment_Breakdown_DATA!AV31=Investment_DATA!W178,0,1))</f>
        <v>0</v>
      </c>
      <c r="BJ31" s="115">
        <f>IF(OR(Investment_DATA!X178=0,Investment_Breakdown_DATA!AW31=0),0,IF(Investment_Breakdown_DATA!AW31=Investment_DATA!X178,0,1))</f>
        <v>1</v>
      </c>
      <c r="BK31" s="115">
        <f>IF(OR(Investment_DATA!Y178=0,Investment_Breakdown_DATA!AX31=0),0,IF(Investment_Breakdown_DATA!AX31=Investment_DATA!Y178,0,1))</f>
        <v>1</v>
      </c>
    </row>
    <row r="32" spans="2:63" ht="15" x14ac:dyDescent="0.15">
      <c r="B32">
        <v>40</v>
      </c>
      <c r="C32" s="4" t="s">
        <v>25</v>
      </c>
      <c r="D32" s="17">
        <v>220104</v>
      </c>
      <c r="E32" s="18">
        <v>219869</v>
      </c>
      <c r="F32" s="18">
        <v>227188</v>
      </c>
      <c r="G32" s="18">
        <v>239110</v>
      </c>
      <c r="H32" s="18">
        <v>255597</v>
      </c>
      <c r="I32" s="18">
        <v>263750</v>
      </c>
      <c r="J32" s="18">
        <v>268571</v>
      </c>
      <c r="K32" s="18">
        <v>276414</v>
      </c>
      <c r="L32" s="19">
        <v>238593</v>
      </c>
      <c r="M32" s="5">
        <v>1213.691</v>
      </c>
      <c r="N32" s="5">
        <v>1220.1569999999999</v>
      </c>
      <c r="O32" s="5">
        <v>1243.71</v>
      </c>
      <c r="P32" s="124">
        <v>1237.6515459976504</v>
      </c>
      <c r="Q32" s="124">
        <v>1184.2902411467514</v>
      </c>
      <c r="R32" s="124">
        <v>1182.7847511789846</v>
      </c>
      <c r="S32" s="124">
        <v>1132.4611738330541</v>
      </c>
      <c r="T32" s="115">
        <v>1099.3408950806365</v>
      </c>
      <c r="U32" s="115">
        <v>1082.3436951459755</v>
      </c>
      <c r="V32" s="115">
        <v>1061.4390063068415</v>
      </c>
      <c r="W32" s="115">
        <v>1035.5474511867199</v>
      </c>
      <c r="X32" s="115">
        <v>993.15889816818606</v>
      </c>
      <c r="Y32" s="115">
        <v>928.43500254029891</v>
      </c>
      <c r="Z32" s="115">
        <v>913.36880687280689</v>
      </c>
      <c r="AB32" s="4" t="s">
        <v>25</v>
      </c>
      <c r="AC32" s="17">
        <v>220104</v>
      </c>
      <c r="AD32" s="18">
        <v>219869</v>
      </c>
      <c r="AE32" s="18">
        <v>227188</v>
      </c>
      <c r="AF32" s="18">
        <v>239110</v>
      </c>
      <c r="AG32" s="18">
        <v>255597</v>
      </c>
      <c r="AH32" s="18">
        <v>263750</v>
      </c>
      <c r="AI32" s="18">
        <v>268571</v>
      </c>
      <c r="AJ32" s="18">
        <v>276414</v>
      </c>
      <c r="AK32" s="19">
        <v>238593</v>
      </c>
      <c r="AL32" s="5">
        <v>1213.691</v>
      </c>
      <c r="AM32" s="5">
        <v>1220.1569999999999</v>
      </c>
      <c r="AN32" s="5">
        <v>1243.71</v>
      </c>
      <c r="AO32" s="115">
        <v>25009.646037999104</v>
      </c>
      <c r="AP32" s="115">
        <v>29464.187112277032</v>
      </c>
      <c r="AQ32" s="115">
        <v>32174.69275290292</v>
      </c>
      <c r="AR32" s="115">
        <v>34217.460637852302</v>
      </c>
      <c r="AS32" s="115">
        <v>36757.166346125654</v>
      </c>
      <c r="AT32" s="115">
        <v>41156.443311122355</v>
      </c>
      <c r="AU32" s="115">
        <v>42714.921636040781</v>
      </c>
      <c r="AV32" s="115">
        <v>37759.185723819042</v>
      </c>
      <c r="AW32" s="115">
        <v>37802.929264647246</v>
      </c>
      <c r="AX32" s="115">
        <v>38723.425895108914</v>
      </c>
      <c r="AY32" s="115">
        <v>41817.103893912179</v>
      </c>
      <c r="BA32" s="4" t="s">
        <v>25</v>
      </c>
      <c r="BB32" s="115">
        <f>IF(OR(Investment_DATA!P179=0,Investment_Breakdown_DATA!AO32=0),0,IF(Investment_Breakdown_DATA!AO32=Investment_DATA!P179,0,1))</f>
        <v>1</v>
      </c>
      <c r="BC32" s="115">
        <f>IF(OR(Investment_DATA!Q179=0,Investment_Breakdown_DATA!AP32=0),0,IF(Investment_Breakdown_DATA!AP32=Investment_DATA!Q179,0,1))</f>
        <v>1</v>
      </c>
      <c r="BD32" s="115">
        <f>IF(OR(Investment_DATA!R179=0,Investment_Breakdown_DATA!AQ32=0),0,IF(Investment_Breakdown_DATA!AQ32=Investment_DATA!R179,0,1))</f>
        <v>1</v>
      </c>
      <c r="BE32" s="115">
        <f>IF(OR(Investment_DATA!S179=0,Investment_Breakdown_DATA!AR32=0),0,IF(Investment_Breakdown_DATA!AR32=Investment_DATA!S179,0,1))</f>
        <v>1</v>
      </c>
      <c r="BF32" s="115">
        <f>IF(OR(Investment_DATA!T179=0,Investment_Breakdown_DATA!AS32=0),0,IF(Investment_Breakdown_DATA!AS32=Investment_DATA!T179,0,1))</f>
        <v>1</v>
      </c>
      <c r="BG32" s="115">
        <f>IF(OR(Investment_DATA!U179=0,Investment_Breakdown_DATA!AT32=0),0,IF(Investment_Breakdown_DATA!AT32=Investment_DATA!U179,0,1))</f>
        <v>1</v>
      </c>
      <c r="BH32" s="115">
        <f>IF(OR(Investment_DATA!V179=0,Investment_Breakdown_DATA!AU32=0),0,IF(Investment_Breakdown_DATA!AU32=Investment_DATA!V179,0,1))</f>
        <v>1</v>
      </c>
      <c r="BI32" s="115">
        <f>IF(OR(Investment_DATA!W179=0,Investment_Breakdown_DATA!AV32=0),0,IF(Investment_Breakdown_DATA!AV32=Investment_DATA!W179,0,1))</f>
        <v>1</v>
      </c>
      <c r="BJ32" s="115">
        <f>IF(OR(Investment_DATA!X179=0,Investment_Breakdown_DATA!AW32=0),0,IF(Investment_Breakdown_DATA!AW32=Investment_DATA!X179,0,1))</f>
        <v>1</v>
      </c>
      <c r="BK32" s="115">
        <f>IF(OR(Investment_DATA!Y179=0,Investment_Breakdown_DATA!AX32=0),0,IF(Investment_Breakdown_DATA!AX32=Investment_DATA!Y179,0,1))</f>
        <v>1</v>
      </c>
    </row>
    <row r="33" spans="2:63" ht="15" x14ac:dyDescent="0.15">
      <c r="B33">
        <v>40</v>
      </c>
      <c r="C33" s="4" t="s">
        <v>26</v>
      </c>
      <c r="D33" s="17">
        <v>0</v>
      </c>
      <c r="E33" s="18">
        <v>0</v>
      </c>
      <c r="F33" s="18">
        <v>0</v>
      </c>
      <c r="G33" s="18">
        <v>0</v>
      </c>
      <c r="H33" s="18">
        <v>0</v>
      </c>
      <c r="I33" s="18">
        <v>0</v>
      </c>
      <c r="J33" s="18">
        <v>0</v>
      </c>
      <c r="K33" s="18">
        <v>0</v>
      </c>
      <c r="L33" s="19">
        <v>0</v>
      </c>
      <c r="M33" s="5">
        <v>0</v>
      </c>
      <c r="N33" s="5">
        <v>428.31304899999998</v>
      </c>
      <c r="O33" s="5">
        <v>593.04068900000004</v>
      </c>
      <c r="P33" s="124">
        <v>820.15185699999995</v>
      </c>
      <c r="Q33" s="151">
        <f>(P33+($P$33*($U$33/$P$33-1)/5))</f>
        <v>779.32148559999996</v>
      </c>
      <c r="R33" s="151">
        <f t="shared" ref="R33:T33" si="72">(Q33+($P$33*($U$33/$P$33-1)/5))</f>
        <v>738.49111419999997</v>
      </c>
      <c r="S33" s="151">
        <f t="shared" si="72"/>
        <v>697.66074279999998</v>
      </c>
      <c r="T33" s="151">
        <f t="shared" si="72"/>
        <v>656.83037139999999</v>
      </c>
      <c r="U33" s="124">
        <v>616</v>
      </c>
      <c r="V33" s="124">
        <v>505</v>
      </c>
      <c r="W33" s="115">
        <v>0</v>
      </c>
      <c r="X33" s="115">
        <v>0</v>
      </c>
      <c r="Y33" s="115">
        <v>0</v>
      </c>
      <c r="Z33" s="115">
        <v>0</v>
      </c>
      <c r="AB33" s="4" t="s">
        <v>26</v>
      </c>
      <c r="AC33" s="17">
        <v>0</v>
      </c>
      <c r="AD33" s="18">
        <v>0</v>
      </c>
      <c r="AE33" s="18">
        <v>0</v>
      </c>
      <c r="AF33" s="18">
        <v>0</v>
      </c>
      <c r="AG33" s="18">
        <v>0</v>
      </c>
      <c r="AH33" s="18">
        <v>0</v>
      </c>
      <c r="AI33" s="18">
        <v>0</v>
      </c>
      <c r="AJ33" s="18">
        <v>0</v>
      </c>
      <c r="AK33" s="19">
        <v>0</v>
      </c>
      <c r="AL33" s="5">
        <v>0</v>
      </c>
      <c r="AM33" s="5">
        <v>428.31304899999998</v>
      </c>
      <c r="AN33" s="5">
        <v>593.04068900000004</v>
      </c>
      <c r="AO33" s="124">
        <f t="shared" si="23"/>
        <v>4086.4379488999998</v>
      </c>
      <c r="AP33" s="124">
        <f t="shared" ref="AP33" si="73">Q33+Q71+Q109+Q218+Q363+Q401+Q437+Q474+Q511+Q548+Q620</f>
        <v>4156.910359120001</v>
      </c>
      <c r="AQ33" s="124">
        <f t="shared" ref="AQ33" si="74">R33+R71+R109+R218+R363+R401+R437+R474+R511+R548+R620</f>
        <v>4227.3827693399999</v>
      </c>
      <c r="AR33" s="124">
        <f t="shared" ref="AR33" si="75">S33+S71+S109+S218+S363+S401+S437+S474+S511+S548+S620</f>
        <v>4297.8551795599997</v>
      </c>
      <c r="AS33" s="124">
        <f t="shared" ref="AS33" si="76">T33+T71+T109+T218+T363+T401+T437+T474+T511+T548+T620</f>
        <v>4368.3275897800004</v>
      </c>
      <c r="AT33" s="124">
        <f t="shared" ref="AT33" si="77">U33+U71+U109+U218+U363+U401+U437+U474+U511+U548+U620</f>
        <v>4487.8</v>
      </c>
      <c r="AU33" s="124">
        <f t="shared" ref="AU33" si="78">V33+V71+V109+V218+V363+V401+V437+V474+V511+V548+V620</f>
        <v>5293.6</v>
      </c>
      <c r="AV33" s="115">
        <v>0</v>
      </c>
      <c r="AW33" s="115">
        <v>0</v>
      </c>
      <c r="AX33" s="115">
        <v>0</v>
      </c>
      <c r="AY33" s="115">
        <v>0</v>
      </c>
      <c r="BA33" s="4" t="s">
        <v>26</v>
      </c>
      <c r="BB33" s="115">
        <f>IF(OR(Investment_DATA!P180=0,Investment_Breakdown_DATA!AO33=0),0,IF(Investment_Breakdown_DATA!AO33=Investment_DATA!P180,0,1))</f>
        <v>1</v>
      </c>
      <c r="BC33" s="115">
        <f>IF(OR(Investment_DATA!Q180=0,Investment_Breakdown_DATA!AP33=0),0,IF(Investment_Breakdown_DATA!AP33=Investment_DATA!Q180,0,1))</f>
        <v>1</v>
      </c>
      <c r="BD33" s="115">
        <f>IF(OR(Investment_DATA!R180=0,Investment_Breakdown_DATA!AQ33=0),0,IF(Investment_Breakdown_DATA!AQ33=Investment_DATA!R180,0,1))</f>
        <v>1</v>
      </c>
      <c r="BE33" s="115">
        <f>IF(OR(Investment_DATA!S180=0,Investment_Breakdown_DATA!AR33=0),0,IF(Investment_Breakdown_DATA!AR33=Investment_DATA!S180,0,1))</f>
        <v>1</v>
      </c>
      <c r="BF33" s="115">
        <f>IF(OR(Investment_DATA!T180=0,Investment_Breakdown_DATA!AS33=0),0,IF(Investment_Breakdown_DATA!AS33=Investment_DATA!T180,0,1))</f>
        <v>1</v>
      </c>
      <c r="BG33" s="115">
        <f>IF(OR(Investment_DATA!U180=0,Investment_Breakdown_DATA!AT33=0),0,IF(Investment_Breakdown_DATA!AT33=Investment_DATA!U180,0,1))</f>
        <v>1</v>
      </c>
      <c r="BH33" s="115">
        <f>IF(OR(Investment_DATA!V180=0,Investment_Breakdown_DATA!AU33=0),0,IF(Investment_Breakdown_DATA!AU33=Investment_DATA!V180,0,1))</f>
        <v>1</v>
      </c>
      <c r="BI33" s="115">
        <f>IF(OR(Investment_DATA!W180=0,Investment_Breakdown_DATA!AV33=0),0,IF(Investment_Breakdown_DATA!AV33=Investment_DATA!W180,0,1))</f>
        <v>0</v>
      </c>
      <c r="BJ33" s="115">
        <f>IF(OR(Investment_DATA!X180=0,Investment_Breakdown_DATA!AW33=0),0,IF(Investment_Breakdown_DATA!AW33=Investment_DATA!X180,0,1))</f>
        <v>0</v>
      </c>
      <c r="BK33" s="115">
        <f>IF(OR(Investment_DATA!Y180=0,Investment_Breakdown_DATA!AX33=0),0,IF(Investment_Breakdown_DATA!AX33=Investment_DATA!Y180,0,1))</f>
        <v>0</v>
      </c>
    </row>
    <row r="34" spans="2:63" ht="15" x14ac:dyDescent="0.15">
      <c r="B34">
        <v>40</v>
      </c>
      <c r="C34" s="4" t="s">
        <v>27</v>
      </c>
      <c r="D34" s="17">
        <v>60641</v>
      </c>
      <c r="E34" s="18">
        <v>56468</v>
      </c>
      <c r="F34" s="18">
        <v>58075</v>
      </c>
      <c r="G34" s="18">
        <v>56322</v>
      </c>
      <c r="H34" s="18">
        <v>61723</v>
      </c>
      <c r="I34" s="18">
        <v>60084</v>
      </c>
      <c r="J34" s="18">
        <v>68894</v>
      </c>
      <c r="K34" s="18">
        <v>82345</v>
      </c>
      <c r="L34" s="19">
        <v>96059</v>
      </c>
      <c r="M34" s="5">
        <v>67571</v>
      </c>
      <c r="N34" s="5">
        <v>70495</v>
      </c>
      <c r="O34" s="5">
        <v>62701</v>
      </c>
      <c r="P34" s="115">
        <v>64729</v>
      </c>
      <c r="Q34" s="115">
        <v>72358</v>
      </c>
      <c r="R34" s="115">
        <v>72390</v>
      </c>
      <c r="S34" s="115">
        <v>76058</v>
      </c>
      <c r="T34" s="115">
        <v>65210</v>
      </c>
      <c r="U34" s="115">
        <v>62739</v>
      </c>
      <c r="V34" s="115">
        <v>66219</v>
      </c>
      <c r="W34" s="115">
        <v>70066</v>
      </c>
      <c r="X34" s="115">
        <v>70124</v>
      </c>
      <c r="Y34" s="115">
        <v>72549</v>
      </c>
      <c r="Z34" s="115">
        <v>0</v>
      </c>
      <c r="AB34" s="4" t="s">
        <v>27</v>
      </c>
      <c r="AC34" s="17">
        <v>60641</v>
      </c>
      <c r="AD34" s="18">
        <v>56468</v>
      </c>
      <c r="AE34" s="18">
        <v>58075</v>
      </c>
      <c r="AF34" s="18">
        <v>56322</v>
      </c>
      <c r="AG34" s="18">
        <v>61723</v>
      </c>
      <c r="AH34" s="18">
        <v>60084</v>
      </c>
      <c r="AI34" s="18">
        <v>68894</v>
      </c>
      <c r="AJ34" s="18">
        <v>82345</v>
      </c>
      <c r="AK34" s="19">
        <v>96059</v>
      </c>
      <c r="AL34" s="5">
        <v>67571</v>
      </c>
      <c r="AM34" s="5">
        <v>70495</v>
      </c>
      <c r="AN34" s="5">
        <v>62701</v>
      </c>
      <c r="AO34" s="115">
        <v>2278000</v>
      </c>
      <c r="AP34" s="115">
        <v>2678728</v>
      </c>
      <c r="AQ34" s="115">
        <v>2586511</v>
      </c>
      <c r="AR34" s="115">
        <v>2695797</v>
      </c>
      <c r="AS34" s="115">
        <v>2458146</v>
      </c>
      <c r="AT34" s="115">
        <v>2782427</v>
      </c>
      <c r="AU34" s="115">
        <v>2994671</v>
      </c>
      <c r="AV34" s="115">
        <v>2958516</v>
      </c>
      <c r="AW34" s="115">
        <v>3222552</v>
      </c>
      <c r="AX34" s="115">
        <v>3493804</v>
      </c>
      <c r="AY34" s="115">
        <v>0</v>
      </c>
      <c r="BA34" s="4" t="s">
        <v>27</v>
      </c>
      <c r="BB34" s="115">
        <f>IF(OR(Investment_DATA!P181=0,Investment_Breakdown_DATA!AO34=0),0,IF(Investment_Breakdown_DATA!AO34=Investment_DATA!P181,0,1))</f>
        <v>0</v>
      </c>
      <c r="BC34" s="115">
        <f>IF(OR(Investment_DATA!Q181=0,Investment_Breakdown_DATA!AP34=0),0,IF(Investment_Breakdown_DATA!AP34=Investment_DATA!Q181,0,1))</f>
        <v>0</v>
      </c>
      <c r="BD34" s="115">
        <f>IF(OR(Investment_DATA!R181=0,Investment_Breakdown_DATA!AQ34=0),0,IF(Investment_Breakdown_DATA!AQ34=Investment_DATA!R181,0,1))</f>
        <v>0</v>
      </c>
      <c r="BE34" s="115">
        <f>IF(OR(Investment_DATA!S181=0,Investment_Breakdown_DATA!AR34=0),0,IF(Investment_Breakdown_DATA!AR34=Investment_DATA!S181,0,1))</f>
        <v>0</v>
      </c>
      <c r="BF34" s="115">
        <f>IF(OR(Investment_DATA!T181=0,Investment_Breakdown_DATA!AS34=0),0,IF(Investment_Breakdown_DATA!AS34=Investment_DATA!T181,0,1))</f>
        <v>0</v>
      </c>
      <c r="BG34" s="115">
        <f>IF(OR(Investment_DATA!U181=0,Investment_Breakdown_DATA!AT34=0),0,IF(Investment_Breakdown_DATA!AT34=Investment_DATA!U181,0,1))</f>
        <v>0</v>
      </c>
      <c r="BH34" s="115">
        <f>IF(OR(Investment_DATA!V181=0,Investment_Breakdown_DATA!AU34=0),0,IF(Investment_Breakdown_DATA!AU34=Investment_DATA!V181,0,1))</f>
        <v>0</v>
      </c>
      <c r="BI34" s="115">
        <f>IF(OR(Investment_DATA!W181=0,Investment_Breakdown_DATA!AV34=0),0,IF(Investment_Breakdown_DATA!AV34=Investment_DATA!W181,0,1))</f>
        <v>0</v>
      </c>
      <c r="BJ34" s="115">
        <f>IF(OR(Investment_DATA!X181=0,Investment_Breakdown_DATA!AW34=0),0,IF(Investment_Breakdown_DATA!AW34=Investment_DATA!X181,0,1))</f>
        <v>0</v>
      </c>
      <c r="BK34" s="115">
        <f>IF(OR(Investment_DATA!Y181=0,Investment_Breakdown_DATA!AX34=0),0,IF(Investment_Breakdown_DATA!AX34=Investment_DATA!Y181,0,1))</f>
        <v>0</v>
      </c>
    </row>
    <row r="35" spans="2:63" ht="15" x14ac:dyDescent="0.15">
      <c r="B35">
        <v>40</v>
      </c>
      <c r="C35" s="4" t="s">
        <v>28</v>
      </c>
      <c r="D35" s="17"/>
      <c r="E35" s="18"/>
      <c r="F35" s="18"/>
      <c r="G35" s="18">
        <v>11449</v>
      </c>
      <c r="H35" s="18">
        <v>15544</v>
      </c>
      <c r="I35" s="18">
        <v>19684</v>
      </c>
      <c r="J35" s="18">
        <v>23681</v>
      </c>
      <c r="K35" s="18">
        <v>26204</v>
      </c>
      <c r="L35" s="19">
        <v>30418</v>
      </c>
      <c r="M35" s="5">
        <v>34248</v>
      </c>
      <c r="N35" s="5">
        <v>35479</v>
      </c>
      <c r="O35" s="5">
        <v>36586</v>
      </c>
      <c r="P35" s="124">
        <v>39547</v>
      </c>
      <c r="Q35" s="124">
        <v>38116</v>
      </c>
      <c r="R35" s="124">
        <v>37745</v>
      </c>
      <c r="S35" s="124">
        <v>161</v>
      </c>
      <c r="T35" s="124">
        <v>173</v>
      </c>
      <c r="U35" s="124">
        <v>183</v>
      </c>
      <c r="V35" s="124">
        <v>183</v>
      </c>
      <c r="W35" s="124">
        <v>162</v>
      </c>
      <c r="X35" s="124">
        <v>167</v>
      </c>
      <c r="Y35" s="115">
        <v>165.5</v>
      </c>
      <c r="Z35" s="115">
        <v>0</v>
      </c>
      <c r="AB35" s="4" t="s">
        <v>28</v>
      </c>
      <c r="AC35" s="17"/>
      <c r="AD35" s="18"/>
      <c r="AE35" s="18"/>
      <c r="AF35" s="18">
        <v>11449</v>
      </c>
      <c r="AG35" s="18">
        <v>15544</v>
      </c>
      <c r="AH35" s="18">
        <v>19684</v>
      </c>
      <c r="AI35" s="18">
        <v>23681</v>
      </c>
      <c r="AJ35" s="18">
        <v>26204</v>
      </c>
      <c r="AK35" s="19">
        <v>30418</v>
      </c>
      <c r="AL35" s="5">
        <v>34248</v>
      </c>
      <c r="AM35" s="5">
        <v>35479</v>
      </c>
      <c r="AN35" s="5">
        <v>36586</v>
      </c>
      <c r="AO35" s="124">
        <f t="shared" si="23"/>
        <v>937777</v>
      </c>
      <c r="AP35" s="124">
        <f t="shared" ref="AP35:AP36" si="79">Q35+Q73+Q111+Q220+Q365+Q403+Q439+Q476+Q513+Q550+Q622</f>
        <v>903530</v>
      </c>
      <c r="AQ35" s="124">
        <f t="shared" ref="AQ35:AQ36" si="80">R35+R73+R111+R220+R365+R403+R439+R476+R513+R550+R622</f>
        <v>1068184</v>
      </c>
      <c r="AR35" s="124">
        <f t="shared" ref="AR35:AR36" si="81">S35+S73+S111+S220+S365+S403+S439+S476+S513+S550+S622</f>
        <v>5898</v>
      </c>
      <c r="AS35" s="124">
        <f t="shared" ref="AS35:AS36" si="82">T35+T73+T111+T220+T365+T403+T439+T476+T513+T550+T622</f>
        <v>4314</v>
      </c>
      <c r="AT35" s="124">
        <f t="shared" ref="AT35:AT36" si="83">U35+U73+U111+U220+U365+U403+U439+U476+U513+U550+U622</f>
        <v>5347</v>
      </c>
      <c r="AU35" s="124">
        <f t="shared" ref="AU35:AU36" si="84">V35+V73+V111+V220+V365+V403+V439+V476+V513+V550+V622</f>
        <v>6224</v>
      </c>
      <c r="AV35" s="124">
        <f t="shared" ref="AV35:AV36" si="85">W35+W73+W111+W220+W365+W403+W439+W476+W513+W550+W622</f>
        <v>4212</v>
      </c>
      <c r="AW35" s="124">
        <f t="shared" ref="AW35:AW36" si="86">X35+X73+X111+X220+X365+X403+X439+X476+X513+X550+X622</f>
        <v>4431</v>
      </c>
      <c r="AX35" s="115">
        <v>3414.7000000000003</v>
      </c>
      <c r="AY35" s="115">
        <v>0</v>
      </c>
      <c r="BA35" s="4" t="s">
        <v>28</v>
      </c>
      <c r="BB35" s="115">
        <f>IF(OR(Investment_DATA!P182=0,Investment_Breakdown_DATA!AO35=0),0,IF(Investment_Breakdown_DATA!AO35=Investment_DATA!P182,0,1))</f>
        <v>1</v>
      </c>
      <c r="BC35" s="115">
        <f>IF(OR(Investment_DATA!Q182=0,Investment_Breakdown_DATA!AP35=0),0,IF(Investment_Breakdown_DATA!AP35=Investment_DATA!Q182,0,1))</f>
        <v>0</v>
      </c>
      <c r="BD35" s="115">
        <f>IF(OR(Investment_DATA!R182=0,Investment_Breakdown_DATA!AQ35=0),0,IF(Investment_Breakdown_DATA!AQ35=Investment_DATA!R182,0,1))</f>
        <v>0</v>
      </c>
      <c r="BE35" s="115">
        <f>IF(OR(Investment_DATA!S182=0,Investment_Breakdown_DATA!AR35=0),0,IF(Investment_Breakdown_DATA!AR35=Investment_DATA!S182,0,1))</f>
        <v>1</v>
      </c>
      <c r="BF35" s="115">
        <f>IF(OR(Investment_DATA!T182=0,Investment_Breakdown_DATA!AS35=0),0,IF(Investment_Breakdown_DATA!AS35=Investment_DATA!T182,0,1))</f>
        <v>1</v>
      </c>
      <c r="BG35" s="115">
        <f>IF(OR(Investment_DATA!U182=0,Investment_Breakdown_DATA!AT35=0),0,IF(Investment_Breakdown_DATA!AT35=Investment_DATA!U182,0,1))</f>
        <v>1</v>
      </c>
      <c r="BH35" s="115">
        <f>IF(OR(Investment_DATA!V182=0,Investment_Breakdown_DATA!AU35=0),0,IF(Investment_Breakdown_DATA!AU35=Investment_DATA!V182,0,1))</f>
        <v>1</v>
      </c>
      <c r="BI35" s="115">
        <f>IF(OR(Investment_DATA!W182=0,Investment_Breakdown_DATA!AV35=0),0,IF(Investment_Breakdown_DATA!AV35=Investment_DATA!W182,0,1))</f>
        <v>0</v>
      </c>
      <c r="BJ35" s="115">
        <f>IF(OR(Investment_DATA!X182=0,Investment_Breakdown_DATA!AW35=0),0,IF(Investment_Breakdown_DATA!AW35=Investment_DATA!X182,0,1))</f>
        <v>0</v>
      </c>
      <c r="BK35" s="115">
        <f>IF(OR(Investment_DATA!Y182=0,Investment_Breakdown_DATA!AX35=0),0,IF(Investment_Breakdown_DATA!AX35=Investment_DATA!Y182,0,1))</f>
        <v>1</v>
      </c>
    </row>
    <row r="36" spans="2:63" ht="15" x14ac:dyDescent="0.15">
      <c r="B36">
        <v>40</v>
      </c>
      <c r="C36" s="4" t="s">
        <v>29</v>
      </c>
      <c r="D36" s="17">
        <v>0</v>
      </c>
      <c r="E36" s="18">
        <v>1534</v>
      </c>
      <c r="F36" s="18">
        <v>2192</v>
      </c>
      <c r="G36" s="18">
        <v>1835</v>
      </c>
      <c r="H36" s="18">
        <v>2743</v>
      </c>
      <c r="I36" s="18">
        <v>3372</v>
      </c>
      <c r="J36" s="18">
        <v>3904</v>
      </c>
      <c r="K36" s="18">
        <v>3682</v>
      </c>
      <c r="L36" s="19">
        <v>4943</v>
      </c>
      <c r="M36" s="5">
        <v>3194</v>
      </c>
      <c r="N36" s="5">
        <v>2703</v>
      </c>
      <c r="O36" s="5">
        <v>2758</v>
      </c>
      <c r="P36" s="115">
        <v>0</v>
      </c>
      <c r="Q36" s="115">
        <v>0</v>
      </c>
      <c r="R36" s="115">
        <v>0</v>
      </c>
      <c r="S36" s="115">
        <v>0</v>
      </c>
      <c r="T36" s="115">
        <v>0</v>
      </c>
      <c r="U36" s="115">
        <v>0</v>
      </c>
      <c r="V36" s="115">
        <v>0</v>
      </c>
      <c r="W36" s="115">
        <v>0</v>
      </c>
      <c r="X36" s="115">
        <v>0</v>
      </c>
      <c r="Y36" s="115">
        <v>0</v>
      </c>
      <c r="Z36" s="115">
        <v>0</v>
      </c>
      <c r="AB36" s="4" t="s">
        <v>29</v>
      </c>
      <c r="AC36" s="17">
        <v>0</v>
      </c>
      <c r="AD36" s="18">
        <v>1534</v>
      </c>
      <c r="AE36" s="18">
        <v>2192</v>
      </c>
      <c r="AF36" s="18">
        <v>1835</v>
      </c>
      <c r="AG36" s="18">
        <v>2743</v>
      </c>
      <c r="AH36" s="18">
        <v>3372</v>
      </c>
      <c r="AI36" s="18">
        <v>3904</v>
      </c>
      <c r="AJ36" s="18">
        <v>3682</v>
      </c>
      <c r="AK36" s="19">
        <v>4943</v>
      </c>
      <c r="AL36" s="5">
        <v>3194</v>
      </c>
      <c r="AM36" s="5">
        <v>2703</v>
      </c>
      <c r="AN36" s="5">
        <v>2758</v>
      </c>
      <c r="AO36" s="124">
        <f t="shared" si="23"/>
        <v>55183</v>
      </c>
      <c r="AP36" s="124">
        <f t="shared" si="79"/>
        <v>68488</v>
      </c>
      <c r="AQ36" s="124">
        <f t="shared" si="80"/>
        <v>86657</v>
      </c>
      <c r="AR36" s="124">
        <f t="shared" si="81"/>
        <v>0</v>
      </c>
      <c r="AS36" s="124">
        <f t="shared" si="82"/>
        <v>0</v>
      </c>
      <c r="AT36" s="124">
        <f t="shared" si="83"/>
        <v>0</v>
      </c>
      <c r="AU36" s="124">
        <f t="shared" si="84"/>
        <v>0</v>
      </c>
      <c r="AV36" s="124">
        <f t="shared" si="85"/>
        <v>0</v>
      </c>
      <c r="AW36" s="124">
        <f t="shared" si="86"/>
        <v>0</v>
      </c>
      <c r="AX36" s="124">
        <f t="shared" ref="AX36:AY36" si="87">Y36+Y74+Y112+Y221+Y366+Y404+Y440+Y477+Y514+Y551+Y623</f>
        <v>0</v>
      </c>
      <c r="AY36" s="124">
        <f t="shared" si="87"/>
        <v>0</v>
      </c>
      <c r="BA36" s="4" t="s">
        <v>29</v>
      </c>
      <c r="BB36" s="115">
        <f>IF(OR(Investment_DATA!P183=0,Investment_Breakdown_DATA!AO36=0),0,IF(Investment_Breakdown_DATA!AO36=Investment_DATA!P183,0,1))</f>
        <v>1</v>
      </c>
      <c r="BC36" s="115">
        <f>IF(OR(Investment_DATA!Q183=0,Investment_Breakdown_DATA!AP36=0),0,IF(Investment_Breakdown_DATA!AP36=Investment_DATA!Q183,0,1))</f>
        <v>1</v>
      </c>
      <c r="BD36" s="115">
        <f>IF(OR(Investment_DATA!R183=0,Investment_Breakdown_DATA!AQ36=0),0,IF(Investment_Breakdown_DATA!AQ36=Investment_DATA!R183,0,1))</f>
        <v>1</v>
      </c>
      <c r="BE36" s="115">
        <f>IF(OR(Investment_DATA!S183=0,Investment_Breakdown_DATA!AR36=0),0,IF(Investment_Breakdown_DATA!AR36=Investment_DATA!S183,0,1))</f>
        <v>0</v>
      </c>
      <c r="BF36" s="115">
        <f>IF(OR(Investment_DATA!T183=0,Investment_Breakdown_DATA!AS36=0),0,IF(Investment_Breakdown_DATA!AS36=Investment_DATA!T183,0,1))</f>
        <v>0</v>
      </c>
      <c r="BG36" s="115">
        <f>IF(OR(Investment_DATA!U183=0,Investment_Breakdown_DATA!AT36=0),0,IF(Investment_Breakdown_DATA!AT36=Investment_DATA!U183,0,1))</f>
        <v>0</v>
      </c>
      <c r="BH36" s="115">
        <f>IF(OR(Investment_DATA!V183=0,Investment_Breakdown_DATA!AU36=0),0,IF(Investment_Breakdown_DATA!AU36=Investment_DATA!V183,0,1))</f>
        <v>0</v>
      </c>
      <c r="BI36" s="115">
        <f>IF(OR(Investment_DATA!W183=0,Investment_Breakdown_DATA!AV36=0),0,IF(Investment_Breakdown_DATA!AV36=Investment_DATA!W183,0,1))</f>
        <v>0</v>
      </c>
      <c r="BJ36" s="115">
        <f>IF(OR(Investment_DATA!X183=0,Investment_Breakdown_DATA!AW36=0),0,IF(Investment_Breakdown_DATA!AW36=Investment_DATA!X183,0,1))</f>
        <v>0</v>
      </c>
      <c r="BK36" s="115">
        <f>IF(OR(Investment_DATA!Y183=0,Investment_Breakdown_DATA!AX36=0),0,IF(Investment_Breakdown_DATA!AX36=Investment_DATA!Y183,0,1))</f>
        <v>0</v>
      </c>
    </row>
    <row r="37" spans="2:63" ht="15" x14ac:dyDescent="0.15">
      <c r="B37">
        <v>40</v>
      </c>
      <c r="C37" s="4" t="s">
        <v>30</v>
      </c>
      <c r="D37" s="17">
        <v>0.94410899999999998</v>
      </c>
      <c r="E37" s="18">
        <v>1.648525</v>
      </c>
      <c r="F37" s="18">
        <v>3.6358790000000001</v>
      </c>
      <c r="G37" s="18">
        <v>6.8453179999999998</v>
      </c>
      <c r="H37" s="18">
        <v>14.00975</v>
      </c>
      <c r="I37" s="18">
        <v>28.522725999999999</v>
      </c>
      <c r="J37" s="18">
        <v>51.783690999999997</v>
      </c>
      <c r="K37" s="18">
        <v>78.723084999999998</v>
      </c>
      <c r="L37" s="19">
        <v>141.17287099999999</v>
      </c>
      <c r="M37" s="5">
        <v>250.067487</v>
      </c>
      <c r="N37" s="5">
        <v>381.791</v>
      </c>
      <c r="O37" s="5">
        <v>491.053</v>
      </c>
      <c r="P37" s="115">
        <v>484.51799999999997</v>
      </c>
      <c r="Q37" s="115">
        <v>446</v>
      </c>
      <c r="R37" s="115">
        <v>505</v>
      </c>
      <c r="S37" s="115">
        <v>469</v>
      </c>
      <c r="T37" s="115">
        <v>602</v>
      </c>
      <c r="U37" s="115">
        <v>576</v>
      </c>
      <c r="V37" s="115">
        <v>608</v>
      </c>
      <c r="W37" s="115">
        <v>623</v>
      </c>
      <c r="X37" s="115">
        <v>618</v>
      </c>
      <c r="Y37" s="115">
        <v>541</v>
      </c>
      <c r="Z37" s="115">
        <v>0</v>
      </c>
      <c r="AB37" s="4" t="s">
        <v>30</v>
      </c>
      <c r="AC37" s="17">
        <v>0.94410899999999998</v>
      </c>
      <c r="AD37" s="18">
        <v>1.648525</v>
      </c>
      <c r="AE37" s="18">
        <v>3.6358790000000001</v>
      </c>
      <c r="AF37" s="18">
        <v>6.8453179999999998</v>
      </c>
      <c r="AG37" s="18">
        <v>14.00975</v>
      </c>
      <c r="AH37" s="18">
        <v>28.522725999999999</v>
      </c>
      <c r="AI37" s="18">
        <v>51.783690999999997</v>
      </c>
      <c r="AJ37" s="18">
        <v>78.723084999999998</v>
      </c>
      <c r="AK37" s="19">
        <v>141.17287099999999</v>
      </c>
      <c r="AL37" s="5">
        <v>250.067487</v>
      </c>
      <c r="AM37" s="5">
        <v>381.791</v>
      </c>
      <c r="AN37" s="5">
        <v>491.053</v>
      </c>
      <c r="AO37" s="115">
        <v>7332.9169999999995</v>
      </c>
      <c r="AP37" s="115">
        <v>10453</v>
      </c>
      <c r="AQ37" s="115">
        <v>11347</v>
      </c>
      <c r="AR37" s="115">
        <v>13558</v>
      </c>
      <c r="AS37" s="115">
        <v>16129</v>
      </c>
      <c r="AT37" s="115">
        <v>16623</v>
      </c>
      <c r="AU37" s="115">
        <v>17385</v>
      </c>
      <c r="AV37" s="115">
        <v>17916</v>
      </c>
      <c r="AW37" s="115">
        <v>20335</v>
      </c>
      <c r="AX37" s="115">
        <v>23613</v>
      </c>
      <c r="AY37" s="115">
        <v>0</v>
      </c>
      <c r="BA37" s="4" t="s">
        <v>30</v>
      </c>
      <c r="BB37" s="115">
        <f>IF(OR(Investment_DATA!P184=0,Investment_Breakdown_DATA!AO37=0),0,IF(Investment_Breakdown_DATA!AO37=Investment_DATA!P184,0,1))</f>
        <v>0</v>
      </c>
      <c r="BC37" s="115">
        <f>IF(OR(Investment_DATA!Q184=0,Investment_Breakdown_DATA!AP37=0),0,IF(Investment_Breakdown_DATA!AP37=Investment_DATA!Q184,0,1))</f>
        <v>0</v>
      </c>
      <c r="BD37" s="115">
        <f>IF(OR(Investment_DATA!R184=0,Investment_Breakdown_DATA!AQ37=0),0,IF(Investment_Breakdown_DATA!AQ37=Investment_DATA!R184,0,1))</f>
        <v>0</v>
      </c>
      <c r="BE37" s="115">
        <f>IF(OR(Investment_DATA!S184=0,Investment_Breakdown_DATA!AR37=0),0,IF(Investment_Breakdown_DATA!AR37=Investment_DATA!S184,0,1))</f>
        <v>0</v>
      </c>
      <c r="BF37" s="115">
        <f>IF(OR(Investment_DATA!T184=0,Investment_Breakdown_DATA!AS37=0),0,IF(Investment_Breakdown_DATA!AS37=Investment_DATA!T184,0,1))</f>
        <v>0</v>
      </c>
      <c r="BG37" s="115">
        <f>IF(OR(Investment_DATA!U184=0,Investment_Breakdown_DATA!AT37=0),0,IF(Investment_Breakdown_DATA!AT37=Investment_DATA!U184,0,1))</f>
        <v>0</v>
      </c>
      <c r="BH37" s="115">
        <f>IF(OR(Investment_DATA!V184=0,Investment_Breakdown_DATA!AU37=0),0,IF(Investment_Breakdown_DATA!AU37=Investment_DATA!V184,0,1))</f>
        <v>0</v>
      </c>
      <c r="BI37" s="115">
        <f>IF(OR(Investment_DATA!W184=0,Investment_Breakdown_DATA!AV37=0),0,IF(Investment_Breakdown_DATA!AV37=Investment_DATA!W184,0,1))</f>
        <v>0</v>
      </c>
      <c r="BJ37" s="115">
        <f>IF(OR(Investment_DATA!X184=0,Investment_Breakdown_DATA!AW37=0),0,IF(Investment_Breakdown_DATA!AW37=Investment_DATA!X184,0,1))</f>
        <v>0</v>
      </c>
      <c r="BK37" s="115">
        <f>IF(OR(Investment_DATA!Y184=0,Investment_Breakdown_DATA!AX37=0),0,IF(Investment_Breakdown_DATA!AX37=Investment_DATA!Y184,0,1))</f>
        <v>1</v>
      </c>
    </row>
    <row r="38" spans="2:63" ht="15" x14ac:dyDescent="0.15">
      <c r="B38">
        <v>40</v>
      </c>
      <c r="C38" s="7" t="s">
        <v>31</v>
      </c>
      <c r="D38" s="20">
        <v>36872</v>
      </c>
      <c r="E38" s="21">
        <v>36604</v>
      </c>
      <c r="F38" s="21">
        <v>40682</v>
      </c>
      <c r="G38" s="21">
        <v>39672</v>
      </c>
      <c r="H38" s="21">
        <v>39831</v>
      </c>
      <c r="I38" s="21">
        <v>43195</v>
      </c>
      <c r="J38" s="21">
        <v>48163</v>
      </c>
      <c r="K38" s="21">
        <v>50337</v>
      </c>
      <c r="L38" s="22">
        <v>55436</v>
      </c>
      <c r="M38" s="8">
        <v>55289.233</v>
      </c>
      <c r="N38" s="8">
        <v>58537.995999999999</v>
      </c>
      <c r="O38" s="8">
        <v>61157.739000000001</v>
      </c>
      <c r="P38" s="116">
        <v>60567.656999999999</v>
      </c>
      <c r="Q38" s="116">
        <v>66920.350000000006</v>
      </c>
      <c r="R38" s="116">
        <v>75693.680999999997</v>
      </c>
      <c r="S38" s="116">
        <v>76178.225000000006</v>
      </c>
      <c r="T38" s="116">
        <v>56214.091</v>
      </c>
      <c r="U38" s="116">
        <v>49887.828999999998</v>
      </c>
      <c r="V38" s="116">
        <v>53347.395000000004</v>
      </c>
      <c r="W38" s="116">
        <v>41275.024000000005</v>
      </c>
      <c r="X38" s="116">
        <v>48614.36</v>
      </c>
      <c r="Y38" s="125">
        <v>48614.36</v>
      </c>
      <c r="Z38" s="130">
        <v>0</v>
      </c>
      <c r="AB38" s="7" t="s">
        <v>31</v>
      </c>
      <c r="AC38" s="20">
        <v>36872</v>
      </c>
      <c r="AD38" s="21">
        <v>36604</v>
      </c>
      <c r="AE38" s="21">
        <v>40682</v>
      </c>
      <c r="AF38" s="21">
        <v>39672</v>
      </c>
      <c r="AG38" s="21">
        <v>39831</v>
      </c>
      <c r="AH38" s="21">
        <v>43195</v>
      </c>
      <c r="AI38" s="21">
        <v>48163</v>
      </c>
      <c r="AJ38" s="21">
        <v>50337</v>
      </c>
      <c r="AK38" s="22">
        <v>55436</v>
      </c>
      <c r="AL38" s="8">
        <v>55289.233</v>
      </c>
      <c r="AM38" s="8">
        <v>58537.995999999999</v>
      </c>
      <c r="AN38" s="8">
        <v>61157.739000000001</v>
      </c>
      <c r="AO38" s="116">
        <v>1013479.9739999999</v>
      </c>
      <c r="AP38" s="116">
        <v>1175364.247</v>
      </c>
      <c r="AQ38" s="116">
        <v>1266900.067</v>
      </c>
      <c r="AR38" s="116">
        <v>1373555.2980000002</v>
      </c>
      <c r="AS38" s="116">
        <v>1187951.943</v>
      </c>
      <c r="AT38" s="116">
        <v>1301621.1770788219</v>
      </c>
      <c r="AU38" s="116">
        <v>1358682.1669999999</v>
      </c>
      <c r="AV38" s="116">
        <v>1353619.2108833008</v>
      </c>
      <c r="AW38" s="116">
        <v>1383497.2540000002</v>
      </c>
      <c r="AX38" s="116">
        <v>1491067.6309999998</v>
      </c>
      <c r="AY38" s="116">
        <v>0</v>
      </c>
      <c r="BA38" s="7" t="s">
        <v>31</v>
      </c>
      <c r="BB38" s="115">
        <f>IF(OR(Investment_DATA!P185=0,Investment_Breakdown_DATA!AO38=0),0,IF(Investment_Breakdown_DATA!AO38=Investment_DATA!P185,0,1))</f>
        <v>0</v>
      </c>
      <c r="BC38" s="115">
        <f>IF(OR(Investment_DATA!Q185=0,Investment_Breakdown_DATA!AP38=0),0,IF(Investment_Breakdown_DATA!AP38=Investment_DATA!Q185,0,1))</f>
        <v>0</v>
      </c>
      <c r="BD38" s="115">
        <f>IF(OR(Investment_DATA!R185=0,Investment_Breakdown_DATA!AQ38=0),0,IF(Investment_Breakdown_DATA!AQ38=Investment_DATA!R185,0,1))</f>
        <v>0</v>
      </c>
      <c r="BE38" s="115">
        <f>IF(OR(Investment_DATA!S185=0,Investment_Breakdown_DATA!AR38=0),0,IF(Investment_Breakdown_DATA!AR38=Investment_DATA!S185,0,1))</f>
        <v>0</v>
      </c>
      <c r="BF38" s="115">
        <f>IF(OR(Investment_DATA!T185=0,Investment_Breakdown_DATA!AS38=0),0,IF(Investment_Breakdown_DATA!AS38=Investment_DATA!T185,0,1))</f>
        <v>0</v>
      </c>
      <c r="BG38" s="115">
        <f>IF(OR(Investment_DATA!U185=0,Investment_Breakdown_DATA!AT38=0),0,IF(Investment_Breakdown_DATA!AT38=Investment_DATA!U185,0,1))</f>
        <v>0</v>
      </c>
      <c r="BH38" s="115">
        <f>IF(OR(Investment_DATA!V185=0,Investment_Breakdown_DATA!AU38=0),0,IF(Investment_Breakdown_DATA!AU38=Investment_DATA!V185,0,1))</f>
        <v>0</v>
      </c>
      <c r="BI38" s="115">
        <f>IF(OR(Investment_DATA!W185=0,Investment_Breakdown_DATA!AV38=0),0,IF(Investment_Breakdown_DATA!AV38=Investment_DATA!W185,0,1))</f>
        <v>0</v>
      </c>
      <c r="BJ38" s="115">
        <f>IF(OR(Investment_DATA!X185=0,Investment_Breakdown_DATA!AW38=0),0,IF(Investment_Breakdown_DATA!AW38=Investment_DATA!X185,0,1))</f>
        <v>0</v>
      </c>
      <c r="BK38" s="115">
        <f>IF(OR(Investment_DATA!Y185=0,Investment_Breakdown_DATA!AX38=0),0,IF(Investment_Breakdown_DATA!AX38=Investment_DATA!Y185,0,1))</f>
        <v>0</v>
      </c>
    </row>
    <row r="39" spans="2:63" ht="17.25" customHeight="1" x14ac:dyDescent="0.15">
      <c r="Y39">
        <v>8</v>
      </c>
    </row>
    <row r="43" spans="2:63" ht="18.75" x14ac:dyDescent="0.15">
      <c r="C43" s="9" t="s">
        <v>40</v>
      </c>
    </row>
    <row r="44" spans="2:63" ht="15" x14ac:dyDescent="0.15">
      <c r="B44">
        <v>41</v>
      </c>
      <c r="C44" s="24">
        <v>41</v>
      </c>
      <c r="D44" s="3">
        <v>1992</v>
      </c>
      <c r="E44" s="3">
        <f>D44+1</f>
        <v>1993</v>
      </c>
      <c r="F44" s="3">
        <f t="shared" ref="F44:Z44" si="88">E44+1</f>
        <v>1994</v>
      </c>
      <c r="G44" s="3">
        <f t="shared" si="88"/>
        <v>1995</v>
      </c>
      <c r="H44" s="3">
        <f t="shared" si="88"/>
        <v>1996</v>
      </c>
      <c r="I44" s="3">
        <f t="shared" si="88"/>
        <v>1997</v>
      </c>
      <c r="J44" s="3">
        <f t="shared" si="88"/>
        <v>1998</v>
      </c>
      <c r="K44" s="3">
        <f t="shared" si="88"/>
        <v>1999</v>
      </c>
      <c r="L44" s="3">
        <f t="shared" si="88"/>
        <v>2000</v>
      </c>
      <c r="M44" s="3">
        <f t="shared" si="88"/>
        <v>2001</v>
      </c>
      <c r="N44" s="3">
        <f t="shared" si="88"/>
        <v>2002</v>
      </c>
      <c r="O44" s="3">
        <f t="shared" si="88"/>
        <v>2003</v>
      </c>
      <c r="P44" s="3">
        <f t="shared" si="88"/>
        <v>2004</v>
      </c>
      <c r="Q44" s="3">
        <f t="shared" si="88"/>
        <v>2005</v>
      </c>
      <c r="R44" s="3">
        <f t="shared" si="88"/>
        <v>2006</v>
      </c>
      <c r="S44" s="3">
        <f t="shared" si="88"/>
        <v>2007</v>
      </c>
      <c r="T44" s="3">
        <f t="shared" si="88"/>
        <v>2008</v>
      </c>
      <c r="U44" s="3">
        <f t="shared" si="88"/>
        <v>2009</v>
      </c>
      <c r="V44" s="3">
        <f t="shared" si="88"/>
        <v>2010</v>
      </c>
      <c r="W44" s="3">
        <f t="shared" si="88"/>
        <v>2011</v>
      </c>
      <c r="X44" s="3">
        <f t="shared" si="88"/>
        <v>2012</v>
      </c>
      <c r="Y44" s="114">
        <f t="shared" si="88"/>
        <v>2013</v>
      </c>
      <c r="Z44" s="114">
        <f t="shared" si="88"/>
        <v>2014</v>
      </c>
    </row>
    <row r="45" spans="2:63" ht="15" x14ac:dyDescent="0.15">
      <c r="B45">
        <v>41</v>
      </c>
      <c r="C45" s="4" t="str">
        <f t="shared" ref="C45:C76" si="89">C7</f>
        <v>AT</v>
      </c>
      <c r="D45" s="14">
        <v>18642</v>
      </c>
      <c r="E45" s="15">
        <v>32617</v>
      </c>
      <c r="F45" s="15">
        <v>47897</v>
      </c>
      <c r="G45" s="15">
        <v>39280</v>
      </c>
      <c r="H45" s="15">
        <v>42331</v>
      </c>
      <c r="I45" s="15">
        <v>56893</v>
      </c>
      <c r="J45" s="15">
        <v>49798</v>
      </c>
      <c r="K45" s="15">
        <v>49129</v>
      </c>
      <c r="L45" s="16">
        <v>4041</v>
      </c>
      <c r="M45" s="5">
        <v>4676.6360000000004</v>
      </c>
      <c r="N45" s="5">
        <v>5921.3689999999997</v>
      </c>
      <c r="O45" s="5">
        <v>6881.18</v>
      </c>
      <c r="P45" s="124">
        <v>7251.7910000000002</v>
      </c>
      <c r="Q45" s="124">
        <v>7842.5169999999998</v>
      </c>
      <c r="R45" s="124">
        <v>9068.0969999999998</v>
      </c>
      <c r="S45" s="124">
        <v>10221.485000000001</v>
      </c>
      <c r="T45" s="124">
        <v>15000</v>
      </c>
      <c r="U45" s="124">
        <v>15814</v>
      </c>
      <c r="V45" s="124">
        <v>17066</v>
      </c>
      <c r="W45" s="124">
        <v>17463</v>
      </c>
      <c r="X45" s="124">
        <v>17186</v>
      </c>
      <c r="Y45" s="115">
        <v>16884</v>
      </c>
      <c r="Z45" s="115">
        <v>0</v>
      </c>
    </row>
    <row r="46" spans="2:63" ht="15" x14ac:dyDescent="0.15">
      <c r="B46">
        <v>41</v>
      </c>
      <c r="C46" s="4" t="str">
        <f t="shared" si="89"/>
        <v>BE</v>
      </c>
      <c r="D46" s="17">
        <v>210179</v>
      </c>
      <c r="E46" s="18">
        <v>199826</v>
      </c>
      <c r="F46" s="18">
        <v>225803</v>
      </c>
      <c r="G46" s="18">
        <v>236065</v>
      </c>
      <c r="H46" s="18">
        <v>292661</v>
      </c>
      <c r="I46" s="18">
        <v>317221</v>
      </c>
      <c r="J46" s="18">
        <v>308358</v>
      </c>
      <c r="K46" s="18">
        <v>225234</v>
      </c>
      <c r="L46" s="19">
        <v>5380</v>
      </c>
      <c r="M46" s="5">
        <v>5701</v>
      </c>
      <c r="N46" s="5">
        <v>7882</v>
      </c>
      <c r="O46" s="5">
        <v>8343</v>
      </c>
      <c r="P46" s="115">
        <v>8329.1616799999993</v>
      </c>
      <c r="Q46" s="115">
        <v>10887.616247</v>
      </c>
      <c r="R46" s="115">
        <v>13110.220652</v>
      </c>
      <c r="S46" s="115">
        <v>15285.413216999999</v>
      </c>
      <c r="T46" s="115">
        <v>16325.47832</v>
      </c>
      <c r="U46" s="115">
        <v>18108.797793999998</v>
      </c>
      <c r="V46" s="115">
        <v>17814.460204999999</v>
      </c>
      <c r="W46" s="115">
        <v>16675.237325999999</v>
      </c>
      <c r="X46" s="115">
        <v>16838.856027000002</v>
      </c>
      <c r="Y46" s="115">
        <v>18367.815978999999</v>
      </c>
      <c r="Z46" s="115">
        <v>20425.763341000002</v>
      </c>
    </row>
    <row r="47" spans="2:63" ht="15" x14ac:dyDescent="0.15">
      <c r="B47">
        <v>41</v>
      </c>
      <c r="C47" s="4" t="str">
        <f t="shared" si="89"/>
        <v>BG</v>
      </c>
      <c r="D47" s="17">
        <v>0</v>
      </c>
      <c r="E47" s="18">
        <v>0</v>
      </c>
      <c r="F47" s="18">
        <v>0</v>
      </c>
      <c r="G47" s="18">
        <v>0</v>
      </c>
      <c r="H47" s="18">
        <v>0</v>
      </c>
      <c r="I47" s="18">
        <v>0</v>
      </c>
      <c r="J47" s="18">
        <v>0</v>
      </c>
      <c r="K47" s="18">
        <v>0</v>
      </c>
      <c r="L47" s="19">
        <v>0</v>
      </c>
      <c r="M47" s="5">
        <v>0</v>
      </c>
      <c r="N47" s="5">
        <v>0</v>
      </c>
      <c r="O47" s="5">
        <v>0</v>
      </c>
      <c r="P47" s="151">
        <f>Q47-12.23841766</f>
        <v>56.523164680000008</v>
      </c>
      <c r="Q47" s="151">
        <f>R47-12.23841766</f>
        <v>68.761582340000004</v>
      </c>
      <c r="R47" s="124">
        <v>81</v>
      </c>
      <c r="S47" s="124">
        <v>99</v>
      </c>
      <c r="T47" s="124">
        <v>158</v>
      </c>
      <c r="U47" s="124">
        <v>181</v>
      </c>
      <c r="V47" s="124">
        <v>232</v>
      </c>
      <c r="W47" s="124">
        <v>195</v>
      </c>
      <c r="X47" s="124">
        <v>160</v>
      </c>
      <c r="Y47" s="124">
        <v>160</v>
      </c>
      <c r="Z47" s="115">
        <v>0</v>
      </c>
    </row>
    <row r="48" spans="2:63" ht="15" x14ac:dyDescent="0.15">
      <c r="B48">
        <v>41</v>
      </c>
      <c r="C48" s="4" t="str">
        <f t="shared" si="89"/>
        <v>CH</v>
      </c>
      <c r="D48" s="17"/>
      <c r="E48" s="18"/>
      <c r="F48" s="18"/>
      <c r="G48" s="18"/>
      <c r="H48" s="18">
        <v>21401</v>
      </c>
      <c r="I48" s="18">
        <v>20209</v>
      </c>
      <c r="J48" s="18">
        <v>24859</v>
      </c>
      <c r="K48" s="18">
        <v>29789</v>
      </c>
      <c r="L48" s="19">
        <v>39891</v>
      </c>
      <c r="M48" s="5">
        <v>56233</v>
      </c>
      <c r="N48" s="5">
        <v>55331</v>
      </c>
      <c r="O48" s="5">
        <v>53670</v>
      </c>
      <c r="P48" s="115">
        <v>53545.688000000002</v>
      </c>
      <c r="Q48" s="115">
        <v>55720.21</v>
      </c>
      <c r="R48" s="115">
        <v>53850.107000000004</v>
      </c>
      <c r="S48" s="115">
        <v>49464.434000000001</v>
      </c>
      <c r="T48" s="115">
        <v>40726.810613000001</v>
      </c>
      <c r="U48" s="115">
        <v>37657.608631000003</v>
      </c>
      <c r="V48" s="115">
        <v>37603.587011000003</v>
      </c>
      <c r="W48" s="115">
        <v>38160.129280000001</v>
      </c>
      <c r="X48" s="115">
        <v>38195.538840000001</v>
      </c>
      <c r="Y48" s="115">
        <v>39323.017386</v>
      </c>
      <c r="Z48" s="115">
        <v>39923.019802000003</v>
      </c>
    </row>
    <row r="49" spans="2:26" ht="15" x14ac:dyDescent="0.15">
      <c r="B49">
        <v>41</v>
      </c>
      <c r="C49" s="4" t="str">
        <f t="shared" si="89"/>
        <v>CY</v>
      </c>
      <c r="D49" s="17">
        <v>0</v>
      </c>
      <c r="E49" s="18">
        <v>0</v>
      </c>
      <c r="F49" s="18">
        <v>0</v>
      </c>
      <c r="G49" s="18">
        <v>0</v>
      </c>
      <c r="H49" s="18">
        <v>0</v>
      </c>
      <c r="I49" s="18">
        <v>0</v>
      </c>
      <c r="J49" s="18">
        <v>0</v>
      </c>
      <c r="K49" s="18">
        <v>0</v>
      </c>
      <c r="L49" s="19">
        <v>0</v>
      </c>
      <c r="M49" s="5">
        <v>0</v>
      </c>
      <c r="N49" s="5">
        <v>0</v>
      </c>
      <c r="O49" s="5">
        <v>0</v>
      </c>
      <c r="P49" s="115">
        <v>0</v>
      </c>
      <c r="Q49" s="115">
        <v>0</v>
      </c>
      <c r="R49" s="115">
        <v>0</v>
      </c>
      <c r="S49" s="115">
        <v>0</v>
      </c>
      <c r="T49" s="115">
        <v>0</v>
      </c>
      <c r="U49" s="115">
        <v>0</v>
      </c>
      <c r="V49" s="115">
        <v>0</v>
      </c>
      <c r="W49" s="115">
        <v>0</v>
      </c>
      <c r="X49" s="115">
        <v>0</v>
      </c>
      <c r="Y49" s="115">
        <v>0</v>
      </c>
      <c r="Z49" s="115">
        <v>0</v>
      </c>
    </row>
    <row r="50" spans="2:26" ht="15" x14ac:dyDescent="0.15">
      <c r="B50">
        <v>41</v>
      </c>
      <c r="C50" s="4" t="str">
        <f t="shared" si="89"/>
        <v xml:space="preserve">CZ </v>
      </c>
      <c r="D50" s="17">
        <v>0</v>
      </c>
      <c r="E50" s="18">
        <v>0</v>
      </c>
      <c r="F50" s="18">
        <v>0</v>
      </c>
      <c r="G50" s="18">
        <v>0</v>
      </c>
      <c r="H50" s="18">
        <v>0</v>
      </c>
      <c r="I50" s="18">
        <v>0</v>
      </c>
      <c r="J50" s="18">
        <v>0</v>
      </c>
      <c r="K50" s="18">
        <v>0</v>
      </c>
      <c r="L50" s="19">
        <v>0</v>
      </c>
      <c r="M50" s="5">
        <v>0</v>
      </c>
      <c r="N50" s="5">
        <v>0</v>
      </c>
      <c r="O50" s="5"/>
      <c r="P50" s="115">
        <v>24476</v>
      </c>
      <c r="Q50" s="115">
        <v>25787</v>
      </c>
      <c r="R50" s="115">
        <v>11111</v>
      </c>
      <c r="S50" s="115">
        <v>11382</v>
      </c>
      <c r="T50" s="115">
        <v>13929</v>
      </c>
      <c r="U50" s="115">
        <v>13395</v>
      </c>
      <c r="V50" s="115">
        <v>13221</v>
      </c>
      <c r="W50" s="115">
        <v>13599</v>
      </c>
      <c r="X50" s="115">
        <v>16778</v>
      </c>
      <c r="Y50" s="115">
        <v>20068</v>
      </c>
      <c r="Z50" s="115">
        <v>21307</v>
      </c>
    </row>
    <row r="51" spans="2:26" ht="15" x14ac:dyDescent="0.15">
      <c r="B51">
        <v>41</v>
      </c>
      <c r="C51" s="4" t="str">
        <f t="shared" si="89"/>
        <v>DE</v>
      </c>
      <c r="D51" s="17">
        <v>49300</v>
      </c>
      <c r="E51" s="18">
        <v>54200</v>
      </c>
      <c r="F51" s="18">
        <v>60803</v>
      </c>
      <c r="G51" s="18">
        <v>70373</v>
      </c>
      <c r="H51" s="18">
        <v>80657</v>
      </c>
      <c r="I51" s="18">
        <v>103116</v>
      </c>
      <c r="J51" s="18">
        <v>63913</v>
      </c>
      <c r="K51" s="18">
        <v>72328</v>
      </c>
      <c r="L51" s="19">
        <v>80445</v>
      </c>
      <c r="M51" s="6">
        <v>100630</v>
      </c>
      <c r="N51" s="6">
        <v>133142</v>
      </c>
      <c r="O51" s="6">
        <v>134651</v>
      </c>
      <c r="P51" s="115">
        <v>127168</v>
      </c>
      <c r="Q51" s="115">
        <v>120363</v>
      </c>
      <c r="R51" s="115">
        <v>133339</v>
      </c>
      <c r="S51" s="115">
        <v>136649</v>
      </c>
      <c r="T51" s="115">
        <v>148190</v>
      </c>
      <c r="U51" s="115">
        <v>141150</v>
      </c>
      <c r="V51" s="115">
        <v>221745</v>
      </c>
      <c r="W51" s="115">
        <v>226960</v>
      </c>
      <c r="X51" s="115">
        <v>236058</v>
      </c>
      <c r="Y51" s="115">
        <v>232738</v>
      </c>
      <c r="Z51" s="115">
        <v>238009</v>
      </c>
    </row>
    <row r="52" spans="2:26" ht="15" x14ac:dyDescent="0.15">
      <c r="B52">
        <v>41</v>
      </c>
      <c r="C52" s="4" t="str">
        <f t="shared" si="89"/>
        <v>DK</v>
      </c>
      <c r="D52" s="17">
        <v>59670</v>
      </c>
      <c r="E52" s="18">
        <v>67883</v>
      </c>
      <c r="F52" s="18">
        <v>63238</v>
      </c>
      <c r="G52" s="18">
        <v>72250</v>
      </c>
      <c r="H52" s="18">
        <v>82391</v>
      </c>
      <c r="I52" s="18">
        <v>94195</v>
      </c>
      <c r="J52" s="18">
        <v>93349</v>
      </c>
      <c r="K52" s="18">
        <v>113278</v>
      </c>
      <c r="L52" s="19">
        <v>107740</v>
      </c>
      <c r="M52" s="5">
        <v>93853</v>
      </c>
      <c r="N52" s="5">
        <v>73517</v>
      </c>
      <c r="O52" s="5">
        <v>94780</v>
      </c>
      <c r="P52" s="124">
        <v>91573</v>
      </c>
      <c r="Q52" s="124">
        <v>179637</v>
      </c>
      <c r="R52" s="124">
        <v>111522.32</v>
      </c>
      <c r="S52" s="124">
        <v>118766.26</v>
      </c>
      <c r="T52" s="124">
        <v>123164.52900000001</v>
      </c>
      <c r="U52" s="124">
        <v>190392.36599999998</v>
      </c>
      <c r="V52" s="124">
        <v>388413.49599999998</v>
      </c>
      <c r="W52" s="124">
        <v>378528.21499999997</v>
      </c>
      <c r="X52" s="124">
        <v>417983.45600000001</v>
      </c>
      <c r="Y52" s="124">
        <v>417983.45600000001</v>
      </c>
      <c r="Z52" s="115">
        <v>0</v>
      </c>
    </row>
    <row r="53" spans="2:26" ht="15" x14ac:dyDescent="0.15">
      <c r="B53">
        <v>41</v>
      </c>
      <c r="C53" s="4" t="str">
        <f t="shared" si="89"/>
        <v>EE</v>
      </c>
      <c r="D53" s="17"/>
      <c r="E53" s="18"/>
      <c r="F53" s="18"/>
      <c r="G53" s="18">
        <v>101.2</v>
      </c>
      <c r="H53" s="18">
        <v>128.1</v>
      </c>
      <c r="I53" s="18">
        <v>246.5</v>
      </c>
      <c r="J53" s="18">
        <v>268.5</v>
      </c>
      <c r="K53" s="18">
        <v>238.6</v>
      </c>
      <c r="L53" s="19">
        <v>174.5</v>
      </c>
      <c r="M53" s="5">
        <v>204.6</v>
      </c>
      <c r="N53" s="5">
        <v>139.1</v>
      </c>
      <c r="O53" s="5">
        <v>149.5</v>
      </c>
      <c r="P53" s="115">
        <v>145.6</v>
      </c>
      <c r="Q53" s="115">
        <v>172.2</v>
      </c>
      <c r="R53" s="115">
        <v>179.8</v>
      </c>
      <c r="S53" s="115">
        <v>172.6</v>
      </c>
      <c r="T53" s="115">
        <v>167.85</v>
      </c>
      <c r="U53" s="115">
        <v>291.69499999999999</v>
      </c>
      <c r="V53" s="115">
        <v>278.15899999999999</v>
      </c>
      <c r="W53" s="115">
        <v>17</v>
      </c>
      <c r="X53" s="115">
        <v>38.07</v>
      </c>
      <c r="Y53" s="115">
        <v>9.0609999999999999</v>
      </c>
      <c r="Z53" s="115">
        <v>0</v>
      </c>
    </row>
    <row r="54" spans="2:26" ht="15" x14ac:dyDescent="0.15">
      <c r="B54">
        <v>41</v>
      </c>
      <c r="C54" s="4" t="str">
        <f t="shared" si="89"/>
        <v>ES</v>
      </c>
      <c r="D54" s="17">
        <v>209819</v>
      </c>
      <c r="E54" s="18">
        <v>222904</v>
      </c>
      <c r="F54" s="18">
        <v>203187</v>
      </c>
      <c r="G54" s="18">
        <v>243428.97</v>
      </c>
      <c r="H54" s="18">
        <v>278738</v>
      </c>
      <c r="I54" s="18">
        <v>288889</v>
      </c>
      <c r="J54" s="18">
        <v>598404</v>
      </c>
      <c r="K54" s="18">
        <v>336521</v>
      </c>
      <c r="L54" s="19">
        <f>4375.13597189667*ECO!L19</f>
        <v>727961.37381999928</v>
      </c>
      <c r="M54" s="5">
        <v>6727.74</v>
      </c>
      <c r="N54" s="5">
        <v>7754.32</v>
      </c>
      <c r="O54" s="5">
        <v>10856.52</v>
      </c>
      <c r="P54" s="124">
        <v>13560</v>
      </c>
      <c r="Q54" s="124">
        <v>16478.009999999998</v>
      </c>
      <c r="R54" s="124">
        <v>16777.830000000002</v>
      </c>
      <c r="S54" s="124">
        <v>16608.615577240002</v>
      </c>
      <c r="T54" s="124">
        <v>5379.6616770300006</v>
      </c>
      <c r="U54" s="124">
        <v>5330.1697227299983</v>
      </c>
      <c r="V54" s="124">
        <v>7762.4415502800011</v>
      </c>
      <c r="W54" s="124">
        <v>19799</v>
      </c>
      <c r="X54" s="115">
        <v>9679.0160282724883</v>
      </c>
      <c r="Y54" s="115">
        <v>10369.506801322383</v>
      </c>
      <c r="Z54" s="115">
        <v>10740.492895895419</v>
      </c>
    </row>
    <row r="55" spans="2:26" ht="15" x14ac:dyDescent="0.15">
      <c r="B55">
        <v>41</v>
      </c>
      <c r="C55" s="4" t="str">
        <f t="shared" si="89"/>
        <v>FI</v>
      </c>
      <c r="D55" s="17"/>
      <c r="E55" s="18"/>
      <c r="F55" s="18"/>
      <c r="G55" s="18"/>
      <c r="H55" s="18">
        <v>9706</v>
      </c>
      <c r="I55" s="18">
        <v>13884</v>
      </c>
      <c r="J55" s="18">
        <v>19648</v>
      </c>
      <c r="K55" s="18">
        <v>31817</v>
      </c>
      <c r="L55" s="19">
        <v>37853</v>
      </c>
      <c r="M55" s="5">
        <v>2450</v>
      </c>
      <c r="N55" s="5">
        <v>1256</v>
      </c>
      <c r="O55" s="5">
        <v>1161</v>
      </c>
      <c r="P55" s="115">
        <v>1396</v>
      </c>
      <c r="Q55" s="115">
        <v>785</v>
      </c>
      <c r="R55" s="115">
        <v>964</v>
      </c>
      <c r="S55" s="115">
        <v>720</v>
      </c>
      <c r="T55" s="115">
        <v>1039</v>
      </c>
      <c r="U55" s="115">
        <v>1051</v>
      </c>
      <c r="V55" s="115">
        <v>1506</v>
      </c>
      <c r="W55" s="115">
        <v>1727</v>
      </c>
      <c r="X55" s="115">
        <v>1453</v>
      </c>
      <c r="Y55" s="115">
        <v>1566</v>
      </c>
      <c r="Z55" s="115">
        <v>1559</v>
      </c>
    </row>
    <row r="56" spans="2:26" ht="15" x14ac:dyDescent="0.15">
      <c r="B56">
        <v>41</v>
      </c>
      <c r="C56" s="4" t="str">
        <f t="shared" si="89"/>
        <v>FR</v>
      </c>
      <c r="D56" s="17">
        <v>0</v>
      </c>
      <c r="E56" s="18">
        <v>0</v>
      </c>
      <c r="F56" s="18">
        <v>0</v>
      </c>
      <c r="G56" s="18">
        <v>0</v>
      </c>
      <c r="H56" s="18">
        <v>0</v>
      </c>
      <c r="I56" s="18">
        <v>0</v>
      </c>
      <c r="J56" s="18">
        <v>0</v>
      </c>
      <c r="K56" s="18">
        <v>0</v>
      </c>
      <c r="L56" s="19">
        <v>0</v>
      </c>
      <c r="M56" s="5">
        <v>0</v>
      </c>
      <c r="N56" s="5">
        <v>0</v>
      </c>
      <c r="O56" s="5">
        <v>0</v>
      </c>
      <c r="P56" s="115">
        <v>0</v>
      </c>
      <c r="Q56" s="115">
        <v>0</v>
      </c>
      <c r="R56" s="115">
        <v>0</v>
      </c>
      <c r="S56" s="115">
        <v>0</v>
      </c>
      <c r="T56" s="115">
        <v>0</v>
      </c>
      <c r="U56" s="115">
        <v>0</v>
      </c>
      <c r="V56" s="115">
        <v>0</v>
      </c>
      <c r="W56" s="115">
        <v>0</v>
      </c>
      <c r="X56" s="115">
        <v>0</v>
      </c>
      <c r="Y56" s="115">
        <v>0</v>
      </c>
      <c r="Z56" s="115">
        <v>0</v>
      </c>
    </row>
    <row r="57" spans="2:26" ht="15" x14ac:dyDescent="0.15">
      <c r="B57">
        <v>41</v>
      </c>
      <c r="C57" s="4" t="str">
        <f t="shared" si="89"/>
        <v>GR</v>
      </c>
      <c r="D57" s="17">
        <v>0</v>
      </c>
      <c r="E57" s="18">
        <v>21896</v>
      </c>
      <c r="F57" s="18">
        <v>23423</v>
      </c>
      <c r="G57" s="18">
        <v>29443</v>
      </c>
      <c r="H57" s="18">
        <v>35894</v>
      </c>
      <c r="I57" s="18">
        <v>53485</v>
      </c>
      <c r="J57" s="18">
        <v>59516</v>
      </c>
      <c r="K57" s="18">
        <v>54025</v>
      </c>
      <c r="L57" s="19">
        <v>140960</v>
      </c>
      <c r="M57" s="5">
        <v>145506</v>
      </c>
      <c r="N57" s="5">
        <v>514</v>
      </c>
      <c r="O57" s="5">
        <v>612</v>
      </c>
      <c r="P57" s="115">
        <v>544</v>
      </c>
      <c r="Q57" s="115">
        <v>510</v>
      </c>
      <c r="R57" s="115">
        <v>478</v>
      </c>
      <c r="S57" s="115">
        <v>317</v>
      </c>
      <c r="T57" s="115">
        <v>233</v>
      </c>
      <c r="U57" s="115">
        <v>224</v>
      </c>
      <c r="V57" s="115">
        <v>170</v>
      </c>
      <c r="W57" s="115">
        <v>157</v>
      </c>
      <c r="X57" s="115">
        <v>161</v>
      </c>
      <c r="Y57" s="115">
        <v>170</v>
      </c>
      <c r="Z57" s="115">
        <v>0</v>
      </c>
    </row>
    <row r="58" spans="2:26" ht="15" x14ac:dyDescent="0.15">
      <c r="B58">
        <v>41</v>
      </c>
      <c r="C58" s="4" t="str">
        <f t="shared" si="89"/>
        <v>HR</v>
      </c>
      <c r="D58" s="17">
        <v>0</v>
      </c>
      <c r="E58" s="18">
        <v>0</v>
      </c>
      <c r="F58" s="18">
        <v>0</v>
      </c>
      <c r="G58" s="18">
        <v>0</v>
      </c>
      <c r="H58" s="18">
        <v>0</v>
      </c>
      <c r="I58" s="18">
        <v>0</v>
      </c>
      <c r="J58" s="18">
        <v>475</v>
      </c>
      <c r="K58" s="18">
        <v>500</v>
      </c>
      <c r="L58" s="19">
        <v>540</v>
      </c>
      <c r="M58" s="5">
        <v>482</v>
      </c>
      <c r="N58" s="5">
        <v>534</v>
      </c>
      <c r="O58" s="5">
        <v>749</v>
      </c>
      <c r="P58" s="115">
        <v>0</v>
      </c>
      <c r="Q58" s="115">
        <v>0</v>
      </c>
      <c r="R58" s="115">
        <v>0</v>
      </c>
      <c r="S58" s="115">
        <v>0</v>
      </c>
      <c r="T58" s="115">
        <v>0</v>
      </c>
      <c r="U58" s="115">
        <v>0</v>
      </c>
      <c r="V58" s="115">
        <v>0</v>
      </c>
      <c r="W58" s="115">
        <v>0</v>
      </c>
      <c r="X58" s="115">
        <v>0</v>
      </c>
      <c r="Y58" s="115">
        <v>0</v>
      </c>
      <c r="Z58" s="115">
        <v>0</v>
      </c>
    </row>
    <row r="59" spans="2:26" ht="15" x14ac:dyDescent="0.15">
      <c r="B59">
        <v>41</v>
      </c>
      <c r="C59" s="4" t="str">
        <f t="shared" si="89"/>
        <v>HU</v>
      </c>
      <c r="D59" s="17">
        <v>7474</v>
      </c>
      <c r="E59" s="18">
        <v>6990</v>
      </c>
      <c r="F59" s="18">
        <v>6964</v>
      </c>
      <c r="G59" s="18">
        <v>5307</v>
      </c>
      <c r="H59" s="18">
        <v>20156</v>
      </c>
      <c r="I59" s="18">
        <v>20670</v>
      </c>
      <c r="J59" s="18">
        <v>19836</v>
      </c>
      <c r="K59" s="18">
        <v>29596</v>
      </c>
      <c r="L59" s="19">
        <v>41045</v>
      </c>
      <c r="M59" s="5">
        <v>50667</v>
      </c>
      <c r="N59" s="5">
        <v>52600</v>
      </c>
      <c r="O59" s="5">
        <v>51810</v>
      </c>
      <c r="P59" s="115">
        <v>77921</v>
      </c>
      <c r="Q59" s="115">
        <v>143867</v>
      </c>
      <c r="R59" s="115">
        <v>195479</v>
      </c>
      <c r="S59" s="115">
        <v>241549</v>
      </c>
      <c r="T59" s="115">
        <v>325603</v>
      </c>
      <c r="U59" s="115">
        <v>480809</v>
      </c>
      <c r="V59" s="115">
        <v>548119</v>
      </c>
      <c r="W59" s="115">
        <v>514553</v>
      </c>
      <c r="X59" s="115">
        <v>535257</v>
      </c>
      <c r="Y59" s="115">
        <v>495956</v>
      </c>
      <c r="Z59" s="115">
        <v>0</v>
      </c>
    </row>
    <row r="60" spans="2:26" ht="15" x14ac:dyDescent="0.15">
      <c r="B60">
        <v>41</v>
      </c>
      <c r="C60" s="4" t="str">
        <f t="shared" si="89"/>
        <v>IE</v>
      </c>
      <c r="D60" s="17">
        <v>0</v>
      </c>
      <c r="E60" s="18">
        <v>0</v>
      </c>
      <c r="F60" s="18">
        <v>0</v>
      </c>
      <c r="G60" s="18">
        <v>0</v>
      </c>
      <c r="H60" s="18">
        <v>0</v>
      </c>
      <c r="I60" s="18">
        <v>0</v>
      </c>
      <c r="J60" s="18">
        <v>0</v>
      </c>
      <c r="K60" s="18">
        <v>0</v>
      </c>
      <c r="L60" s="19">
        <v>0</v>
      </c>
      <c r="M60" s="5">
        <v>0</v>
      </c>
      <c r="N60" s="5">
        <v>0</v>
      </c>
      <c r="O60" s="5">
        <v>0</v>
      </c>
      <c r="P60" s="124">
        <v>0</v>
      </c>
      <c r="Q60" s="124">
        <v>0</v>
      </c>
      <c r="R60" s="124">
        <v>0</v>
      </c>
      <c r="S60" s="124">
        <v>0</v>
      </c>
      <c r="T60" s="124">
        <v>0</v>
      </c>
      <c r="U60" s="124">
        <v>0</v>
      </c>
      <c r="V60" s="124">
        <v>0</v>
      </c>
      <c r="W60" s="124">
        <v>0</v>
      </c>
      <c r="X60" s="124">
        <v>0</v>
      </c>
      <c r="Y60" s="124">
        <v>0</v>
      </c>
      <c r="Z60" s="124">
        <v>0</v>
      </c>
    </row>
    <row r="61" spans="2:26" ht="15" x14ac:dyDescent="0.15">
      <c r="B61">
        <v>41</v>
      </c>
      <c r="C61" s="4" t="str">
        <f t="shared" si="89"/>
        <v>IS</v>
      </c>
      <c r="D61" s="17">
        <v>0</v>
      </c>
      <c r="E61" s="18">
        <v>0</v>
      </c>
      <c r="F61" s="18">
        <v>0</v>
      </c>
      <c r="G61" s="18">
        <v>0</v>
      </c>
      <c r="H61" s="18">
        <v>0</v>
      </c>
      <c r="I61" s="18">
        <v>0</v>
      </c>
      <c r="J61" s="18">
        <v>0</v>
      </c>
      <c r="K61" s="18">
        <v>0</v>
      </c>
      <c r="L61" s="19">
        <v>2497</v>
      </c>
      <c r="M61" s="5">
        <v>2278</v>
      </c>
      <c r="N61" s="5">
        <v>3530</v>
      </c>
      <c r="O61" s="5">
        <f>(N61+($N$61*($R$61/$N$61-1)/4))</f>
        <v>13805</v>
      </c>
      <c r="P61" s="151">
        <f t="shared" ref="P61:Q61" si="90">(O61+($N$61*($R$61/$N$61-1)/4))</f>
        <v>24080</v>
      </c>
      <c r="Q61" s="151">
        <f t="shared" si="90"/>
        <v>34355</v>
      </c>
      <c r="R61" s="124">
        <v>44630</v>
      </c>
      <c r="S61" s="124">
        <v>58630</v>
      </c>
      <c r="T61" s="124">
        <v>40205</v>
      </c>
      <c r="U61" s="124">
        <v>12914</v>
      </c>
      <c r="V61" s="124">
        <v>13738</v>
      </c>
      <c r="W61" s="124">
        <v>15879</v>
      </c>
      <c r="X61" s="124">
        <v>15812</v>
      </c>
      <c r="Y61" s="124">
        <v>15812</v>
      </c>
      <c r="Z61" s="124">
        <v>0</v>
      </c>
    </row>
    <row r="62" spans="2:26" ht="15" x14ac:dyDescent="0.15">
      <c r="B62">
        <v>41</v>
      </c>
      <c r="C62" s="4" t="str">
        <f t="shared" si="89"/>
        <v>IT</v>
      </c>
      <c r="D62" s="17"/>
      <c r="E62" s="18"/>
      <c r="F62" s="18"/>
      <c r="G62" s="18"/>
      <c r="H62" s="18"/>
      <c r="I62" s="18"/>
      <c r="J62" s="18">
        <v>11315</v>
      </c>
      <c r="K62" s="18">
        <v>19652</v>
      </c>
      <c r="L62" s="19">
        <v>27764</v>
      </c>
      <c r="M62" s="5">
        <v>30860</v>
      </c>
      <c r="N62" s="5">
        <v>33452</v>
      </c>
      <c r="O62" s="5">
        <v>36224</v>
      </c>
      <c r="P62" s="115">
        <v>38296</v>
      </c>
      <c r="Q62" s="115">
        <v>40583</v>
      </c>
      <c r="R62" s="115">
        <v>41946</v>
      </c>
      <c r="S62" s="115">
        <v>42785</v>
      </c>
      <c r="T62" s="115">
        <v>45688</v>
      </c>
      <c r="U62" s="115">
        <v>50801</v>
      </c>
      <c r="V62" s="115">
        <v>50449</v>
      </c>
      <c r="W62" s="115">
        <v>48825</v>
      </c>
      <c r="X62" s="115">
        <v>48304</v>
      </c>
      <c r="Y62" s="115">
        <v>53964</v>
      </c>
      <c r="Z62" s="115">
        <v>53486</v>
      </c>
    </row>
    <row r="63" spans="2:26" ht="15" x14ac:dyDescent="0.15">
      <c r="B63">
        <v>41</v>
      </c>
      <c r="C63" s="4" t="str">
        <f t="shared" si="89"/>
        <v>LI</v>
      </c>
      <c r="D63" s="17">
        <v>0</v>
      </c>
      <c r="E63" s="18">
        <v>0</v>
      </c>
      <c r="F63" s="18">
        <v>0</v>
      </c>
      <c r="G63" s="18">
        <v>0</v>
      </c>
      <c r="H63" s="18">
        <v>0</v>
      </c>
      <c r="I63" s="18">
        <v>0</v>
      </c>
      <c r="J63" s="18">
        <v>0</v>
      </c>
      <c r="K63" s="18">
        <v>0</v>
      </c>
      <c r="L63" s="19">
        <v>0</v>
      </c>
      <c r="M63" s="5">
        <v>0</v>
      </c>
      <c r="N63" s="5">
        <v>0</v>
      </c>
      <c r="O63" s="5">
        <v>0</v>
      </c>
      <c r="P63" s="115">
        <v>0</v>
      </c>
      <c r="Q63" s="115">
        <v>0</v>
      </c>
      <c r="R63" s="115">
        <v>0</v>
      </c>
      <c r="S63" s="115">
        <v>0</v>
      </c>
      <c r="T63" s="115">
        <v>0</v>
      </c>
      <c r="U63" s="115">
        <v>0</v>
      </c>
      <c r="V63" s="115">
        <v>0</v>
      </c>
      <c r="W63" s="115">
        <v>0</v>
      </c>
      <c r="X63" s="115">
        <v>0</v>
      </c>
      <c r="Y63" s="115">
        <v>0</v>
      </c>
      <c r="Z63" s="115">
        <v>0</v>
      </c>
    </row>
    <row r="64" spans="2:26" ht="15" x14ac:dyDescent="0.15">
      <c r="B64">
        <v>41</v>
      </c>
      <c r="C64" s="4" t="str">
        <f t="shared" si="89"/>
        <v>LU</v>
      </c>
      <c r="D64" s="17">
        <v>0</v>
      </c>
      <c r="E64" s="18">
        <v>0</v>
      </c>
      <c r="F64" s="18">
        <v>0</v>
      </c>
      <c r="G64" s="18">
        <v>0</v>
      </c>
      <c r="H64" s="18">
        <v>0</v>
      </c>
      <c r="I64" s="18">
        <v>0</v>
      </c>
      <c r="J64" s="18">
        <v>0</v>
      </c>
      <c r="K64" s="18">
        <v>0</v>
      </c>
      <c r="L64" s="19">
        <v>0</v>
      </c>
      <c r="M64" s="5">
        <v>0</v>
      </c>
      <c r="N64" s="5">
        <v>0</v>
      </c>
      <c r="O64" s="5">
        <v>0</v>
      </c>
      <c r="P64" s="124">
        <v>0</v>
      </c>
      <c r="Q64" s="124">
        <v>0</v>
      </c>
      <c r="R64" s="124">
        <v>0</v>
      </c>
      <c r="S64" s="124">
        <v>0</v>
      </c>
      <c r="T64" s="124">
        <v>0</v>
      </c>
      <c r="U64" s="124">
        <v>0</v>
      </c>
      <c r="V64" s="124">
        <v>0</v>
      </c>
      <c r="W64" s="124">
        <v>0</v>
      </c>
      <c r="X64" s="124">
        <v>0</v>
      </c>
      <c r="Y64" s="124">
        <v>0</v>
      </c>
      <c r="Z64" s="124">
        <v>0</v>
      </c>
    </row>
    <row r="65" spans="2:26" ht="15" x14ac:dyDescent="0.15">
      <c r="B65">
        <v>41</v>
      </c>
      <c r="C65" s="4" t="str">
        <f t="shared" si="89"/>
        <v>LV</v>
      </c>
      <c r="D65" s="17">
        <v>0</v>
      </c>
      <c r="E65" s="18">
        <v>0</v>
      </c>
      <c r="F65" s="18">
        <v>0</v>
      </c>
      <c r="G65" s="18">
        <v>0</v>
      </c>
      <c r="H65" s="18">
        <v>0</v>
      </c>
      <c r="I65" s="18">
        <v>0</v>
      </c>
      <c r="J65" s="18">
        <v>2.89</v>
      </c>
      <c r="K65" s="18">
        <v>9.2799999999999994</v>
      </c>
      <c r="L65" s="19">
        <v>8.4600000000000009</v>
      </c>
      <c r="M65" s="5">
        <v>10.59</v>
      </c>
      <c r="N65" s="5">
        <v>11.03</v>
      </c>
      <c r="O65" s="5">
        <v>9.73</v>
      </c>
      <c r="P65" s="115">
        <v>4.79</v>
      </c>
      <c r="Q65" s="115">
        <v>2.76</v>
      </c>
      <c r="R65" s="115">
        <v>1.71</v>
      </c>
      <c r="S65" s="115">
        <v>0.93</v>
      </c>
      <c r="T65" s="115">
        <v>13.44</v>
      </c>
      <c r="U65" s="115">
        <v>5.17</v>
      </c>
      <c r="V65" s="115">
        <v>6.33</v>
      </c>
      <c r="W65" s="115">
        <v>0.16</v>
      </c>
      <c r="X65" s="115">
        <v>0.88</v>
      </c>
      <c r="Y65" s="115">
        <v>0.89</v>
      </c>
      <c r="Z65" s="115">
        <v>0</v>
      </c>
    </row>
    <row r="66" spans="2:26" ht="15" x14ac:dyDescent="0.15">
      <c r="B66">
        <v>41</v>
      </c>
      <c r="C66" s="4" t="str">
        <f t="shared" si="89"/>
        <v>MT</v>
      </c>
      <c r="D66" s="17">
        <v>0</v>
      </c>
      <c r="E66" s="18">
        <v>0</v>
      </c>
      <c r="F66" s="18">
        <v>0</v>
      </c>
      <c r="G66" s="18">
        <v>0</v>
      </c>
      <c r="H66" s="18">
        <v>0</v>
      </c>
      <c r="I66" s="18">
        <v>0</v>
      </c>
      <c r="J66" s="18">
        <v>0</v>
      </c>
      <c r="K66" s="18">
        <v>0</v>
      </c>
      <c r="L66" s="19">
        <v>0</v>
      </c>
      <c r="M66" s="5">
        <v>0</v>
      </c>
      <c r="N66" s="5">
        <v>0</v>
      </c>
      <c r="O66" s="5">
        <v>20.96</v>
      </c>
      <c r="P66" s="124">
        <v>20.96</v>
      </c>
      <c r="Q66" s="124">
        <v>30.28</v>
      </c>
      <c r="R66" s="124">
        <v>39.6</v>
      </c>
      <c r="S66" s="124">
        <v>160.72999999999999</v>
      </c>
      <c r="T66" s="124">
        <v>134</v>
      </c>
      <c r="U66" s="124">
        <v>250</v>
      </c>
      <c r="V66" s="124">
        <v>374</v>
      </c>
      <c r="W66" s="124">
        <v>250</v>
      </c>
      <c r="X66" s="124">
        <v>434.73887867401368</v>
      </c>
      <c r="Y66" s="124">
        <v>434.73887867401368</v>
      </c>
      <c r="Z66" s="115">
        <v>0</v>
      </c>
    </row>
    <row r="67" spans="2:26" ht="15" x14ac:dyDescent="0.15">
      <c r="B67">
        <v>41</v>
      </c>
      <c r="C67" s="4" t="str">
        <f t="shared" si="89"/>
        <v>NL</v>
      </c>
      <c r="D67" s="17"/>
      <c r="E67" s="18"/>
      <c r="F67" s="18"/>
      <c r="G67" s="18">
        <v>13581</v>
      </c>
      <c r="H67" s="18">
        <v>18470</v>
      </c>
      <c r="I67" s="18">
        <v>19535</v>
      </c>
      <c r="J67" s="18">
        <v>18695</v>
      </c>
      <c r="K67" s="18">
        <v>18960</v>
      </c>
      <c r="L67" s="19">
        <v>16190</v>
      </c>
      <c r="M67" s="5">
        <v>7394</v>
      </c>
      <c r="N67" s="5">
        <v>7616</v>
      </c>
      <c r="O67" s="5">
        <v>10371</v>
      </c>
      <c r="P67" s="124">
        <v>8575</v>
      </c>
      <c r="Q67" s="124">
        <v>10178</v>
      </c>
      <c r="R67" s="124">
        <v>11605</v>
      </c>
      <c r="S67" s="124">
        <v>21078</v>
      </c>
      <c r="T67" s="124">
        <v>20968</v>
      </c>
      <c r="U67" s="124">
        <v>21841</v>
      </c>
      <c r="V67" s="124">
        <v>23317</v>
      </c>
      <c r="W67" s="124">
        <v>25875</v>
      </c>
      <c r="X67" s="124">
        <v>30472</v>
      </c>
      <c r="Y67" s="124">
        <v>30472</v>
      </c>
      <c r="Z67" s="115">
        <v>0</v>
      </c>
    </row>
    <row r="68" spans="2:26" ht="15" x14ac:dyDescent="0.15">
      <c r="B68">
        <v>41</v>
      </c>
      <c r="C68" s="4" t="str">
        <f t="shared" si="89"/>
        <v>NO</v>
      </c>
      <c r="D68" s="17">
        <v>0</v>
      </c>
      <c r="E68" s="18">
        <v>0</v>
      </c>
      <c r="F68" s="18">
        <v>0</v>
      </c>
      <c r="G68" s="18">
        <v>0</v>
      </c>
      <c r="H68" s="18">
        <v>0</v>
      </c>
      <c r="I68" s="18">
        <v>0</v>
      </c>
      <c r="J68" s="18">
        <v>0</v>
      </c>
      <c r="K68" s="18">
        <v>12476</v>
      </c>
      <c r="L68" s="19">
        <v>13878</v>
      </c>
      <c r="M68" s="5">
        <v>0</v>
      </c>
      <c r="N68" s="5">
        <v>0</v>
      </c>
      <c r="O68" s="5">
        <v>0</v>
      </c>
      <c r="P68" s="115">
        <v>0</v>
      </c>
      <c r="Q68" s="115">
        <v>0</v>
      </c>
      <c r="R68" s="115">
        <v>0</v>
      </c>
      <c r="S68" s="115">
        <v>0</v>
      </c>
      <c r="T68" s="115">
        <v>0</v>
      </c>
      <c r="U68" s="115">
        <v>0</v>
      </c>
      <c r="V68" s="115">
        <v>0</v>
      </c>
      <c r="W68" s="115">
        <v>0</v>
      </c>
      <c r="X68" s="115">
        <v>0</v>
      </c>
      <c r="Y68" s="115">
        <v>0</v>
      </c>
      <c r="Z68" s="115">
        <v>0</v>
      </c>
    </row>
    <row r="69" spans="2:26" ht="15" x14ac:dyDescent="0.15">
      <c r="B69">
        <v>41</v>
      </c>
      <c r="C69" s="4" t="str">
        <f t="shared" si="89"/>
        <v>PL</v>
      </c>
      <c r="D69" s="17">
        <v>11.69</v>
      </c>
      <c r="E69" s="18">
        <v>77.75</v>
      </c>
      <c r="F69" s="18">
        <v>125.32</v>
      </c>
      <c r="G69" s="18">
        <v>196</v>
      </c>
      <c r="H69" s="18">
        <v>199</v>
      </c>
      <c r="I69" s="18">
        <v>255</v>
      </c>
      <c r="J69" s="18">
        <v>481</v>
      </c>
      <c r="K69" s="18">
        <v>1022</v>
      </c>
      <c r="L69" s="19">
        <v>2320</v>
      </c>
      <c r="M69" s="5">
        <v>2625</v>
      </c>
      <c r="N69" s="5">
        <v>2632</v>
      </c>
      <c r="O69" s="5">
        <v>2717</v>
      </c>
      <c r="P69" s="124">
        <v>5692</v>
      </c>
      <c r="Q69" s="151">
        <f>(P69+($P$69*($S$69/$P$69-1)/3))</f>
        <v>6949.666666666667</v>
      </c>
      <c r="R69" s="151">
        <f>(Q69+($P$69*($S$69/$P$69-1)/3))</f>
        <v>8207.3333333333339</v>
      </c>
      <c r="S69" s="124">
        <v>9465</v>
      </c>
      <c r="T69" s="124">
        <v>9017</v>
      </c>
      <c r="U69" s="124">
        <v>10586</v>
      </c>
      <c r="V69" s="124">
        <v>10143</v>
      </c>
      <c r="W69" s="124">
        <v>9718</v>
      </c>
      <c r="X69" s="124">
        <v>11376</v>
      </c>
      <c r="Y69" s="124">
        <v>8999.8690000000006</v>
      </c>
      <c r="Z69" s="115">
        <v>0</v>
      </c>
    </row>
    <row r="70" spans="2:26" ht="15" x14ac:dyDescent="0.15">
      <c r="B70">
        <v>41</v>
      </c>
      <c r="C70" s="4" t="str">
        <f t="shared" si="89"/>
        <v>PT</v>
      </c>
      <c r="D70" s="17">
        <v>485907</v>
      </c>
      <c r="E70" s="18">
        <v>677556</v>
      </c>
      <c r="F70" s="18">
        <v>904409</v>
      </c>
      <c r="G70" s="18">
        <v>354860</v>
      </c>
      <c r="H70" s="18">
        <v>387635</v>
      </c>
      <c r="I70" s="18">
        <v>385106</v>
      </c>
      <c r="J70" s="18">
        <v>423367</v>
      </c>
      <c r="K70" s="18">
        <v>517943</v>
      </c>
      <c r="L70" s="19">
        <v>153360</v>
      </c>
      <c r="M70" s="5">
        <v>918.62800000000004</v>
      </c>
      <c r="N70" s="5">
        <v>885.93100000000004</v>
      </c>
      <c r="O70" s="5">
        <v>606.38</v>
      </c>
      <c r="P70" s="115">
        <v>0</v>
      </c>
      <c r="Q70" s="115">
        <v>0</v>
      </c>
      <c r="R70" s="115">
        <v>0</v>
      </c>
      <c r="S70" s="115">
        <v>0</v>
      </c>
      <c r="T70" s="115">
        <v>0</v>
      </c>
      <c r="U70" s="115">
        <v>0</v>
      </c>
      <c r="V70" s="115">
        <v>0</v>
      </c>
      <c r="W70" s="115">
        <v>0</v>
      </c>
      <c r="X70" s="115">
        <v>0</v>
      </c>
      <c r="Y70" s="115">
        <v>0</v>
      </c>
      <c r="Z70" s="115">
        <v>0</v>
      </c>
    </row>
    <row r="71" spans="2:26" ht="15" x14ac:dyDescent="0.15">
      <c r="B71">
        <v>41</v>
      </c>
      <c r="C71" s="4" t="str">
        <f t="shared" si="89"/>
        <v>RO</v>
      </c>
      <c r="D71" s="17">
        <v>0</v>
      </c>
      <c r="E71" s="18">
        <v>0</v>
      </c>
      <c r="F71" s="18">
        <v>0</v>
      </c>
      <c r="G71" s="18">
        <v>0</v>
      </c>
      <c r="H71" s="18">
        <v>0</v>
      </c>
      <c r="I71" s="18">
        <v>0</v>
      </c>
      <c r="J71" s="18">
        <v>0</v>
      </c>
      <c r="K71" s="18">
        <v>0</v>
      </c>
      <c r="L71" s="19">
        <v>0</v>
      </c>
      <c r="M71" s="5">
        <v>0</v>
      </c>
      <c r="N71" s="5">
        <v>733.50127000000009</v>
      </c>
      <c r="O71" s="5">
        <v>750.92291</v>
      </c>
      <c r="P71" s="124">
        <v>758.60032000000001</v>
      </c>
      <c r="Q71" s="151">
        <f>(P71+($P$71*($U$71/$P$71-1)/5))</f>
        <v>733.08025599999996</v>
      </c>
      <c r="R71" s="151">
        <f t="shared" ref="R71:T71" si="91">(Q71+($P$71*($U$71/$P$71-1)/5))</f>
        <v>707.56019199999992</v>
      </c>
      <c r="S71" s="151">
        <f t="shared" si="91"/>
        <v>682.04012799999987</v>
      </c>
      <c r="T71" s="151">
        <f t="shared" si="91"/>
        <v>656.52006399999982</v>
      </c>
      <c r="U71" s="124">
        <v>631</v>
      </c>
      <c r="V71" s="124">
        <v>688</v>
      </c>
      <c r="W71" s="115">
        <v>0</v>
      </c>
      <c r="X71" s="115">
        <v>0</v>
      </c>
      <c r="Y71" s="115">
        <v>0</v>
      </c>
      <c r="Z71" s="115">
        <v>0</v>
      </c>
    </row>
    <row r="72" spans="2:26" ht="15" x14ac:dyDescent="0.15">
      <c r="B72">
        <v>41</v>
      </c>
      <c r="C72" s="4" t="str">
        <f t="shared" si="89"/>
        <v>SE</v>
      </c>
      <c r="D72" s="17">
        <v>23871</v>
      </c>
      <c r="E72" s="18">
        <v>31271</v>
      </c>
      <c r="F72" s="18">
        <v>35383</v>
      </c>
      <c r="G72" s="18">
        <v>30245</v>
      </c>
      <c r="H72" s="18">
        <v>95030</v>
      </c>
      <c r="I72" s="18">
        <v>185637</v>
      </c>
      <c r="J72" s="18">
        <v>222204</v>
      </c>
      <c r="K72" s="18">
        <v>129104</v>
      </c>
      <c r="L72" s="19">
        <v>163641</v>
      </c>
      <c r="M72" s="5">
        <v>219115</v>
      </c>
      <c r="N72" s="5">
        <v>181450</v>
      </c>
      <c r="O72" s="5">
        <v>179964</v>
      </c>
      <c r="P72" s="115">
        <v>177049</v>
      </c>
      <c r="Q72" s="115">
        <v>173501</v>
      </c>
      <c r="R72" s="115">
        <v>174626</v>
      </c>
      <c r="S72" s="115">
        <v>182419</v>
      </c>
      <c r="T72" s="115">
        <v>202427</v>
      </c>
      <c r="U72" s="115">
        <v>212778</v>
      </c>
      <c r="V72" s="115">
        <v>212626</v>
      </c>
      <c r="W72" s="115">
        <v>221279</v>
      </c>
      <c r="X72" s="115">
        <v>302132</v>
      </c>
      <c r="Y72" s="115">
        <v>329018</v>
      </c>
      <c r="Z72" s="115">
        <v>0</v>
      </c>
    </row>
    <row r="73" spans="2:26" ht="15" x14ac:dyDescent="0.15">
      <c r="B73">
        <v>41</v>
      </c>
      <c r="C73" s="4" t="str">
        <f t="shared" si="89"/>
        <v>SI</v>
      </c>
      <c r="D73" s="17"/>
      <c r="E73" s="18"/>
      <c r="F73" s="18"/>
      <c r="G73" s="18">
        <v>932</v>
      </c>
      <c r="H73" s="18">
        <v>1109</v>
      </c>
      <c r="I73" s="18">
        <v>884</v>
      </c>
      <c r="J73" s="18">
        <v>1317</v>
      </c>
      <c r="K73" s="18">
        <v>4499</v>
      </c>
      <c r="L73" s="19">
        <v>5762</v>
      </c>
      <c r="M73" s="5">
        <v>10039</v>
      </c>
      <c r="N73" s="5">
        <v>29686</v>
      </c>
      <c r="O73" s="5">
        <v>27797</v>
      </c>
      <c r="P73" s="124">
        <v>38522</v>
      </c>
      <c r="Q73" s="124">
        <v>42187</v>
      </c>
      <c r="R73" s="124">
        <v>86784</v>
      </c>
      <c r="S73" s="124">
        <v>614</v>
      </c>
      <c r="T73" s="124">
        <v>524</v>
      </c>
      <c r="U73" s="124">
        <v>1224</v>
      </c>
      <c r="V73" s="124">
        <v>1095</v>
      </c>
      <c r="W73" s="124">
        <v>281</v>
      </c>
      <c r="X73" s="124">
        <v>288</v>
      </c>
      <c r="Y73" s="115">
        <v>259.89999999999998</v>
      </c>
      <c r="Z73" s="115">
        <v>0</v>
      </c>
    </row>
    <row r="74" spans="2:26" ht="15" x14ac:dyDescent="0.15">
      <c r="B74">
        <v>41</v>
      </c>
      <c r="C74" s="4" t="str">
        <f t="shared" si="89"/>
        <v xml:space="preserve">SK </v>
      </c>
      <c r="D74" s="17">
        <v>0</v>
      </c>
      <c r="E74" s="18">
        <v>2313</v>
      </c>
      <c r="F74" s="18">
        <v>3033</v>
      </c>
      <c r="G74" s="18">
        <f>AVERAGE(F74,H74)</f>
        <v>1552.5</v>
      </c>
      <c r="H74" s="18">
        <v>72</v>
      </c>
      <c r="I74" s="18">
        <v>2188</v>
      </c>
      <c r="J74" s="18">
        <v>5588</v>
      </c>
      <c r="K74" s="18">
        <v>3077</v>
      </c>
      <c r="L74" s="19">
        <v>2018</v>
      </c>
      <c r="M74" s="5">
        <v>2002</v>
      </c>
      <c r="N74" s="5">
        <v>523</v>
      </c>
      <c r="O74" s="5">
        <v>1051</v>
      </c>
      <c r="P74" s="115">
        <v>0</v>
      </c>
      <c r="Q74" s="115">
        <v>0</v>
      </c>
      <c r="R74" s="115">
        <v>0</v>
      </c>
      <c r="S74" s="115">
        <v>0</v>
      </c>
      <c r="T74" s="115">
        <v>0</v>
      </c>
      <c r="U74" s="115">
        <v>0</v>
      </c>
      <c r="V74" s="115">
        <v>0</v>
      </c>
      <c r="W74" s="115">
        <v>0</v>
      </c>
      <c r="X74" s="115">
        <v>0</v>
      </c>
      <c r="Y74" s="115">
        <v>0</v>
      </c>
      <c r="Z74" s="115">
        <v>0</v>
      </c>
    </row>
    <row r="75" spans="2:26" ht="15" x14ac:dyDescent="0.15">
      <c r="B75">
        <v>41</v>
      </c>
      <c r="C75" s="4" t="str">
        <f t="shared" si="89"/>
        <v>TR</v>
      </c>
      <c r="D75" s="17">
        <v>0</v>
      </c>
      <c r="E75" s="18">
        <v>0</v>
      </c>
      <c r="F75" s="18">
        <v>0</v>
      </c>
      <c r="G75" s="18">
        <v>0</v>
      </c>
      <c r="H75" s="18">
        <v>0</v>
      </c>
      <c r="I75" s="18">
        <v>0</v>
      </c>
      <c r="J75" s="18">
        <v>23.907171000000002</v>
      </c>
      <c r="K75" s="18">
        <v>62.952663999999999</v>
      </c>
      <c r="L75" s="19">
        <v>130.516852</v>
      </c>
      <c r="M75" s="5">
        <v>208.24081799999999</v>
      </c>
      <c r="N75" s="5">
        <v>342.93099999999998</v>
      </c>
      <c r="O75" s="5">
        <v>458.07400000000001</v>
      </c>
      <c r="P75" s="115">
        <v>617.69200000000001</v>
      </c>
      <c r="Q75" s="115">
        <v>1826</v>
      </c>
      <c r="R75" s="115">
        <v>1454</v>
      </c>
      <c r="S75" s="115">
        <v>2014</v>
      </c>
      <c r="T75" s="115">
        <v>2047</v>
      </c>
      <c r="U75" s="115">
        <v>1303</v>
      </c>
      <c r="V75" s="115">
        <v>1178</v>
      </c>
      <c r="W75" s="115">
        <v>428</v>
      </c>
      <c r="X75" s="115">
        <v>571</v>
      </c>
      <c r="Y75" s="115">
        <v>667</v>
      </c>
      <c r="Z75" s="115">
        <v>0</v>
      </c>
    </row>
    <row r="76" spans="2:26" ht="15" x14ac:dyDescent="0.15">
      <c r="B76">
        <v>41</v>
      </c>
      <c r="C76" s="7" t="str">
        <f t="shared" si="89"/>
        <v>GB</v>
      </c>
      <c r="D76" s="20">
        <v>0</v>
      </c>
      <c r="E76" s="21">
        <v>0</v>
      </c>
      <c r="F76" s="21">
        <v>0</v>
      </c>
      <c r="G76" s="21">
        <v>0</v>
      </c>
      <c r="H76" s="21">
        <v>0</v>
      </c>
      <c r="I76" s="21">
        <v>0</v>
      </c>
      <c r="J76" s="21">
        <v>0</v>
      </c>
      <c r="K76" s="21">
        <v>0</v>
      </c>
      <c r="L76" s="22">
        <v>0</v>
      </c>
      <c r="M76" s="8">
        <v>0</v>
      </c>
      <c r="N76" s="8">
        <v>0</v>
      </c>
      <c r="O76" s="8">
        <v>0</v>
      </c>
      <c r="P76" s="116">
        <v>0</v>
      </c>
      <c r="Q76" s="116">
        <v>0</v>
      </c>
      <c r="R76" s="116">
        <v>0</v>
      </c>
      <c r="S76" s="116">
        <v>0</v>
      </c>
      <c r="T76" s="116">
        <v>0</v>
      </c>
      <c r="U76" s="116">
        <v>0</v>
      </c>
      <c r="V76" s="116">
        <v>0</v>
      </c>
      <c r="W76" s="116">
        <v>0</v>
      </c>
      <c r="X76" s="116">
        <v>0</v>
      </c>
      <c r="Y76" s="116">
        <v>0</v>
      </c>
      <c r="Z76" s="116">
        <v>0</v>
      </c>
    </row>
    <row r="81" spans="3:26" ht="18.75" x14ac:dyDescent="0.15">
      <c r="C81" s="134" t="s">
        <v>41</v>
      </c>
      <c r="D81" s="135"/>
      <c r="E81" s="135"/>
      <c r="F81" s="135"/>
      <c r="G81" s="135"/>
      <c r="H81" s="135"/>
      <c r="I81" s="135"/>
      <c r="J81" s="135"/>
      <c r="K81" s="135"/>
      <c r="L81" s="135"/>
      <c r="M81" s="135"/>
      <c r="N81" s="135"/>
      <c r="O81" s="135"/>
      <c r="P81" s="135"/>
      <c r="Q81" s="135"/>
      <c r="R81" s="135"/>
      <c r="S81" s="135"/>
      <c r="T81" s="135"/>
      <c r="U81" s="135"/>
      <c r="V81" s="135"/>
      <c r="W81" s="135"/>
      <c r="X81" s="135"/>
      <c r="Y81" s="135"/>
      <c r="Z81" s="136"/>
    </row>
    <row r="82" spans="3:26" ht="15" x14ac:dyDescent="0.15">
      <c r="C82" s="24"/>
      <c r="D82" s="3">
        <v>1992</v>
      </c>
      <c r="E82" s="3">
        <f>D82+1</f>
        <v>1993</v>
      </c>
      <c r="F82" s="3">
        <f t="shared" ref="F82:Z82" si="92">E82+1</f>
        <v>1994</v>
      </c>
      <c r="G82" s="3">
        <f t="shared" si="92"/>
        <v>1995</v>
      </c>
      <c r="H82" s="3">
        <f t="shared" si="92"/>
        <v>1996</v>
      </c>
      <c r="I82" s="3">
        <f t="shared" si="92"/>
        <v>1997</v>
      </c>
      <c r="J82" s="3">
        <f t="shared" si="92"/>
        <v>1998</v>
      </c>
      <c r="K82" s="3">
        <f t="shared" si="92"/>
        <v>1999</v>
      </c>
      <c r="L82" s="3">
        <f t="shared" si="92"/>
        <v>2000</v>
      </c>
      <c r="M82" s="3">
        <f t="shared" si="92"/>
        <v>2001</v>
      </c>
      <c r="N82" s="3">
        <f t="shared" si="92"/>
        <v>2002</v>
      </c>
      <c r="O82" s="3">
        <f t="shared" si="92"/>
        <v>2003</v>
      </c>
      <c r="P82" s="3">
        <f t="shared" si="92"/>
        <v>2004</v>
      </c>
      <c r="Q82" s="3">
        <f t="shared" si="92"/>
        <v>2005</v>
      </c>
      <c r="R82" s="3">
        <f t="shared" si="92"/>
        <v>2006</v>
      </c>
      <c r="S82" s="3">
        <f t="shared" si="92"/>
        <v>2007</v>
      </c>
      <c r="T82" s="3">
        <f t="shared" si="92"/>
        <v>2008</v>
      </c>
      <c r="U82" s="3">
        <f t="shared" si="92"/>
        <v>2009</v>
      </c>
      <c r="V82" s="3">
        <f t="shared" si="92"/>
        <v>2010</v>
      </c>
      <c r="W82" s="3">
        <f t="shared" si="92"/>
        <v>2011</v>
      </c>
      <c r="X82" s="3">
        <f t="shared" si="92"/>
        <v>2012</v>
      </c>
      <c r="Y82" s="3">
        <f t="shared" si="92"/>
        <v>2013</v>
      </c>
      <c r="Z82" s="114">
        <f t="shared" si="92"/>
        <v>2014</v>
      </c>
    </row>
    <row r="83" spans="3:26" ht="15" x14ac:dyDescent="0.15">
      <c r="C83" s="4" t="str">
        <f t="shared" ref="C83:C113" si="93">C45</f>
        <v>AT</v>
      </c>
      <c r="D83" s="14"/>
      <c r="E83" s="15"/>
      <c r="F83" s="15"/>
      <c r="G83" s="15"/>
      <c r="H83" s="15"/>
      <c r="I83" s="15"/>
      <c r="J83" s="15"/>
      <c r="K83" s="15"/>
      <c r="L83" s="16"/>
      <c r="M83" s="5"/>
      <c r="N83" s="5"/>
      <c r="O83" s="78">
        <f>O119+O156</f>
        <v>15546.165999999999</v>
      </c>
      <c r="P83" s="78">
        <f t="shared" ref="P83:X83" si="94">P119+P156</f>
        <v>17531.543000000001</v>
      </c>
      <c r="Q83" s="78">
        <f t="shared" si="94"/>
        <v>21431.126</v>
      </c>
      <c r="R83" s="78">
        <f t="shared" si="94"/>
        <v>23259.988000000001</v>
      </c>
      <c r="S83" s="78">
        <f t="shared" si="94"/>
        <v>23652.112000000001</v>
      </c>
      <c r="T83" s="78">
        <f t="shared" si="94"/>
        <v>19479</v>
      </c>
      <c r="U83" s="78">
        <f t="shared" si="94"/>
        <v>18830</v>
      </c>
      <c r="V83" s="78">
        <f t="shared" si="94"/>
        <v>20156</v>
      </c>
      <c r="W83" s="78">
        <f t="shared" si="94"/>
        <v>20117</v>
      </c>
      <c r="X83" s="78">
        <f t="shared" si="94"/>
        <v>21371</v>
      </c>
      <c r="Y83" s="115">
        <v>20961</v>
      </c>
      <c r="Z83" s="115">
        <v>0</v>
      </c>
    </row>
    <row r="84" spans="3:26" ht="15" x14ac:dyDescent="0.15">
      <c r="C84" s="4" t="str">
        <f t="shared" si="93"/>
        <v>BE</v>
      </c>
      <c r="D84" s="17"/>
      <c r="E84" s="18"/>
      <c r="F84" s="18"/>
      <c r="G84" s="18"/>
      <c r="H84" s="18"/>
      <c r="I84" s="18"/>
      <c r="J84" s="18"/>
      <c r="K84" s="18"/>
      <c r="L84" s="19"/>
      <c r="M84" s="5"/>
      <c r="N84" s="5"/>
      <c r="O84" s="78">
        <f t="shared" ref="O84:Y85" si="95">O120+O157</f>
        <v>26259</v>
      </c>
      <c r="P84" s="115">
        <v>15282.661967</v>
      </c>
      <c r="Q84" s="115">
        <v>20970.010630000001</v>
      </c>
      <c r="R84" s="115">
        <v>23782.866144</v>
      </c>
      <c r="S84" s="115">
        <v>23308.550834000001</v>
      </c>
      <c r="T84" s="115">
        <v>11419.967366000001</v>
      </c>
      <c r="U84" s="115">
        <v>11615.45377</v>
      </c>
      <c r="V84" s="115">
        <v>12704.221965000001</v>
      </c>
      <c r="W84" s="115">
        <v>9293.0191130000003</v>
      </c>
      <c r="X84" s="115">
        <v>9736.9779639999997</v>
      </c>
      <c r="Y84" s="115">
        <v>12706.284992000001</v>
      </c>
      <c r="Z84" s="115">
        <v>13853.53404</v>
      </c>
    </row>
    <row r="85" spans="3:26" ht="15" x14ac:dyDescent="0.15">
      <c r="C85" s="4" t="str">
        <f t="shared" si="93"/>
        <v>BG</v>
      </c>
      <c r="D85" s="17"/>
      <c r="E85" s="18"/>
      <c r="F85" s="18"/>
      <c r="G85" s="18"/>
      <c r="H85" s="18"/>
      <c r="I85" s="18"/>
      <c r="J85" s="18"/>
      <c r="K85" s="18"/>
      <c r="L85" s="19"/>
      <c r="M85" s="5"/>
      <c r="N85" s="5"/>
      <c r="O85" s="78">
        <f t="shared" si="95"/>
        <v>0</v>
      </c>
      <c r="P85" s="78">
        <f t="shared" si="95"/>
        <v>0</v>
      </c>
      <c r="Q85" s="78">
        <f t="shared" si="95"/>
        <v>0</v>
      </c>
      <c r="R85" s="78">
        <f t="shared" si="95"/>
        <v>0</v>
      </c>
      <c r="S85" s="78">
        <f t="shared" si="95"/>
        <v>0</v>
      </c>
      <c r="T85" s="78">
        <f t="shared" si="95"/>
        <v>0</v>
      </c>
      <c r="U85" s="78">
        <f t="shared" si="95"/>
        <v>0</v>
      </c>
      <c r="V85" s="78">
        <f t="shared" si="95"/>
        <v>0</v>
      </c>
      <c r="W85" s="78">
        <f t="shared" si="95"/>
        <v>0</v>
      </c>
      <c r="X85" s="78">
        <f t="shared" si="95"/>
        <v>0</v>
      </c>
      <c r="Y85" s="78">
        <f t="shared" si="95"/>
        <v>0</v>
      </c>
      <c r="Z85" s="124">
        <f t="shared" ref="Z85" si="96">Z121+Z158</f>
        <v>0</v>
      </c>
    </row>
    <row r="86" spans="3:26" ht="15" x14ac:dyDescent="0.15">
      <c r="C86" s="4" t="str">
        <f t="shared" si="93"/>
        <v>CH</v>
      </c>
      <c r="D86" s="17"/>
      <c r="E86" s="18"/>
      <c r="F86" s="18"/>
      <c r="G86" s="18"/>
      <c r="H86" s="18"/>
      <c r="I86" s="18"/>
      <c r="J86" s="18"/>
      <c r="K86" s="18"/>
      <c r="L86" s="19"/>
      <c r="M86" s="5"/>
      <c r="N86" s="5"/>
      <c r="O86" s="78">
        <f t="shared" ref="O86" si="97">O122+O159</f>
        <v>28220</v>
      </c>
      <c r="P86" s="115">
        <v>31047.052</v>
      </c>
      <c r="Q86" s="115">
        <v>33330.491999999998</v>
      </c>
      <c r="R86" s="115">
        <v>38440.093999999997</v>
      </c>
      <c r="S86" s="115">
        <v>42818.868000000002</v>
      </c>
      <c r="T86" s="115">
        <v>7364.1385639999999</v>
      </c>
      <c r="U86" s="115">
        <v>8037.0042780000003</v>
      </c>
      <c r="V86" s="115">
        <v>8213.2706020000005</v>
      </c>
      <c r="W86" s="115">
        <v>7333.0505270000003</v>
      </c>
      <c r="X86" s="115">
        <v>8356.7612659999995</v>
      </c>
      <c r="Y86" s="115">
        <v>11003.123949000001</v>
      </c>
      <c r="Z86" s="115">
        <v>13532.530288</v>
      </c>
    </row>
    <row r="87" spans="3:26" ht="15" x14ac:dyDescent="0.15">
      <c r="C87" s="4" t="str">
        <f t="shared" si="93"/>
        <v>CY</v>
      </c>
      <c r="D87" s="17"/>
      <c r="E87" s="18"/>
      <c r="F87" s="18"/>
      <c r="G87" s="18"/>
      <c r="H87" s="18"/>
      <c r="I87" s="18"/>
      <c r="J87" s="18"/>
      <c r="K87" s="18"/>
      <c r="L87" s="19"/>
      <c r="M87" s="5"/>
      <c r="N87" s="5"/>
      <c r="O87" s="78">
        <f t="shared" ref="O87:Z87" si="98">O123+O160</f>
        <v>0</v>
      </c>
      <c r="P87" s="78">
        <f t="shared" si="98"/>
        <v>0</v>
      </c>
      <c r="Q87" s="78">
        <f t="shared" si="98"/>
        <v>0</v>
      </c>
      <c r="R87" s="78">
        <f t="shared" si="98"/>
        <v>0</v>
      </c>
      <c r="S87" s="78">
        <f t="shared" si="98"/>
        <v>0</v>
      </c>
      <c r="T87" s="78">
        <f t="shared" si="98"/>
        <v>359.4</v>
      </c>
      <c r="U87" s="78">
        <f t="shared" si="98"/>
        <v>551.20000000000005</v>
      </c>
      <c r="V87" s="78">
        <f t="shared" si="98"/>
        <v>455</v>
      </c>
      <c r="W87" s="78">
        <f t="shared" si="98"/>
        <v>327</v>
      </c>
      <c r="X87" s="78">
        <f t="shared" si="98"/>
        <v>409</v>
      </c>
      <c r="Y87" s="78">
        <f t="shared" si="98"/>
        <v>409</v>
      </c>
      <c r="Z87" s="124">
        <f t="shared" si="98"/>
        <v>0</v>
      </c>
    </row>
    <row r="88" spans="3:26" ht="15" x14ac:dyDescent="0.15">
      <c r="C88" s="4" t="str">
        <f t="shared" si="93"/>
        <v xml:space="preserve">CZ </v>
      </c>
      <c r="D88" s="17"/>
      <c r="E88" s="18"/>
      <c r="F88" s="18"/>
      <c r="G88" s="18"/>
      <c r="H88" s="18"/>
      <c r="I88" s="18"/>
      <c r="J88" s="18"/>
      <c r="K88" s="18"/>
      <c r="L88" s="19"/>
      <c r="M88" s="5"/>
      <c r="N88" s="5"/>
      <c r="O88" s="78">
        <f t="shared" ref="O88" si="99">O124+O161</f>
        <v>12579</v>
      </c>
      <c r="P88" s="115">
        <v>26681</v>
      </c>
      <c r="Q88" s="115">
        <v>32784</v>
      </c>
      <c r="R88" s="115">
        <v>30396</v>
      </c>
      <c r="S88" s="115">
        <v>28995</v>
      </c>
      <c r="T88" s="115">
        <v>22671</v>
      </c>
      <c r="U88" s="115">
        <v>16922</v>
      </c>
      <c r="V88" s="115">
        <v>20869</v>
      </c>
      <c r="W88" s="115">
        <v>19402</v>
      </c>
      <c r="X88" s="115">
        <v>20056</v>
      </c>
      <c r="Y88" s="115">
        <v>22701</v>
      </c>
      <c r="Z88" s="115">
        <v>23889</v>
      </c>
    </row>
    <row r="89" spans="3:26" ht="15" x14ac:dyDescent="0.15">
      <c r="C89" s="4" t="str">
        <f t="shared" si="93"/>
        <v>DE</v>
      </c>
      <c r="D89" s="17"/>
      <c r="E89" s="18"/>
      <c r="F89" s="18"/>
      <c r="G89" s="18"/>
      <c r="H89" s="18"/>
      <c r="I89" s="18"/>
      <c r="J89" s="18"/>
      <c r="K89" s="18"/>
      <c r="L89" s="19"/>
      <c r="M89" s="6"/>
      <c r="N89" s="6"/>
      <c r="O89" s="78">
        <f t="shared" ref="O89:V89" si="100">O125+O162</f>
        <v>257812</v>
      </c>
      <c r="P89" s="78"/>
      <c r="Q89" s="78">
        <f t="shared" si="100"/>
        <v>0</v>
      </c>
      <c r="R89" s="78">
        <f t="shared" si="100"/>
        <v>0</v>
      </c>
      <c r="S89" s="78">
        <f t="shared" si="100"/>
        <v>0</v>
      </c>
      <c r="T89" s="78">
        <f t="shared" si="100"/>
        <v>0</v>
      </c>
      <c r="U89" s="78">
        <f t="shared" si="100"/>
        <v>0</v>
      </c>
      <c r="V89" s="78">
        <f t="shared" si="100"/>
        <v>0</v>
      </c>
      <c r="W89" s="78">
        <f t="shared" ref="W89:Y89" si="101">W125+W162</f>
        <v>0</v>
      </c>
      <c r="X89" s="78">
        <f t="shared" si="101"/>
        <v>0</v>
      </c>
      <c r="Y89" s="78">
        <f t="shared" si="101"/>
        <v>0</v>
      </c>
      <c r="Z89" s="124">
        <f t="shared" ref="Z89" si="102">Z125+Z162</f>
        <v>0</v>
      </c>
    </row>
    <row r="90" spans="3:26" ht="15" x14ac:dyDescent="0.15">
      <c r="C90" s="4" t="str">
        <f t="shared" si="93"/>
        <v>DK</v>
      </c>
      <c r="D90" s="17"/>
      <c r="E90" s="18"/>
      <c r="F90" s="18"/>
      <c r="G90" s="18"/>
      <c r="H90" s="18"/>
      <c r="I90" s="18"/>
      <c r="J90" s="18"/>
      <c r="K90" s="18"/>
      <c r="L90" s="19"/>
      <c r="M90" s="5"/>
      <c r="N90" s="5"/>
      <c r="O90" s="78">
        <f t="shared" ref="O90:V90" si="103">O126+O163</f>
        <v>219471</v>
      </c>
      <c r="P90" s="78">
        <f t="shared" si="103"/>
        <v>298711</v>
      </c>
      <c r="Q90" s="78">
        <f t="shared" si="103"/>
        <v>310483</v>
      </c>
      <c r="R90" s="78">
        <f t="shared" si="103"/>
        <v>370384.82</v>
      </c>
      <c r="S90" s="78">
        <f t="shared" si="103"/>
        <v>389344.07</v>
      </c>
      <c r="T90" s="78">
        <f t="shared" si="103"/>
        <v>228431.76800000001</v>
      </c>
      <c r="U90" s="78">
        <f t="shared" si="103"/>
        <v>327805.28399999999</v>
      </c>
      <c r="V90" s="78">
        <f t="shared" si="103"/>
        <v>415189.41500000004</v>
      </c>
      <c r="W90" s="78">
        <f t="shared" ref="W90:Z90" si="104">W126+W163</f>
        <v>390138.924</v>
      </c>
      <c r="X90" s="78">
        <f t="shared" si="104"/>
        <v>419184.57500000001</v>
      </c>
      <c r="Y90" s="78">
        <f t="shared" si="104"/>
        <v>419184.57500000001</v>
      </c>
      <c r="Z90" s="124">
        <f t="shared" si="104"/>
        <v>0</v>
      </c>
    </row>
    <row r="91" spans="3:26" ht="15" x14ac:dyDescent="0.15">
      <c r="C91" s="4" t="str">
        <f t="shared" si="93"/>
        <v>EE</v>
      </c>
      <c r="D91" s="17"/>
      <c r="E91" s="18"/>
      <c r="F91" s="18"/>
      <c r="G91" s="18"/>
      <c r="H91" s="18"/>
      <c r="I91" s="18"/>
      <c r="J91" s="18"/>
      <c r="K91" s="18"/>
      <c r="L91" s="19"/>
      <c r="M91" s="5"/>
      <c r="N91" s="5"/>
      <c r="O91" s="78">
        <f t="shared" ref="O91:V91" si="105">O127+O164</f>
        <v>873.4</v>
      </c>
      <c r="P91" s="78">
        <f t="shared" si="105"/>
        <v>30</v>
      </c>
      <c r="Q91" s="78">
        <f t="shared" si="105"/>
        <v>8.1</v>
      </c>
      <c r="R91" s="78">
        <f t="shared" si="105"/>
        <v>4.9000000000000004</v>
      </c>
      <c r="S91" s="78">
        <f t="shared" si="105"/>
        <v>2.2999999999999998</v>
      </c>
      <c r="T91" s="78">
        <f t="shared" si="105"/>
        <v>2.2599999999999998</v>
      </c>
      <c r="U91" s="78">
        <f t="shared" si="105"/>
        <v>2.2639999999999998</v>
      </c>
      <c r="V91" s="78">
        <f t="shared" si="105"/>
        <v>3.3</v>
      </c>
      <c r="W91" s="78">
        <f t="shared" ref="W91:Z91" si="106">W127+W164</f>
        <v>0</v>
      </c>
      <c r="X91" s="78">
        <f t="shared" si="106"/>
        <v>0</v>
      </c>
      <c r="Y91" s="78">
        <f t="shared" si="106"/>
        <v>0</v>
      </c>
      <c r="Z91" s="124">
        <f t="shared" si="106"/>
        <v>0</v>
      </c>
    </row>
    <row r="92" spans="3:26" ht="15" x14ac:dyDescent="0.15">
      <c r="C92" s="4" t="str">
        <f t="shared" si="93"/>
        <v>ES</v>
      </c>
      <c r="D92" s="17"/>
      <c r="E92" s="18"/>
      <c r="F92" s="18"/>
      <c r="G92" s="18"/>
      <c r="H92" s="18"/>
      <c r="I92" s="18"/>
      <c r="J92" s="18"/>
      <c r="K92" s="18"/>
      <c r="L92" s="19"/>
      <c r="M92" s="5"/>
      <c r="N92" s="5"/>
      <c r="O92" s="78">
        <f t="shared" ref="O92:V92" si="107">O128+O165</f>
        <v>2632.14</v>
      </c>
      <c r="P92" s="78">
        <f t="shared" si="107"/>
        <v>3409.75</v>
      </c>
      <c r="Q92" s="78">
        <f t="shared" si="107"/>
        <v>3977.37</v>
      </c>
      <c r="R92" s="78">
        <f t="shared" si="107"/>
        <v>4902.8599999999997</v>
      </c>
      <c r="S92" s="78">
        <f t="shared" si="107"/>
        <v>11025.63957555</v>
      </c>
      <c r="T92" s="78">
        <f t="shared" si="107"/>
        <v>9422.8385725399967</v>
      </c>
      <c r="U92" s="78">
        <f t="shared" si="107"/>
        <v>9788.6505855699997</v>
      </c>
      <c r="V92" s="78">
        <f t="shared" si="107"/>
        <v>8795.8960874400036</v>
      </c>
      <c r="W92" s="115">
        <v>12891.537414034479</v>
      </c>
      <c r="X92" s="115">
        <v>2474.4851059780376</v>
      </c>
      <c r="Y92" s="115">
        <v>3758.7753731355788</v>
      </c>
      <c r="Z92" s="115">
        <v>3695.9020727603565</v>
      </c>
    </row>
    <row r="93" spans="3:26" ht="15" x14ac:dyDescent="0.15">
      <c r="C93" s="4" t="str">
        <f t="shared" si="93"/>
        <v>FI</v>
      </c>
      <c r="D93" s="17"/>
      <c r="E93" s="18"/>
      <c r="F93" s="18"/>
      <c r="G93" s="18"/>
      <c r="H93" s="18"/>
      <c r="I93" s="18"/>
      <c r="J93" s="18"/>
      <c r="K93" s="18"/>
      <c r="L93" s="19"/>
      <c r="M93" s="5"/>
      <c r="N93" s="5"/>
      <c r="O93" s="78">
        <f t="shared" ref="O93" si="108">O129+O166</f>
        <v>19700</v>
      </c>
      <c r="P93" s="115">
        <v>14433</v>
      </c>
      <c r="Q93" s="115">
        <v>19030</v>
      </c>
      <c r="R93" s="115">
        <v>22955</v>
      </c>
      <c r="S93" s="115">
        <v>25311</v>
      </c>
      <c r="T93" s="115">
        <v>14012</v>
      </c>
      <c r="U93" s="115">
        <v>20692</v>
      </c>
      <c r="V93" s="115">
        <v>29550</v>
      </c>
      <c r="W93" s="115">
        <v>24972</v>
      </c>
      <c r="X93" s="115">
        <v>28013</v>
      </c>
      <c r="Y93" s="115">
        <v>32405</v>
      </c>
      <c r="Z93" s="115">
        <v>33358</v>
      </c>
    </row>
    <row r="94" spans="3:26" ht="15" x14ac:dyDescent="0.15">
      <c r="C94" s="4" t="str">
        <f t="shared" si="93"/>
        <v>FR</v>
      </c>
      <c r="D94" s="17"/>
      <c r="E94" s="18"/>
      <c r="F94" s="18"/>
      <c r="G94" s="18"/>
      <c r="H94" s="18"/>
      <c r="I94" s="18"/>
      <c r="J94" s="18"/>
      <c r="K94" s="18"/>
      <c r="L94" s="19"/>
      <c r="M94" s="5"/>
      <c r="N94" s="5"/>
      <c r="O94" s="78">
        <f t="shared" ref="O94" si="109">O130+O167</f>
        <v>240902</v>
      </c>
      <c r="P94" s="115">
        <v>158464</v>
      </c>
      <c r="Q94" s="115">
        <v>204627</v>
      </c>
      <c r="R94" s="115">
        <v>253447</v>
      </c>
      <c r="S94" s="115">
        <v>266082</v>
      </c>
      <c r="T94" s="115">
        <v>193305</v>
      </c>
      <c r="U94" s="115">
        <v>245069</v>
      </c>
      <c r="V94" s="115">
        <v>233868</v>
      </c>
      <c r="W94" s="115">
        <v>212474</v>
      </c>
      <c r="X94" s="115">
        <v>230867</v>
      </c>
      <c r="Y94" s="115">
        <v>249953</v>
      </c>
      <c r="Z94" s="115">
        <v>0</v>
      </c>
    </row>
    <row r="95" spans="3:26" ht="15" x14ac:dyDescent="0.15">
      <c r="C95" s="4" t="str">
        <f t="shared" si="93"/>
        <v>GR</v>
      </c>
      <c r="D95" s="17"/>
      <c r="E95" s="18"/>
      <c r="F95" s="18"/>
      <c r="G95" s="18"/>
      <c r="H95" s="18"/>
      <c r="I95" s="18"/>
      <c r="J95" s="18"/>
      <c r="K95" s="18"/>
      <c r="L95" s="19"/>
      <c r="M95" s="5"/>
      <c r="N95" s="5"/>
      <c r="O95" s="78">
        <f t="shared" ref="O95" si="110">O131+O168</f>
        <v>1105</v>
      </c>
      <c r="P95" s="115">
        <v>1177</v>
      </c>
      <c r="Q95" s="115">
        <v>1391</v>
      </c>
      <c r="R95" s="115">
        <v>1350</v>
      </c>
      <c r="S95" s="115">
        <v>1586</v>
      </c>
      <c r="T95" s="115">
        <v>1189</v>
      </c>
      <c r="U95" s="115">
        <v>1246</v>
      </c>
      <c r="V95" s="115">
        <v>891</v>
      </c>
      <c r="W95" s="115">
        <v>1558</v>
      </c>
      <c r="X95" s="115">
        <v>1263</v>
      </c>
      <c r="Y95" s="115">
        <v>1241</v>
      </c>
      <c r="Z95" s="115">
        <v>0</v>
      </c>
    </row>
    <row r="96" spans="3:26" ht="15" x14ac:dyDescent="0.15">
      <c r="C96" s="4" t="str">
        <f t="shared" si="93"/>
        <v>HR</v>
      </c>
      <c r="D96" s="17"/>
      <c r="E96" s="18"/>
      <c r="F96" s="18"/>
      <c r="G96" s="18"/>
      <c r="H96" s="18"/>
      <c r="I96" s="18"/>
      <c r="J96" s="18"/>
      <c r="K96" s="18"/>
      <c r="L96" s="19"/>
      <c r="M96" s="5"/>
      <c r="N96" s="5"/>
      <c r="O96" s="78">
        <f t="shared" ref="O96:Y96" si="111">O132+O169</f>
        <v>126</v>
      </c>
      <c r="P96" s="78">
        <f t="shared" si="111"/>
        <v>0</v>
      </c>
      <c r="Q96" s="78">
        <f t="shared" si="111"/>
        <v>0</v>
      </c>
      <c r="R96" s="78">
        <f t="shared" si="111"/>
        <v>0</v>
      </c>
      <c r="S96" s="78">
        <f t="shared" si="111"/>
        <v>0</v>
      </c>
      <c r="T96" s="78">
        <f t="shared" si="111"/>
        <v>0</v>
      </c>
      <c r="U96" s="78">
        <f t="shared" si="111"/>
        <v>0</v>
      </c>
      <c r="V96" s="78">
        <f t="shared" si="111"/>
        <v>0</v>
      </c>
      <c r="W96" s="78">
        <f t="shared" si="111"/>
        <v>0</v>
      </c>
      <c r="X96" s="78">
        <f t="shared" si="111"/>
        <v>0</v>
      </c>
      <c r="Y96" s="78">
        <f t="shared" si="111"/>
        <v>0</v>
      </c>
      <c r="Z96" s="124">
        <f t="shared" ref="Z96" si="112">Z132+Z169</f>
        <v>0</v>
      </c>
    </row>
    <row r="97" spans="3:26" ht="15" x14ac:dyDescent="0.15">
      <c r="C97" s="4" t="str">
        <f t="shared" si="93"/>
        <v>HU</v>
      </c>
      <c r="D97" s="17"/>
      <c r="E97" s="18"/>
      <c r="F97" s="18"/>
      <c r="G97" s="18"/>
      <c r="H97" s="18"/>
      <c r="I97" s="18"/>
      <c r="J97" s="18"/>
      <c r="K97" s="18"/>
      <c r="L97" s="19"/>
      <c r="M97" s="5"/>
      <c r="N97" s="5"/>
      <c r="O97" s="78">
        <f t="shared" ref="O97:Y97" si="113">O133+O170</f>
        <v>49820</v>
      </c>
      <c r="P97" s="78">
        <f t="shared" si="113"/>
        <v>0</v>
      </c>
      <c r="Q97" s="78">
        <f t="shared" si="113"/>
        <v>0</v>
      </c>
      <c r="R97" s="78">
        <f t="shared" si="113"/>
        <v>0</v>
      </c>
      <c r="S97" s="78">
        <f t="shared" si="113"/>
        <v>0</v>
      </c>
      <c r="T97" s="78">
        <f t="shared" si="113"/>
        <v>0</v>
      </c>
      <c r="U97" s="78">
        <f t="shared" si="113"/>
        <v>0</v>
      </c>
      <c r="V97" s="78">
        <f t="shared" si="113"/>
        <v>0</v>
      </c>
      <c r="W97" s="78">
        <f t="shared" si="113"/>
        <v>0</v>
      </c>
      <c r="X97" s="78">
        <f t="shared" si="113"/>
        <v>0</v>
      </c>
      <c r="Y97" s="78">
        <f t="shared" si="113"/>
        <v>0</v>
      </c>
      <c r="Z97" s="124">
        <f t="shared" ref="Z97" si="114">Z133+Z170</f>
        <v>0</v>
      </c>
    </row>
    <row r="98" spans="3:26" ht="15" x14ac:dyDescent="0.15">
      <c r="C98" s="4" t="str">
        <f t="shared" si="93"/>
        <v>IE</v>
      </c>
      <c r="D98" s="17"/>
      <c r="E98" s="18"/>
      <c r="F98" s="18"/>
      <c r="G98" s="18"/>
      <c r="H98" s="18"/>
      <c r="I98" s="18"/>
      <c r="J98" s="18"/>
      <c r="K98" s="18"/>
      <c r="L98" s="19"/>
      <c r="M98" s="5"/>
      <c r="N98" s="5"/>
      <c r="O98" s="78">
        <f t="shared" ref="O98:X98" si="115">O134+O171</f>
        <v>31468</v>
      </c>
      <c r="P98" s="78">
        <f t="shared" si="115"/>
        <v>29899</v>
      </c>
      <c r="Q98" s="78">
        <f t="shared" si="115"/>
        <v>46117</v>
      </c>
      <c r="R98" s="78">
        <f t="shared" si="115"/>
        <v>57315</v>
      </c>
      <c r="S98" s="78">
        <f t="shared" si="115"/>
        <v>54056</v>
      </c>
      <c r="T98" s="78">
        <f t="shared" si="115"/>
        <v>31699</v>
      </c>
      <c r="U98" s="78">
        <f t="shared" si="115"/>
        <v>39615</v>
      </c>
      <c r="V98" s="78">
        <f t="shared" si="115"/>
        <v>42417</v>
      </c>
      <c r="W98" s="78">
        <f t="shared" si="115"/>
        <v>37069</v>
      </c>
      <c r="X98" s="78">
        <f t="shared" si="115"/>
        <v>39540</v>
      </c>
      <c r="Y98" s="78">
        <f t="shared" ref="Y98:Z98" si="116">Y134+Y171</f>
        <v>39540</v>
      </c>
      <c r="Z98" s="124">
        <f t="shared" si="116"/>
        <v>0</v>
      </c>
    </row>
    <row r="99" spans="3:26" ht="15" x14ac:dyDescent="0.15">
      <c r="C99" s="4" t="str">
        <f t="shared" si="93"/>
        <v>IS</v>
      </c>
      <c r="D99" s="17"/>
      <c r="E99" s="18"/>
      <c r="F99" s="18"/>
      <c r="G99" s="18"/>
      <c r="H99" s="18"/>
      <c r="I99" s="18"/>
      <c r="J99" s="18"/>
      <c r="K99" s="18"/>
      <c r="L99" s="19"/>
      <c r="M99" s="5"/>
      <c r="N99" s="5"/>
      <c r="O99" s="78">
        <f t="shared" ref="O99:X99" si="117">O135+O172</f>
        <v>0</v>
      </c>
      <c r="P99" s="78">
        <f t="shared" si="117"/>
        <v>0</v>
      </c>
      <c r="Q99" s="78">
        <f t="shared" si="117"/>
        <v>0</v>
      </c>
      <c r="R99" s="78">
        <f t="shared" si="117"/>
        <v>14950</v>
      </c>
      <c r="S99" s="78">
        <f t="shared" si="117"/>
        <v>3219</v>
      </c>
      <c r="T99" s="78">
        <f t="shared" si="117"/>
        <v>13785</v>
      </c>
      <c r="U99" s="78">
        <f t="shared" si="117"/>
        <v>16469</v>
      </c>
      <c r="V99" s="78">
        <f t="shared" si="117"/>
        <v>15889</v>
      </c>
      <c r="W99" s="78">
        <f t="shared" si="117"/>
        <v>15113</v>
      </c>
      <c r="X99" s="78">
        <f t="shared" si="117"/>
        <v>17676</v>
      </c>
      <c r="Y99" s="78">
        <f t="shared" ref="Y99:Z99" si="118">Y135+Y172</f>
        <v>17676</v>
      </c>
      <c r="Z99" s="124">
        <f t="shared" si="118"/>
        <v>0</v>
      </c>
    </row>
    <row r="100" spans="3:26" ht="15" x14ac:dyDescent="0.15">
      <c r="C100" s="4" t="str">
        <f t="shared" si="93"/>
        <v>IT</v>
      </c>
      <c r="D100" s="17"/>
      <c r="E100" s="18"/>
      <c r="F100" s="18"/>
      <c r="G100" s="18"/>
      <c r="H100" s="18"/>
      <c r="I100" s="18"/>
      <c r="J100" s="18"/>
      <c r="K100" s="18"/>
      <c r="L100" s="19"/>
      <c r="M100" s="5"/>
      <c r="N100" s="5"/>
      <c r="O100" s="78">
        <f t="shared" ref="O100" si="119">O136+O173</f>
        <v>18355</v>
      </c>
      <c r="P100" s="115">
        <v>12658</v>
      </c>
      <c r="Q100" s="115">
        <v>15592</v>
      </c>
      <c r="R100" s="115">
        <v>15563</v>
      </c>
      <c r="S100" s="115">
        <v>16154</v>
      </c>
      <c r="T100" s="115">
        <v>12489</v>
      </c>
      <c r="U100" s="115">
        <v>12908</v>
      </c>
      <c r="V100" s="115">
        <v>11040</v>
      </c>
      <c r="W100" s="115">
        <v>10036</v>
      </c>
      <c r="X100" s="115">
        <v>8192</v>
      </c>
      <c r="Y100" s="115">
        <v>9105</v>
      </c>
      <c r="Z100" s="115">
        <v>8788</v>
      </c>
    </row>
    <row r="101" spans="3:26" ht="15" x14ac:dyDescent="0.15">
      <c r="C101" s="4" t="str">
        <f t="shared" si="93"/>
        <v>LI</v>
      </c>
      <c r="D101" s="17"/>
      <c r="E101" s="18"/>
      <c r="F101" s="18"/>
      <c r="G101" s="18"/>
      <c r="H101" s="18"/>
      <c r="I101" s="18"/>
      <c r="J101" s="18"/>
      <c r="K101" s="18"/>
      <c r="L101" s="19"/>
      <c r="M101" s="5"/>
      <c r="N101" s="5"/>
      <c r="O101" s="78">
        <f t="shared" ref="O101:Y101" si="120">O137+O174</f>
        <v>0</v>
      </c>
      <c r="P101" s="78">
        <f t="shared" si="120"/>
        <v>0</v>
      </c>
      <c r="Q101" s="78">
        <f t="shared" si="120"/>
        <v>0</v>
      </c>
      <c r="R101" s="78">
        <f t="shared" si="120"/>
        <v>0</v>
      </c>
      <c r="S101" s="78">
        <f t="shared" si="120"/>
        <v>0</v>
      </c>
      <c r="T101" s="78">
        <f t="shared" si="120"/>
        <v>0</v>
      </c>
      <c r="U101" s="78">
        <f t="shared" si="120"/>
        <v>0</v>
      </c>
      <c r="V101" s="78">
        <f t="shared" si="120"/>
        <v>0</v>
      </c>
      <c r="W101" s="78">
        <f t="shared" si="120"/>
        <v>0</v>
      </c>
      <c r="X101" s="78">
        <f t="shared" si="120"/>
        <v>0</v>
      </c>
      <c r="Y101" s="78">
        <f t="shared" si="120"/>
        <v>0</v>
      </c>
      <c r="Z101" s="124">
        <f t="shared" ref="Z101" si="121">Z137+Z174</f>
        <v>0</v>
      </c>
    </row>
    <row r="102" spans="3:26" ht="15" x14ac:dyDescent="0.15">
      <c r="C102" s="4" t="str">
        <f t="shared" si="93"/>
        <v>LU</v>
      </c>
      <c r="D102" s="17"/>
      <c r="E102" s="18"/>
      <c r="F102" s="18"/>
      <c r="G102" s="18"/>
      <c r="H102" s="18"/>
      <c r="I102" s="18"/>
      <c r="J102" s="18"/>
      <c r="K102" s="18"/>
      <c r="L102" s="19"/>
      <c r="M102" s="5"/>
      <c r="N102" s="5"/>
      <c r="O102" s="78">
        <f t="shared" ref="O102:Y102" si="122">O138+O175</f>
        <v>13093</v>
      </c>
      <c r="P102" s="78">
        <f t="shared" si="122"/>
        <v>16562</v>
      </c>
      <c r="Q102" s="78">
        <f t="shared" si="122"/>
        <v>22245</v>
      </c>
      <c r="R102" s="78">
        <f t="shared" si="122"/>
        <v>28081</v>
      </c>
      <c r="S102" s="78">
        <f t="shared" si="122"/>
        <v>29690</v>
      </c>
      <c r="T102" s="78">
        <f t="shared" si="122"/>
        <v>23902</v>
      </c>
      <c r="U102" s="78">
        <f t="shared" si="122"/>
        <v>31113</v>
      </c>
      <c r="V102" s="78">
        <f t="shared" si="122"/>
        <v>40491</v>
      </c>
      <c r="W102" s="78">
        <f t="shared" si="122"/>
        <v>39951</v>
      </c>
      <c r="X102" s="78">
        <f t="shared" si="122"/>
        <v>49094</v>
      </c>
      <c r="Y102" s="78">
        <f t="shared" si="122"/>
        <v>49094</v>
      </c>
      <c r="Z102" s="124">
        <f t="shared" ref="Z102" si="123">Z138+Z175</f>
        <v>0</v>
      </c>
    </row>
    <row r="103" spans="3:26" ht="15" x14ac:dyDescent="0.15">
      <c r="C103" s="4" t="str">
        <f t="shared" si="93"/>
        <v>LV</v>
      </c>
      <c r="D103" s="17"/>
      <c r="E103" s="18"/>
      <c r="F103" s="18"/>
      <c r="G103" s="18"/>
      <c r="H103" s="18"/>
      <c r="I103" s="18"/>
      <c r="J103" s="18"/>
      <c r="K103" s="18"/>
      <c r="L103" s="19"/>
      <c r="M103" s="5"/>
      <c r="N103" s="5"/>
      <c r="O103" s="78">
        <f t="shared" ref="O103" si="124">O139+O176</f>
        <v>5.93</v>
      </c>
      <c r="P103" s="115">
        <v>3.74</v>
      </c>
      <c r="Q103" s="115">
        <v>4.12</v>
      </c>
      <c r="R103" s="115">
        <v>5.8</v>
      </c>
      <c r="S103" s="115">
        <v>6.77</v>
      </c>
      <c r="T103" s="115">
        <v>4.4400000000000004</v>
      </c>
      <c r="U103" s="115">
        <v>5.16</v>
      </c>
      <c r="V103" s="115">
        <v>4.7300000000000004</v>
      </c>
      <c r="W103" s="115">
        <v>1.27</v>
      </c>
      <c r="X103" s="115">
        <v>1.08</v>
      </c>
      <c r="Y103" s="115">
        <v>1.38</v>
      </c>
      <c r="Z103" s="115">
        <v>0</v>
      </c>
    </row>
    <row r="104" spans="3:26" ht="15" x14ac:dyDescent="0.15">
      <c r="C104" s="4" t="str">
        <f t="shared" si="93"/>
        <v>MT</v>
      </c>
      <c r="D104" s="17"/>
      <c r="E104" s="18"/>
      <c r="F104" s="18"/>
      <c r="G104" s="18"/>
      <c r="H104" s="18"/>
      <c r="I104" s="18"/>
      <c r="J104" s="18"/>
      <c r="K104" s="18"/>
      <c r="L104" s="19"/>
      <c r="M104" s="5"/>
      <c r="N104" s="5"/>
      <c r="O104" s="78">
        <f t="shared" ref="O104:X104" si="125">O140+O177</f>
        <v>51.25</v>
      </c>
      <c r="P104" s="78">
        <f t="shared" si="125"/>
        <v>67.55</v>
      </c>
      <c r="Q104" s="78">
        <f t="shared" si="125"/>
        <v>239.93</v>
      </c>
      <c r="R104" s="78">
        <f t="shared" si="125"/>
        <v>340.09</v>
      </c>
      <c r="S104" s="78">
        <f t="shared" si="125"/>
        <v>708.13</v>
      </c>
      <c r="T104" s="78">
        <f t="shared" si="125"/>
        <v>471</v>
      </c>
      <c r="U104" s="78">
        <f t="shared" si="125"/>
        <v>312</v>
      </c>
      <c r="V104" s="78">
        <f t="shared" si="125"/>
        <v>391</v>
      </c>
      <c r="W104" s="78">
        <f t="shared" si="125"/>
        <v>396</v>
      </c>
      <c r="X104" s="78">
        <f t="shared" si="125"/>
        <v>430.96758677617896</v>
      </c>
      <c r="Y104" s="78">
        <f t="shared" ref="Y104:Z104" si="126">Y140+Y177</f>
        <v>430.96758677617896</v>
      </c>
      <c r="Z104" s="124">
        <f t="shared" si="126"/>
        <v>430.96758677617896</v>
      </c>
    </row>
    <row r="105" spans="3:26" ht="15" x14ac:dyDescent="0.15">
      <c r="C105" s="4" t="str">
        <f t="shared" si="93"/>
        <v>NL</v>
      </c>
      <c r="D105" s="17"/>
      <c r="E105" s="18"/>
      <c r="F105" s="18"/>
      <c r="G105" s="18"/>
      <c r="H105" s="18"/>
      <c r="I105" s="18"/>
      <c r="J105" s="18"/>
      <c r="K105" s="18"/>
      <c r="L105" s="19"/>
      <c r="M105" s="5"/>
      <c r="N105" s="5"/>
      <c r="O105" s="78">
        <f t="shared" ref="O105:X105" si="127">O141+O178</f>
        <v>72375</v>
      </c>
      <c r="P105" s="78">
        <f t="shared" si="127"/>
        <v>77932</v>
      </c>
      <c r="Q105" s="78">
        <f t="shared" si="127"/>
        <v>100739</v>
      </c>
      <c r="R105" s="78">
        <f t="shared" si="127"/>
        <v>110541</v>
      </c>
      <c r="S105" s="78">
        <f t="shared" si="127"/>
        <v>107516</v>
      </c>
      <c r="T105" s="78">
        <f t="shared" si="127"/>
        <v>80659</v>
      </c>
      <c r="U105" s="78">
        <f t="shared" si="127"/>
        <v>81296</v>
      </c>
      <c r="V105" s="78">
        <f t="shared" si="127"/>
        <v>84748</v>
      </c>
      <c r="W105" s="78">
        <f t="shared" si="127"/>
        <v>80464</v>
      </c>
      <c r="X105" s="78">
        <f t="shared" si="127"/>
        <v>86894</v>
      </c>
      <c r="Y105" s="78">
        <f t="shared" ref="Y105:Z105" si="128">Y141+Y178</f>
        <v>86894</v>
      </c>
      <c r="Z105" s="124">
        <f t="shared" si="128"/>
        <v>86894</v>
      </c>
    </row>
    <row r="106" spans="3:26" ht="15" x14ac:dyDescent="0.15">
      <c r="C106" s="4" t="str">
        <f t="shared" si="93"/>
        <v>NO</v>
      </c>
      <c r="D106" s="17"/>
      <c r="E106" s="18"/>
      <c r="F106" s="18"/>
      <c r="G106" s="18"/>
      <c r="H106" s="18"/>
      <c r="I106" s="18"/>
      <c r="J106" s="18"/>
      <c r="K106" s="18"/>
      <c r="L106" s="19"/>
      <c r="M106" s="5"/>
      <c r="N106" s="5"/>
      <c r="O106" s="78">
        <f t="shared" ref="O106:Y106" si="129">O142+O179</f>
        <v>0</v>
      </c>
      <c r="P106" s="78">
        <f t="shared" si="129"/>
        <v>0</v>
      </c>
      <c r="Q106" s="78">
        <f t="shared" si="129"/>
        <v>0</v>
      </c>
      <c r="R106" s="78">
        <f t="shared" si="129"/>
        <v>0</v>
      </c>
      <c r="S106" s="78">
        <f t="shared" si="129"/>
        <v>0</v>
      </c>
      <c r="T106" s="78">
        <f t="shared" si="129"/>
        <v>0</v>
      </c>
      <c r="U106" s="78">
        <f t="shared" si="129"/>
        <v>0</v>
      </c>
      <c r="V106" s="78">
        <f t="shared" si="129"/>
        <v>0</v>
      </c>
      <c r="W106" s="78">
        <f t="shared" si="129"/>
        <v>0</v>
      </c>
      <c r="X106" s="78">
        <f t="shared" si="129"/>
        <v>0</v>
      </c>
      <c r="Y106" s="78">
        <f t="shared" si="129"/>
        <v>0</v>
      </c>
      <c r="Z106" s="124">
        <f t="shared" ref="Z106" si="130">Z142+Z179</f>
        <v>0</v>
      </c>
    </row>
    <row r="107" spans="3:26" ht="15" x14ac:dyDescent="0.15">
      <c r="C107" s="4" t="str">
        <f t="shared" si="93"/>
        <v>PL</v>
      </c>
      <c r="D107" s="17"/>
      <c r="E107" s="18"/>
      <c r="F107" s="18"/>
      <c r="G107" s="18"/>
      <c r="H107" s="18"/>
      <c r="I107" s="18"/>
      <c r="J107" s="18"/>
      <c r="K107" s="18"/>
      <c r="L107" s="19"/>
      <c r="M107" s="5"/>
      <c r="N107" s="5"/>
      <c r="O107" s="78">
        <f t="shared" ref="O107:Y107" si="131">O143+O180</f>
        <v>4118</v>
      </c>
      <c r="P107" s="78">
        <f t="shared" si="131"/>
        <v>4935</v>
      </c>
      <c r="Q107" s="78">
        <f t="shared" si="131"/>
        <v>5384</v>
      </c>
      <c r="R107" s="78">
        <f t="shared" si="131"/>
        <v>5833</v>
      </c>
      <c r="S107" s="78">
        <f t="shared" si="131"/>
        <v>6282</v>
      </c>
      <c r="T107" s="78">
        <f t="shared" si="131"/>
        <v>5215</v>
      </c>
      <c r="U107" s="78">
        <f t="shared" si="131"/>
        <v>5942</v>
      </c>
      <c r="V107" s="78">
        <f t="shared" si="131"/>
        <v>6832</v>
      </c>
      <c r="W107" s="78">
        <f t="shared" si="131"/>
        <v>8562</v>
      </c>
      <c r="X107" s="78">
        <f t="shared" si="131"/>
        <v>16528</v>
      </c>
      <c r="Y107" s="78">
        <f t="shared" si="131"/>
        <v>21887.179</v>
      </c>
      <c r="Z107" s="124">
        <f t="shared" ref="Z107" si="132">Z143+Z180</f>
        <v>0</v>
      </c>
    </row>
    <row r="108" spans="3:26" ht="15" x14ac:dyDescent="0.15">
      <c r="C108" s="4" t="str">
        <f t="shared" si="93"/>
        <v>PT</v>
      </c>
      <c r="D108" s="17"/>
      <c r="E108" s="18"/>
      <c r="F108" s="18"/>
      <c r="G108" s="18"/>
      <c r="H108" s="18"/>
      <c r="I108" s="18"/>
      <c r="J108" s="18"/>
      <c r="K108" s="18"/>
      <c r="L108" s="19"/>
      <c r="M108" s="5"/>
      <c r="N108" s="5"/>
      <c r="O108" s="78">
        <f t="shared" ref="O108:S108" si="133">O144+O181</f>
        <v>3212141</v>
      </c>
      <c r="P108" s="78">
        <f t="shared" si="133"/>
        <v>3500.8396472093445</v>
      </c>
      <c r="Q108" s="78">
        <f t="shared" si="133"/>
        <v>4229.2722318179722</v>
      </c>
      <c r="R108" s="78">
        <f t="shared" si="133"/>
        <v>4446.5972897229722</v>
      </c>
      <c r="S108" s="78">
        <f t="shared" si="133"/>
        <v>5082.9453224077706</v>
      </c>
      <c r="T108" s="115">
        <v>1273.2357518732399</v>
      </c>
      <c r="U108" s="115">
        <v>1437.6589098294387</v>
      </c>
      <c r="V108" s="115">
        <v>1458.7831909290542</v>
      </c>
      <c r="W108" s="115">
        <v>1231.7515165560537</v>
      </c>
      <c r="X108" s="115">
        <v>1116.7038544810644</v>
      </c>
      <c r="Y108" s="115">
        <v>1341.4074231513571</v>
      </c>
      <c r="Z108" s="115">
        <v>2697.0679334560105</v>
      </c>
    </row>
    <row r="109" spans="3:26" ht="15" x14ac:dyDescent="0.15">
      <c r="C109" s="4" t="str">
        <f t="shared" si="93"/>
        <v>RO</v>
      </c>
      <c r="D109" s="17"/>
      <c r="E109" s="18"/>
      <c r="F109" s="18"/>
      <c r="G109" s="18"/>
      <c r="H109" s="18"/>
      <c r="I109" s="18"/>
      <c r="J109" s="18"/>
      <c r="K109" s="18"/>
      <c r="L109" s="19"/>
      <c r="M109" s="5"/>
      <c r="N109" s="5"/>
      <c r="O109" s="78">
        <f t="shared" ref="O109:X109" si="134">O145+O182</f>
        <v>329635.85100000002</v>
      </c>
      <c r="P109" s="78">
        <f t="shared" si="134"/>
        <v>718.68472400000007</v>
      </c>
      <c r="Q109" s="78">
        <f t="shared" si="134"/>
        <v>636.14777920000006</v>
      </c>
      <c r="R109" s="78">
        <f t="shared" si="134"/>
        <v>553.61083440000004</v>
      </c>
      <c r="S109" s="78">
        <f t="shared" si="134"/>
        <v>471.07388960000003</v>
      </c>
      <c r="T109" s="78">
        <f t="shared" si="134"/>
        <v>388.53694480000001</v>
      </c>
      <c r="U109" s="78">
        <f t="shared" si="134"/>
        <v>306</v>
      </c>
      <c r="V109" s="78">
        <f t="shared" si="134"/>
        <v>1279</v>
      </c>
      <c r="W109" s="78">
        <f t="shared" si="134"/>
        <v>0</v>
      </c>
      <c r="X109" s="78">
        <f t="shared" si="134"/>
        <v>0</v>
      </c>
      <c r="Y109" s="78">
        <f t="shared" ref="Y109:Z109" si="135">Y145+Y182</f>
        <v>0</v>
      </c>
      <c r="Z109" s="124">
        <f t="shared" si="135"/>
        <v>0</v>
      </c>
    </row>
    <row r="110" spans="3:26" ht="15" x14ac:dyDescent="0.15">
      <c r="C110" s="4" t="str">
        <f t="shared" si="93"/>
        <v>SE</v>
      </c>
      <c r="D110" s="17"/>
      <c r="E110" s="18"/>
      <c r="F110" s="18"/>
      <c r="G110" s="18"/>
      <c r="H110" s="18"/>
      <c r="I110" s="18"/>
      <c r="J110" s="18"/>
      <c r="K110" s="18"/>
      <c r="L110" s="19"/>
      <c r="M110" s="5"/>
      <c r="N110" s="5"/>
      <c r="O110" s="78">
        <f t="shared" ref="O110:X110" si="136">O146+O183</f>
        <v>761914</v>
      </c>
      <c r="P110" s="78">
        <f t="shared" si="136"/>
        <v>64729</v>
      </c>
      <c r="Q110" s="78">
        <f t="shared" si="136"/>
        <v>72358</v>
      </c>
      <c r="R110" s="78">
        <f t="shared" si="136"/>
        <v>72390</v>
      </c>
      <c r="S110" s="78">
        <f t="shared" si="136"/>
        <v>76058</v>
      </c>
      <c r="T110" s="78">
        <f t="shared" si="136"/>
        <v>65210</v>
      </c>
      <c r="U110" s="78">
        <f t="shared" si="136"/>
        <v>62739</v>
      </c>
      <c r="V110" s="78">
        <f t="shared" si="136"/>
        <v>66219</v>
      </c>
      <c r="W110" s="78">
        <f t="shared" si="136"/>
        <v>70066</v>
      </c>
      <c r="X110" s="78">
        <f t="shared" si="136"/>
        <v>70124</v>
      </c>
      <c r="Y110" s="78">
        <f t="shared" ref="Y110:Z110" si="137">Y146+Y183</f>
        <v>72549</v>
      </c>
      <c r="Z110" s="124">
        <f t="shared" si="137"/>
        <v>0</v>
      </c>
    </row>
    <row r="111" spans="3:26" ht="15" x14ac:dyDescent="0.15">
      <c r="C111" s="4" t="str">
        <f t="shared" si="93"/>
        <v>SI</v>
      </c>
      <c r="D111" s="17"/>
      <c r="E111" s="18"/>
      <c r="F111" s="18"/>
      <c r="G111" s="18"/>
      <c r="H111" s="18"/>
      <c r="I111" s="18"/>
      <c r="J111" s="18"/>
      <c r="K111" s="18"/>
      <c r="L111" s="19"/>
      <c r="M111" s="5"/>
      <c r="N111" s="5"/>
      <c r="O111" s="78">
        <f t="shared" ref="O111:X111" si="138">O147+O184</f>
        <v>260925</v>
      </c>
      <c r="P111" s="78">
        <f t="shared" si="138"/>
        <v>362069</v>
      </c>
      <c r="Q111" s="78">
        <f t="shared" si="138"/>
        <v>315594</v>
      </c>
      <c r="R111" s="78">
        <f t="shared" si="138"/>
        <v>403529</v>
      </c>
      <c r="S111" s="78">
        <f t="shared" si="138"/>
        <v>2117</v>
      </c>
      <c r="T111" s="78">
        <f t="shared" si="138"/>
        <v>290</v>
      </c>
      <c r="U111" s="78">
        <f t="shared" si="138"/>
        <v>295</v>
      </c>
      <c r="V111" s="78">
        <f t="shared" si="138"/>
        <v>249</v>
      </c>
      <c r="W111" s="78">
        <f t="shared" si="138"/>
        <v>556</v>
      </c>
      <c r="X111" s="78">
        <f t="shared" si="138"/>
        <v>589</v>
      </c>
      <c r="Y111" s="115">
        <v>323</v>
      </c>
      <c r="Z111" s="115">
        <v>0</v>
      </c>
    </row>
    <row r="112" spans="3:26" ht="15" x14ac:dyDescent="0.15">
      <c r="C112" s="4" t="str">
        <f t="shared" si="93"/>
        <v xml:space="preserve">SK </v>
      </c>
      <c r="D112" s="17"/>
      <c r="E112" s="18"/>
      <c r="F112" s="18"/>
      <c r="G112" s="18"/>
      <c r="H112" s="18"/>
      <c r="I112" s="18"/>
      <c r="J112" s="18"/>
      <c r="K112" s="18"/>
      <c r="L112" s="19"/>
      <c r="M112" s="5"/>
      <c r="N112" s="5"/>
      <c r="O112" s="78">
        <f t="shared" ref="O112:Y112" si="139">O148+O185</f>
        <v>1183</v>
      </c>
      <c r="P112" s="78">
        <f t="shared" si="139"/>
        <v>0</v>
      </c>
      <c r="Q112" s="78">
        <f t="shared" si="139"/>
        <v>0</v>
      </c>
      <c r="R112" s="78">
        <f t="shared" si="139"/>
        <v>0</v>
      </c>
      <c r="S112" s="78">
        <f t="shared" si="139"/>
        <v>0</v>
      </c>
      <c r="T112" s="78">
        <f t="shared" si="139"/>
        <v>0</v>
      </c>
      <c r="U112" s="78">
        <f t="shared" si="139"/>
        <v>0</v>
      </c>
      <c r="V112" s="78">
        <f t="shared" si="139"/>
        <v>0</v>
      </c>
      <c r="W112" s="78">
        <f t="shared" si="139"/>
        <v>0</v>
      </c>
      <c r="X112" s="78">
        <f t="shared" si="139"/>
        <v>0</v>
      </c>
      <c r="Y112" s="78">
        <f t="shared" si="139"/>
        <v>0</v>
      </c>
      <c r="Z112" s="124">
        <f t="shared" ref="Z112" si="140">Z148+Z185</f>
        <v>0</v>
      </c>
    </row>
    <row r="113" spans="3:26" ht="15" x14ac:dyDescent="0.15">
      <c r="C113" s="4" t="str">
        <f t="shared" si="93"/>
        <v>TR</v>
      </c>
      <c r="D113" s="17"/>
      <c r="E113" s="18"/>
      <c r="F113" s="18"/>
      <c r="G113" s="18"/>
      <c r="H113" s="18"/>
      <c r="I113" s="18"/>
      <c r="J113" s="18"/>
      <c r="K113" s="18"/>
      <c r="L113" s="19"/>
      <c r="M113" s="5"/>
      <c r="N113" s="5"/>
      <c r="O113" s="78">
        <f t="shared" ref="O113" si="141">O149+O186</f>
        <v>26647000</v>
      </c>
      <c r="P113" s="115">
        <v>484.51799999999997</v>
      </c>
      <c r="Q113" s="115">
        <v>446</v>
      </c>
      <c r="R113" s="115">
        <v>505</v>
      </c>
      <c r="S113" s="115">
        <v>469</v>
      </c>
      <c r="T113" s="115">
        <v>602</v>
      </c>
      <c r="U113" s="115">
        <v>576</v>
      </c>
      <c r="V113" s="115">
        <v>608</v>
      </c>
      <c r="W113" s="115">
        <v>623</v>
      </c>
      <c r="X113" s="115">
        <v>618</v>
      </c>
      <c r="Y113" s="115">
        <v>420</v>
      </c>
      <c r="Z113" s="115">
        <v>0</v>
      </c>
    </row>
    <row r="114" spans="3:26" ht="15" x14ac:dyDescent="0.15">
      <c r="C114" s="7" t="s">
        <v>34</v>
      </c>
      <c r="D114" s="20"/>
      <c r="E114" s="21"/>
      <c r="F114" s="21"/>
      <c r="G114" s="21"/>
      <c r="H114" s="21"/>
      <c r="I114" s="21"/>
      <c r="J114" s="21"/>
      <c r="K114" s="21"/>
      <c r="L114" s="22"/>
      <c r="M114" s="8"/>
      <c r="N114" s="8"/>
      <c r="O114" s="148">
        <f t="shared" ref="O114:Y114" si="142">O150+O187</f>
        <v>594108.73399999994</v>
      </c>
      <c r="P114" s="148">
        <f t="shared" si="142"/>
        <v>60567.656999999999</v>
      </c>
      <c r="Q114" s="148">
        <f t="shared" si="142"/>
        <v>66920.350000000006</v>
      </c>
      <c r="R114" s="148">
        <f t="shared" si="142"/>
        <v>75693.680999999997</v>
      </c>
      <c r="S114" s="148">
        <f t="shared" si="142"/>
        <v>76178.225000000006</v>
      </c>
      <c r="T114" s="148">
        <f t="shared" si="142"/>
        <v>56214.091</v>
      </c>
      <c r="U114" s="148">
        <f t="shared" si="142"/>
        <v>49887.828999999998</v>
      </c>
      <c r="V114" s="148">
        <f t="shared" si="142"/>
        <v>53347.395000000004</v>
      </c>
      <c r="W114" s="148">
        <f t="shared" si="142"/>
        <v>41275.024000000005</v>
      </c>
      <c r="X114" s="148">
        <f t="shared" si="142"/>
        <v>48614.36</v>
      </c>
      <c r="Y114" s="148">
        <f t="shared" si="142"/>
        <v>48614.36</v>
      </c>
      <c r="Z114" s="125">
        <f t="shared" ref="Z114" si="143">Z150+Z187</f>
        <v>0</v>
      </c>
    </row>
    <row r="117" spans="3:26" ht="18.75" x14ac:dyDescent="0.15">
      <c r="C117" s="9" t="s">
        <v>58</v>
      </c>
    </row>
    <row r="118" spans="3:26" ht="15" x14ac:dyDescent="0.15">
      <c r="C118" s="2">
        <v>42</v>
      </c>
      <c r="D118" s="3">
        <v>1992</v>
      </c>
      <c r="E118" s="3">
        <f>D118+1</f>
        <v>1993</v>
      </c>
      <c r="F118" s="3">
        <f t="shared" ref="F118:Z118" si="144">E118+1</f>
        <v>1994</v>
      </c>
      <c r="G118" s="3">
        <f t="shared" si="144"/>
        <v>1995</v>
      </c>
      <c r="H118" s="3">
        <f t="shared" si="144"/>
        <v>1996</v>
      </c>
      <c r="I118" s="3">
        <f t="shared" si="144"/>
        <v>1997</v>
      </c>
      <c r="J118" s="3">
        <f t="shared" si="144"/>
        <v>1998</v>
      </c>
      <c r="K118" s="3">
        <f t="shared" si="144"/>
        <v>1999</v>
      </c>
      <c r="L118" s="3">
        <f t="shared" si="144"/>
        <v>2000</v>
      </c>
      <c r="M118" s="3">
        <f t="shared" si="144"/>
        <v>2001</v>
      </c>
      <c r="N118" s="3">
        <f t="shared" si="144"/>
        <v>2002</v>
      </c>
      <c r="O118" s="3">
        <f t="shared" si="144"/>
        <v>2003</v>
      </c>
      <c r="P118" s="3">
        <f t="shared" si="144"/>
        <v>2004</v>
      </c>
      <c r="Q118" s="3">
        <f t="shared" si="144"/>
        <v>2005</v>
      </c>
      <c r="R118" s="3">
        <f t="shared" si="144"/>
        <v>2006</v>
      </c>
      <c r="S118" s="3">
        <f t="shared" si="144"/>
        <v>2007</v>
      </c>
      <c r="T118" s="3">
        <f t="shared" si="144"/>
        <v>2008</v>
      </c>
      <c r="U118" s="3">
        <f t="shared" si="144"/>
        <v>2009</v>
      </c>
      <c r="V118" s="3">
        <f t="shared" si="144"/>
        <v>2010</v>
      </c>
      <c r="W118" s="3">
        <f t="shared" si="144"/>
        <v>2011</v>
      </c>
      <c r="X118" s="3">
        <f t="shared" si="144"/>
        <v>2012</v>
      </c>
      <c r="Y118" s="3">
        <f t="shared" si="144"/>
        <v>2013</v>
      </c>
      <c r="Z118" s="3">
        <f t="shared" si="144"/>
        <v>2014</v>
      </c>
    </row>
    <row r="119" spans="3:26" ht="15" x14ac:dyDescent="0.15">
      <c r="C119" s="4" t="str">
        <f t="shared" ref="C119:C150" si="145">C7</f>
        <v>AT</v>
      </c>
      <c r="D119" s="26">
        <v>34325</v>
      </c>
      <c r="E119" s="26">
        <v>44952</v>
      </c>
      <c r="F119" s="26">
        <v>50125</v>
      </c>
      <c r="G119" s="26">
        <v>55509</v>
      </c>
      <c r="H119" s="26">
        <v>65794</v>
      </c>
      <c r="I119" s="26">
        <v>80793</v>
      </c>
      <c r="J119" s="26">
        <v>118642</v>
      </c>
      <c r="K119" s="26">
        <v>147787</v>
      </c>
      <c r="L119" s="26">
        <v>12537</v>
      </c>
      <c r="M119" s="26">
        <v>14307.901</v>
      </c>
      <c r="N119" s="26">
        <v>15896.442999999999</v>
      </c>
      <c r="O119" s="26">
        <v>15546.165999999999</v>
      </c>
      <c r="P119" s="124">
        <v>17531.543000000001</v>
      </c>
      <c r="Q119" s="124">
        <v>21431.126</v>
      </c>
      <c r="R119" s="124">
        <v>23259.988000000001</v>
      </c>
      <c r="S119" s="124">
        <v>23652.112000000001</v>
      </c>
      <c r="T119" s="124">
        <v>19479</v>
      </c>
      <c r="U119" s="124">
        <v>18830</v>
      </c>
      <c r="V119" s="124">
        <v>20156</v>
      </c>
      <c r="W119" s="124">
        <v>20117</v>
      </c>
      <c r="X119" s="124">
        <v>21371</v>
      </c>
      <c r="Y119" s="124">
        <v>21371</v>
      </c>
      <c r="Z119" s="115">
        <v>0</v>
      </c>
    </row>
    <row r="120" spans="3:26" ht="15" x14ac:dyDescent="0.15">
      <c r="C120" s="4" t="str">
        <f t="shared" si="145"/>
        <v>BE</v>
      </c>
      <c r="D120" s="26">
        <v>110338</v>
      </c>
      <c r="E120" s="26">
        <v>134119</v>
      </c>
      <c r="F120" s="26">
        <v>151554</v>
      </c>
      <c r="G120" s="26">
        <v>187675</v>
      </c>
      <c r="H120" s="26">
        <v>303438</v>
      </c>
      <c r="I120" s="26">
        <v>506706</v>
      </c>
      <c r="J120" s="26">
        <v>818445</v>
      </c>
      <c r="K120" s="26">
        <v>1023437</v>
      </c>
      <c r="L120" s="26">
        <v>30631</v>
      </c>
      <c r="M120" s="26">
        <v>32546</v>
      </c>
      <c r="N120" s="26">
        <v>26068</v>
      </c>
      <c r="O120" s="26">
        <v>26259</v>
      </c>
      <c r="P120" s="115">
        <v>15282.661967</v>
      </c>
      <c r="Q120" s="115">
        <v>20970.010630000001</v>
      </c>
      <c r="R120" s="115">
        <v>23782.866144</v>
      </c>
      <c r="S120" s="115">
        <v>23308.550834000001</v>
      </c>
      <c r="T120" s="115">
        <v>11419.967366000001</v>
      </c>
      <c r="U120" s="115">
        <v>11615.45377</v>
      </c>
      <c r="V120" s="115">
        <v>12704.221965000001</v>
      </c>
      <c r="W120" s="115">
        <v>9293.0191130000003</v>
      </c>
      <c r="X120" s="115">
        <v>9736.9779639999997</v>
      </c>
      <c r="Y120" s="115">
        <v>12706.284992000001</v>
      </c>
      <c r="Z120" s="115">
        <v>13853.53404</v>
      </c>
    </row>
    <row r="121" spans="3:26" ht="15" x14ac:dyDescent="0.15">
      <c r="C121" s="4" t="str">
        <f t="shared" si="145"/>
        <v>BG</v>
      </c>
      <c r="D121" s="26">
        <v>0</v>
      </c>
      <c r="E121" s="26">
        <v>0</v>
      </c>
      <c r="F121" s="26">
        <v>0</v>
      </c>
      <c r="G121" s="26">
        <v>0</v>
      </c>
      <c r="H121" s="26">
        <v>0</v>
      </c>
      <c r="I121" s="26">
        <v>0</v>
      </c>
      <c r="J121" s="26">
        <v>0</v>
      </c>
      <c r="K121" s="26">
        <v>0</v>
      </c>
      <c r="L121" s="26">
        <v>0</v>
      </c>
      <c r="M121" s="26">
        <v>0</v>
      </c>
      <c r="N121" s="26">
        <v>0</v>
      </c>
      <c r="O121" s="26">
        <v>0</v>
      </c>
      <c r="P121" s="124">
        <v>0</v>
      </c>
      <c r="Q121" s="124">
        <v>0</v>
      </c>
      <c r="R121" s="124">
        <v>0</v>
      </c>
      <c r="S121" s="124">
        <v>0</v>
      </c>
      <c r="T121" s="124">
        <v>0</v>
      </c>
      <c r="U121" s="124">
        <v>0</v>
      </c>
      <c r="V121" s="124">
        <v>0</v>
      </c>
      <c r="W121" s="124">
        <v>0</v>
      </c>
      <c r="X121" s="124">
        <v>0</v>
      </c>
      <c r="Y121" s="124">
        <v>0</v>
      </c>
      <c r="Z121" s="124">
        <v>0</v>
      </c>
    </row>
    <row r="122" spans="3:26" ht="15" x14ac:dyDescent="0.15">
      <c r="C122" s="4" t="str">
        <f t="shared" si="145"/>
        <v>CH</v>
      </c>
      <c r="D122" s="26">
        <v>23539</v>
      </c>
      <c r="E122" s="26">
        <v>30190</v>
      </c>
      <c r="F122" s="26">
        <v>35711</v>
      </c>
      <c r="G122" s="26">
        <v>42036</v>
      </c>
      <c r="H122" s="26">
        <v>35260</v>
      </c>
      <c r="I122" s="26">
        <v>43883</v>
      </c>
      <c r="J122" s="26">
        <v>51191</v>
      </c>
      <c r="K122" s="26">
        <v>62271</v>
      </c>
      <c r="L122" s="26">
        <v>63750</v>
      </c>
      <c r="M122" s="26">
        <v>60452</v>
      </c>
      <c r="N122" s="26">
        <v>34984</v>
      </c>
      <c r="O122" s="26">
        <v>28220</v>
      </c>
      <c r="P122" s="124">
        <v>0</v>
      </c>
      <c r="Q122" s="124">
        <v>0</v>
      </c>
      <c r="R122" s="124">
        <v>0</v>
      </c>
      <c r="S122" s="124">
        <v>0</v>
      </c>
      <c r="T122" s="124">
        <v>0</v>
      </c>
      <c r="U122" s="124">
        <v>0</v>
      </c>
      <c r="V122" s="124">
        <v>0</v>
      </c>
      <c r="W122" s="124">
        <v>0</v>
      </c>
      <c r="X122" s="124">
        <v>0</v>
      </c>
      <c r="Y122" s="124">
        <v>0</v>
      </c>
      <c r="Z122" s="124">
        <v>0</v>
      </c>
    </row>
    <row r="123" spans="3:26" ht="15" x14ac:dyDescent="0.15">
      <c r="C123" s="4" t="str">
        <f t="shared" si="145"/>
        <v>CY</v>
      </c>
      <c r="D123" s="26">
        <v>32.200000000000003</v>
      </c>
      <c r="E123" s="26">
        <v>37.9</v>
      </c>
      <c r="F123" s="26">
        <v>66.3</v>
      </c>
      <c r="G123" s="26">
        <v>81.900000000000006</v>
      </c>
      <c r="H123" s="26">
        <v>102.4</v>
      </c>
      <c r="I123" s="26">
        <v>144</v>
      </c>
      <c r="J123" s="26">
        <v>156.23999999999998</v>
      </c>
      <c r="K123" s="26">
        <v>100.5</v>
      </c>
      <c r="L123" s="26">
        <v>0</v>
      </c>
      <c r="M123" s="26">
        <v>0</v>
      </c>
      <c r="N123" s="26">
        <v>0</v>
      </c>
      <c r="O123" s="26">
        <v>0</v>
      </c>
      <c r="P123" s="124">
        <v>0</v>
      </c>
      <c r="Q123" s="124">
        <v>0</v>
      </c>
      <c r="R123" s="124">
        <v>0</v>
      </c>
      <c r="S123" s="124">
        <v>0</v>
      </c>
      <c r="T123" s="124">
        <v>359.4</v>
      </c>
      <c r="U123" s="124">
        <v>551.20000000000005</v>
      </c>
      <c r="V123" s="124">
        <v>455</v>
      </c>
      <c r="W123" s="124">
        <v>327</v>
      </c>
      <c r="X123" s="124">
        <v>409</v>
      </c>
      <c r="Y123" s="124">
        <v>409</v>
      </c>
      <c r="Z123" s="124">
        <v>0</v>
      </c>
    </row>
    <row r="124" spans="3:26" ht="15" x14ac:dyDescent="0.15">
      <c r="C124" s="4" t="str">
        <f t="shared" si="145"/>
        <v xml:space="preserve">CZ </v>
      </c>
      <c r="D124" s="26">
        <v>0</v>
      </c>
      <c r="E124" s="26">
        <v>0</v>
      </c>
      <c r="F124" s="26">
        <v>0</v>
      </c>
      <c r="G124" s="26">
        <v>0</v>
      </c>
      <c r="H124" s="26">
        <v>0</v>
      </c>
      <c r="I124" s="26">
        <v>0</v>
      </c>
      <c r="J124" s="26">
        <v>16285</v>
      </c>
      <c r="K124" s="26">
        <v>11993</v>
      </c>
      <c r="L124" s="26">
        <v>10715</v>
      </c>
      <c r="M124" s="26">
        <v>5300</v>
      </c>
      <c r="N124" s="26">
        <v>13418</v>
      </c>
      <c r="O124" s="26">
        <v>12579</v>
      </c>
      <c r="P124" s="26">
        <v>26771</v>
      </c>
      <c r="Q124" s="26">
        <v>32784</v>
      </c>
      <c r="R124" s="26">
        <v>30383</v>
      </c>
      <c r="S124" s="26">
        <v>28401</v>
      </c>
      <c r="T124" s="26">
        <v>23026</v>
      </c>
      <c r="U124" s="26">
        <v>17052</v>
      </c>
      <c r="V124" s="26">
        <v>20887</v>
      </c>
      <c r="W124" s="26">
        <v>19420</v>
      </c>
      <c r="X124" s="26">
        <v>20096</v>
      </c>
      <c r="Y124" s="124">
        <v>20096</v>
      </c>
      <c r="Z124" s="124">
        <v>0</v>
      </c>
    </row>
    <row r="125" spans="3:26" ht="15" x14ac:dyDescent="0.15">
      <c r="C125" s="4" t="str">
        <f t="shared" si="145"/>
        <v>DE</v>
      </c>
      <c r="D125" s="26">
        <v>115400</v>
      </c>
      <c r="E125" s="26">
        <v>126300</v>
      </c>
      <c r="F125" s="26">
        <v>150881</v>
      </c>
      <c r="G125" s="26">
        <v>168361</v>
      </c>
      <c r="H125" s="26">
        <v>203032</v>
      </c>
      <c r="I125" s="26">
        <v>261306</v>
      </c>
      <c r="J125" s="26">
        <v>167579</v>
      </c>
      <c r="K125" s="26">
        <v>201126</v>
      </c>
      <c r="L125" s="26">
        <v>233508</v>
      </c>
      <c r="M125" s="26">
        <v>255488</v>
      </c>
      <c r="N125" s="26">
        <v>251855</v>
      </c>
      <c r="O125" s="26">
        <v>257812</v>
      </c>
      <c r="P125" s="124">
        <v>0</v>
      </c>
      <c r="Q125" s="124">
        <v>0</v>
      </c>
      <c r="R125" s="124">
        <v>0</v>
      </c>
      <c r="S125" s="124">
        <v>0</v>
      </c>
      <c r="T125" s="124">
        <v>0</v>
      </c>
      <c r="U125" s="124">
        <v>0</v>
      </c>
      <c r="V125" s="124">
        <v>0</v>
      </c>
      <c r="W125" s="124">
        <v>0</v>
      </c>
      <c r="X125" s="124">
        <v>0</v>
      </c>
      <c r="Y125" s="124">
        <v>0</v>
      </c>
      <c r="Z125" s="124">
        <v>0</v>
      </c>
    </row>
    <row r="126" spans="3:26" ht="15" x14ac:dyDescent="0.15">
      <c r="C126" s="4" t="str">
        <f t="shared" si="145"/>
        <v>DK</v>
      </c>
      <c r="D126" s="26">
        <v>61124</v>
      </c>
      <c r="E126" s="26">
        <v>67659</v>
      </c>
      <c r="F126" s="26">
        <v>76879</v>
      </c>
      <c r="G126" s="26">
        <v>85950</v>
      </c>
      <c r="H126" s="26">
        <v>113805</v>
      </c>
      <c r="I126" s="26">
        <v>159831</v>
      </c>
      <c r="J126" s="26">
        <v>211144</v>
      </c>
      <c r="K126" s="26">
        <v>309850</v>
      </c>
      <c r="L126" s="26">
        <v>325979</v>
      </c>
      <c r="M126" s="26">
        <v>260562</v>
      </c>
      <c r="N126" s="26">
        <v>175064</v>
      </c>
      <c r="O126" s="26">
        <v>219471</v>
      </c>
      <c r="P126" s="26">
        <v>298711</v>
      </c>
      <c r="Q126" s="26">
        <v>310483</v>
      </c>
      <c r="R126" s="26">
        <v>370384.82</v>
      </c>
      <c r="S126" s="26">
        <v>389344.07</v>
      </c>
      <c r="T126" s="26">
        <v>228431.76800000001</v>
      </c>
      <c r="U126" s="26">
        <v>327805.28399999999</v>
      </c>
      <c r="V126" s="26">
        <v>415189.41500000004</v>
      </c>
      <c r="W126" s="26">
        <v>390138.924</v>
      </c>
      <c r="X126" s="26">
        <v>419184.57500000001</v>
      </c>
      <c r="Y126" s="124">
        <v>419184.57500000001</v>
      </c>
      <c r="Z126" s="124">
        <v>0</v>
      </c>
    </row>
    <row r="127" spans="3:26" ht="15" x14ac:dyDescent="0.15">
      <c r="C127" s="4" t="str">
        <f t="shared" si="145"/>
        <v>EE</v>
      </c>
      <c r="D127" s="26">
        <v>0</v>
      </c>
      <c r="E127" s="26">
        <v>0</v>
      </c>
      <c r="F127" s="26">
        <v>0</v>
      </c>
      <c r="G127" s="26">
        <v>69.7</v>
      </c>
      <c r="H127" s="26">
        <v>89.85</v>
      </c>
      <c r="I127" s="26">
        <v>223.8</v>
      </c>
      <c r="J127" s="26">
        <v>43</v>
      </c>
      <c r="K127" s="26">
        <v>104.4</v>
      </c>
      <c r="L127" s="26">
        <v>239</v>
      </c>
      <c r="M127" s="26">
        <v>384.2</v>
      </c>
      <c r="N127" s="26">
        <v>456.8</v>
      </c>
      <c r="O127" s="26">
        <v>873.4</v>
      </c>
      <c r="P127" s="115">
        <v>30</v>
      </c>
      <c r="Q127" s="115">
        <v>8.1</v>
      </c>
      <c r="R127" s="115">
        <v>4.9000000000000004</v>
      </c>
      <c r="S127" s="115">
        <v>2.2999999999999998</v>
      </c>
      <c r="T127" s="115">
        <v>2.2599999999999998</v>
      </c>
      <c r="U127" s="115">
        <v>2.2639999999999998</v>
      </c>
      <c r="V127" s="115">
        <v>3.3</v>
      </c>
      <c r="W127" s="115">
        <v>0</v>
      </c>
      <c r="X127" s="115">
        <v>0</v>
      </c>
      <c r="Y127" s="115">
        <v>0</v>
      </c>
      <c r="Z127" s="115">
        <v>0</v>
      </c>
    </row>
    <row r="128" spans="3:26" ht="15" x14ac:dyDescent="0.15">
      <c r="C128" s="4" t="str">
        <f t="shared" si="145"/>
        <v>ES</v>
      </c>
      <c r="D128" s="26">
        <v>116026</v>
      </c>
      <c r="E128" s="26">
        <v>144601</v>
      </c>
      <c r="F128" s="26">
        <v>129908</v>
      </c>
      <c r="G128" s="26">
        <v>172131.01</v>
      </c>
      <c r="H128" s="26">
        <v>180537</v>
      </c>
      <c r="I128" s="26">
        <v>209676</v>
      </c>
      <c r="J128" s="26">
        <v>359743</v>
      </c>
      <c r="K128" s="26">
        <v>425699</v>
      </c>
      <c r="L128" s="26">
        <v>0</v>
      </c>
      <c r="M128" s="26">
        <v>3252.93</v>
      </c>
      <c r="N128" s="26">
        <v>2789.11</v>
      </c>
      <c r="O128" s="26">
        <v>2632.14</v>
      </c>
      <c r="P128" s="26">
        <v>3409.75</v>
      </c>
      <c r="Q128" s="26">
        <v>3977.37</v>
      </c>
      <c r="R128" s="26">
        <v>4902.8599999999997</v>
      </c>
      <c r="S128" s="26">
        <v>11025.63957555</v>
      </c>
      <c r="T128" s="26">
        <v>9422.8385725399967</v>
      </c>
      <c r="U128" s="26">
        <v>9788.6505855699997</v>
      </c>
      <c r="V128" s="26">
        <v>8795.8960874400036</v>
      </c>
      <c r="W128" s="115">
        <v>0</v>
      </c>
      <c r="X128" s="115">
        <v>0</v>
      </c>
      <c r="Y128" s="115">
        <v>0</v>
      </c>
      <c r="Z128" s="115">
        <v>0</v>
      </c>
    </row>
    <row r="129" spans="3:26" ht="15" x14ac:dyDescent="0.15">
      <c r="C129" s="4" t="str">
        <f t="shared" si="145"/>
        <v>FI</v>
      </c>
      <c r="D129" s="26">
        <v>11388</v>
      </c>
      <c r="E129" s="26">
        <v>15566</v>
      </c>
      <c r="F129" s="26">
        <v>18933</v>
      </c>
      <c r="G129" s="26">
        <v>27768</v>
      </c>
      <c r="H129" s="26">
        <v>36057</v>
      </c>
      <c r="I129" s="26">
        <v>53249</v>
      </c>
      <c r="J129" s="26">
        <v>79709</v>
      </c>
      <c r="K129" s="26">
        <v>151307</v>
      </c>
      <c r="L129" s="26">
        <v>123794</v>
      </c>
      <c r="M129" s="26">
        <v>17779</v>
      </c>
      <c r="N129" s="26">
        <v>15189</v>
      </c>
      <c r="O129" s="26">
        <v>19700</v>
      </c>
      <c r="P129" s="115">
        <v>12109</v>
      </c>
      <c r="Q129" s="115">
        <v>16118</v>
      </c>
      <c r="R129" s="115">
        <v>19564</v>
      </c>
      <c r="S129" s="115">
        <v>20868</v>
      </c>
      <c r="T129" s="115">
        <v>9110</v>
      </c>
      <c r="U129" s="115">
        <v>15639</v>
      </c>
      <c r="V129" s="115">
        <v>22771</v>
      </c>
      <c r="W129" s="115">
        <v>16862</v>
      </c>
      <c r="X129" s="115">
        <v>18733</v>
      </c>
      <c r="Y129" s="115">
        <v>22902</v>
      </c>
      <c r="Z129" s="115">
        <v>22961</v>
      </c>
    </row>
    <row r="130" spans="3:26" ht="15" x14ac:dyDescent="0.15">
      <c r="C130" s="4" t="str">
        <f t="shared" si="145"/>
        <v>FR</v>
      </c>
      <c r="D130" s="26">
        <v>291800</v>
      </c>
      <c r="E130" s="26">
        <v>337700</v>
      </c>
      <c r="F130" s="26">
        <v>389200</v>
      </c>
      <c r="G130" s="26">
        <v>455276</v>
      </c>
      <c r="H130" s="26">
        <v>556560</v>
      </c>
      <c r="I130" s="26">
        <v>766509</v>
      </c>
      <c r="J130" s="26">
        <v>1001865</v>
      </c>
      <c r="K130" s="26">
        <v>1446857</v>
      </c>
      <c r="L130" s="26">
        <v>1703600</v>
      </c>
      <c r="M130" s="26">
        <v>233948</v>
      </c>
      <c r="N130" s="26">
        <v>199721</v>
      </c>
      <c r="O130" s="26">
        <v>240902</v>
      </c>
      <c r="P130" s="115">
        <v>158464</v>
      </c>
      <c r="Q130" s="115">
        <v>204627</v>
      </c>
      <c r="R130" s="115">
        <v>253447</v>
      </c>
      <c r="S130" s="115">
        <v>266082</v>
      </c>
      <c r="T130" s="115">
        <v>193305</v>
      </c>
      <c r="U130" s="115">
        <v>245069</v>
      </c>
      <c r="V130" s="115">
        <v>233868</v>
      </c>
      <c r="W130" s="115">
        <v>212474</v>
      </c>
      <c r="X130" s="115">
        <v>230867</v>
      </c>
      <c r="Y130" s="115">
        <v>249953</v>
      </c>
      <c r="Z130" s="115">
        <v>0</v>
      </c>
    </row>
    <row r="131" spans="3:26" ht="15" x14ac:dyDescent="0.15">
      <c r="C131" s="4" t="str">
        <f t="shared" si="145"/>
        <v>GR</v>
      </c>
      <c r="D131" s="26">
        <v>0</v>
      </c>
      <c r="E131" s="26">
        <v>71967</v>
      </c>
      <c r="F131" s="26">
        <v>79758</v>
      </c>
      <c r="G131" s="26">
        <v>86829</v>
      </c>
      <c r="H131" s="26">
        <v>111012</v>
      </c>
      <c r="I131" s="26">
        <v>211752</v>
      </c>
      <c r="J131" s="26">
        <v>310037</v>
      </c>
      <c r="K131" s="26">
        <v>544433</v>
      </c>
      <c r="L131" s="26">
        <v>524106</v>
      </c>
      <c r="M131" s="26">
        <v>501801</v>
      </c>
      <c r="N131" s="26">
        <v>1372</v>
      </c>
      <c r="O131" s="26">
        <v>1105</v>
      </c>
      <c r="P131" s="115">
        <v>1177</v>
      </c>
      <c r="Q131" s="115">
        <v>1391</v>
      </c>
      <c r="R131" s="115">
        <v>1350</v>
      </c>
      <c r="S131" s="115">
        <v>1586</v>
      </c>
      <c r="T131" s="115">
        <v>1189</v>
      </c>
      <c r="U131" s="115">
        <v>1246</v>
      </c>
      <c r="V131" s="115">
        <v>891</v>
      </c>
      <c r="W131" s="115">
        <v>1558</v>
      </c>
      <c r="X131" s="115">
        <v>1263</v>
      </c>
      <c r="Y131" s="115">
        <v>1241</v>
      </c>
      <c r="Z131" s="115">
        <v>0</v>
      </c>
    </row>
    <row r="132" spans="3:26" ht="15" x14ac:dyDescent="0.15">
      <c r="C132" s="4" t="str">
        <f t="shared" si="145"/>
        <v>HR</v>
      </c>
      <c r="D132" s="26">
        <v>0</v>
      </c>
      <c r="E132" s="26">
        <v>0</v>
      </c>
      <c r="F132" s="26">
        <v>0</v>
      </c>
      <c r="G132" s="26">
        <v>0</v>
      </c>
      <c r="H132" s="26">
        <v>0</v>
      </c>
      <c r="I132" s="26">
        <v>0</v>
      </c>
      <c r="J132" s="26">
        <v>31</v>
      </c>
      <c r="K132" s="26">
        <v>82</v>
      </c>
      <c r="L132" s="26">
        <v>32</v>
      </c>
      <c r="M132" s="26">
        <v>72</v>
      </c>
      <c r="N132" s="26">
        <v>89</v>
      </c>
      <c r="O132" s="26">
        <v>126</v>
      </c>
      <c r="P132" s="115">
        <v>0</v>
      </c>
      <c r="Q132" s="115">
        <v>0</v>
      </c>
      <c r="R132" s="115">
        <v>0</v>
      </c>
      <c r="S132" s="115">
        <v>0</v>
      </c>
      <c r="T132" s="115">
        <v>0</v>
      </c>
      <c r="U132" s="115">
        <v>0</v>
      </c>
      <c r="V132" s="115">
        <v>0</v>
      </c>
      <c r="W132" s="115">
        <v>0</v>
      </c>
      <c r="X132" s="115">
        <v>0</v>
      </c>
      <c r="Y132" s="115">
        <v>0</v>
      </c>
      <c r="Z132" s="115">
        <v>0</v>
      </c>
    </row>
    <row r="133" spans="3:26" ht="15" x14ac:dyDescent="0.15">
      <c r="C133" s="4" t="str">
        <f t="shared" si="145"/>
        <v>HU</v>
      </c>
      <c r="D133" s="26">
        <v>0</v>
      </c>
      <c r="E133" s="26">
        <v>46586</v>
      </c>
      <c r="F133" s="26">
        <v>10455</v>
      </c>
      <c r="G133" s="26">
        <v>17471</v>
      </c>
      <c r="H133" s="26">
        <v>12437</v>
      </c>
      <c r="I133" s="26">
        <v>21415</v>
      </c>
      <c r="J133" s="26">
        <v>26972</v>
      </c>
      <c r="K133" s="26">
        <v>23433</v>
      </c>
      <c r="L133" s="26">
        <v>48083</v>
      </c>
      <c r="M133" s="26">
        <v>48340</v>
      </c>
      <c r="N133" s="26">
        <v>46061</v>
      </c>
      <c r="O133" s="26">
        <v>49820</v>
      </c>
      <c r="P133" s="115">
        <v>0</v>
      </c>
      <c r="Q133" s="115">
        <v>0</v>
      </c>
      <c r="R133" s="115">
        <v>0</v>
      </c>
      <c r="S133" s="115">
        <v>0</v>
      </c>
      <c r="T133" s="115">
        <v>0</v>
      </c>
      <c r="U133" s="115">
        <v>0</v>
      </c>
      <c r="V133" s="115">
        <v>0</v>
      </c>
      <c r="W133" s="115">
        <v>0</v>
      </c>
      <c r="X133" s="115">
        <v>0</v>
      </c>
      <c r="Y133" s="115">
        <v>0</v>
      </c>
      <c r="Z133" s="115">
        <v>0</v>
      </c>
    </row>
    <row r="134" spans="3:26" ht="15" x14ac:dyDescent="0.15">
      <c r="C134" s="4" t="str">
        <f t="shared" si="145"/>
        <v>IE</v>
      </c>
      <c r="D134" s="26">
        <v>4072</v>
      </c>
      <c r="E134" s="26">
        <v>6073</v>
      </c>
      <c r="F134" s="26">
        <v>6050</v>
      </c>
      <c r="G134" s="26">
        <v>6828</v>
      </c>
      <c r="H134" s="26">
        <v>8254</v>
      </c>
      <c r="I134" s="26">
        <v>11097</v>
      </c>
      <c r="J134" s="26">
        <v>14183</v>
      </c>
      <c r="K134" s="26">
        <v>18774</v>
      </c>
      <c r="L134" s="26">
        <v>19473</v>
      </c>
      <c r="M134" s="26">
        <v>28468</v>
      </c>
      <c r="N134" s="26">
        <v>22270</v>
      </c>
      <c r="O134" s="26">
        <v>31468</v>
      </c>
      <c r="P134" s="26">
        <v>29899</v>
      </c>
      <c r="Q134" s="26">
        <v>46117</v>
      </c>
      <c r="R134" s="26">
        <v>57315</v>
      </c>
      <c r="S134" s="26">
        <v>54056</v>
      </c>
      <c r="T134" s="26">
        <v>31699</v>
      </c>
      <c r="U134" s="26">
        <v>39615</v>
      </c>
      <c r="V134" s="26">
        <v>42417</v>
      </c>
      <c r="W134" s="26">
        <v>37069</v>
      </c>
      <c r="X134" s="26">
        <v>39540</v>
      </c>
      <c r="Y134" s="115">
        <v>39540</v>
      </c>
      <c r="Z134" s="115">
        <v>0</v>
      </c>
    </row>
    <row r="135" spans="3:26" ht="15" x14ac:dyDescent="0.15">
      <c r="C135" s="4" t="str">
        <f t="shared" si="145"/>
        <v>IS</v>
      </c>
      <c r="D135" s="26">
        <v>0</v>
      </c>
      <c r="E135" s="26">
        <v>0</v>
      </c>
      <c r="F135" s="26">
        <v>0</v>
      </c>
      <c r="G135" s="26">
        <v>0</v>
      </c>
      <c r="H135" s="26">
        <v>0</v>
      </c>
      <c r="I135" s="26">
        <v>0</v>
      </c>
      <c r="J135" s="26">
        <v>0</v>
      </c>
      <c r="K135" s="26">
        <v>0</v>
      </c>
      <c r="L135" s="26">
        <v>15000</v>
      </c>
      <c r="M135" s="26">
        <v>19475</v>
      </c>
      <c r="N135" s="26">
        <v>25421</v>
      </c>
      <c r="O135" s="26">
        <v>0</v>
      </c>
      <c r="P135" s="26">
        <v>0</v>
      </c>
      <c r="Q135" s="26">
        <v>0</v>
      </c>
      <c r="R135" s="26">
        <v>14950</v>
      </c>
      <c r="S135" s="26">
        <v>3219</v>
      </c>
      <c r="T135" s="26">
        <v>13785</v>
      </c>
      <c r="U135" s="26">
        <v>16469</v>
      </c>
      <c r="V135" s="26">
        <v>15889</v>
      </c>
      <c r="W135" s="26">
        <v>15113</v>
      </c>
      <c r="X135" s="26">
        <v>17676</v>
      </c>
      <c r="Y135" s="115">
        <v>17676</v>
      </c>
      <c r="Z135" s="115">
        <v>0</v>
      </c>
    </row>
    <row r="136" spans="3:26" ht="15" x14ac:dyDescent="0.15">
      <c r="C136" s="4" t="str">
        <f t="shared" si="145"/>
        <v>IT</v>
      </c>
      <c r="D136" s="26">
        <v>18802516</v>
      </c>
      <c r="E136" s="26">
        <v>22153760</v>
      </c>
      <c r="F136" s="26">
        <v>26892631</v>
      </c>
      <c r="G136" s="26">
        <v>30911313</v>
      </c>
      <c r="H136" s="26">
        <v>35412407</v>
      </c>
      <c r="I136" s="26">
        <v>43176765</v>
      </c>
      <c r="J136" s="26">
        <v>19405</v>
      </c>
      <c r="K136" s="26">
        <v>20364</v>
      </c>
      <c r="L136" s="26">
        <v>21348</v>
      </c>
      <c r="M136" s="26">
        <v>19191</v>
      </c>
      <c r="N136" s="26">
        <v>16399</v>
      </c>
      <c r="O136" s="26">
        <v>18355</v>
      </c>
      <c r="P136" s="115">
        <v>12243</v>
      </c>
      <c r="Q136" s="115">
        <v>15397</v>
      </c>
      <c r="R136" s="115">
        <v>15373</v>
      </c>
      <c r="S136" s="115">
        <v>15766</v>
      </c>
      <c r="T136" s="115">
        <v>12259</v>
      </c>
      <c r="U136" s="115">
        <v>12692</v>
      </c>
      <c r="V136" s="115">
        <v>10839</v>
      </c>
      <c r="W136" s="115">
        <v>9783</v>
      </c>
      <c r="X136" s="115">
        <v>7926</v>
      </c>
      <c r="Y136" s="115">
        <v>8657</v>
      </c>
      <c r="Z136" s="115">
        <v>8399</v>
      </c>
    </row>
    <row r="137" spans="3:26" ht="15" x14ac:dyDescent="0.15">
      <c r="C137" s="4" t="str">
        <f t="shared" si="145"/>
        <v>LI</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115">
        <v>0</v>
      </c>
    </row>
    <row r="138" spans="3:26" ht="15" x14ac:dyDescent="0.15">
      <c r="C138" s="4" t="str">
        <f t="shared" si="145"/>
        <v>LU</v>
      </c>
      <c r="D138" s="26">
        <v>0</v>
      </c>
      <c r="E138" s="26">
        <v>0</v>
      </c>
      <c r="F138" s="26">
        <v>0</v>
      </c>
      <c r="G138" s="26">
        <v>31454</v>
      </c>
      <c r="H138" s="26">
        <v>1259.72</v>
      </c>
      <c r="I138" s="26">
        <v>2500.35</v>
      </c>
      <c r="J138" s="26">
        <v>4106.01</v>
      </c>
      <c r="K138" s="26">
        <v>7595.78</v>
      </c>
      <c r="L138" s="26">
        <v>10570</v>
      </c>
      <c r="M138" s="26">
        <v>11481</v>
      </c>
      <c r="N138" s="26">
        <v>10503</v>
      </c>
      <c r="O138" s="26">
        <v>13093</v>
      </c>
      <c r="P138" s="124">
        <v>16562</v>
      </c>
      <c r="Q138" s="124">
        <v>22245</v>
      </c>
      <c r="R138" s="124">
        <v>28081</v>
      </c>
      <c r="S138" s="124">
        <v>29690</v>
      </c>
      <c r="T138" s="124">
        <v>23902</v>
      </c>
      <c r="U138" s="124">
        <v>31113</v>
      </c>
      <c r="V138" s="124">
        <v>40491</v>
      </c>
      <c r="W138" s="124">
        <v>39951</v>
      </c>
      <c r="X138" s="124">
        <v>49094</v>
      </c>
      <c r="Y138" s="124">
        <v>49094</v>
      </c>
      <c r="Z138" s="115">
        <v>0</v>
      </c>
    </row>
    <row r="139" spans="3:26" ht="15" x14ac:dyDescent="0.15">
      <c r="C139" s="4" t="str">
        <f t="shared" si="145"/>
        <v>LV</v>
      </c>
      <c r="D139" s="26">
        <v>0</v>
      </c>
      <c r="E139" s="26">
        <v>0</v>
      </c>
      <c r="F139" s="26">
        <v>0</v>
      </c>
      <c r="G139" s="26">
        <v>1.67</v>
      </c>
      <c r="H139" s="26">
        <v>2.0299999999999998</v>
      </c>
      <c r="I139" s="26">
        <v>8.07</v>
      </c>
      <c r="J139" s="26">
        <v>2.81</v>
      </c>
      <c r="K139" s="26">
        <v>2.59</v>
      </c>
      <c r="L139" s="26">
        <v>2.09</v>
      </c>
      <c r="M139" s="26">
        <v>5.36</v>
      </c>
      <c r="N139" s="26">
        <v>5.38</v>
      </c>
      <c r="O139" s="26">
        <v>5.93</v>
      </c>
      <c r="P139" s="115">
        <v>0.69</v>
      </c>
      <c r="Q139" s="115">
        <v>1.57</v>
      </c>
      <c r="R139" s="115">
        <v>2.79</v>
      </c>
      <c r="S139" s="115">
        <v>2.48</v>
      </c>
      <c r="T139" s="115">
        <v>1.02</v>
      </c>
      <c r="U139" s="115">
        <v>1.03</v>
      </c>
      <c r="V139" s="115">
        <v>0.73</v>
      </c>
      <c r="W139" s="115">
        <v>0.89</v>
      </c>
      <c r="X139" s="115">
        <v>0.81</v>
      </c>
      <c r="Y139" s="115">
        <v>1.1100000000000001</v>
      </c>
      <c r="Z139" s="115">
        <v>0</v>
      </c>
    </row>
    <row r="140" spans="3:26" ht="15" x14ac:dyDescent="0.15">
      <c r="C140" s="4" t="str">
        <f t="shared" si="145"/>
        <v>MT</v>
      </c>
      <c r="D140" s="26">
        <v>0</v>
      </c>
      <c r="E140" s="26">
        <v>0</v>
      </c>
      <c r="F140" s="26">
        <v>0</v>
      </c>
      <c r="G140" s="26">
        <v>0</v>
      </c>
      <c r="H140" s="26">
        <v>0</v>
      </c>
      <c r="I140" s="26">
        <v>0</v>
      </c>
      <c r="J140" s="26">
        <v>0</v>
      </c>
      <c r="K140" s="26">
        <v>0</v>
      </c>
      <c r="L140" s="26">
        <v>0</v>
      </c>
      <c r="M140" s="26">
        <v>0</v>
      </c>
      <c r="N140" s="26">
        <v>0</v>
      </c>
      <c r="O140" s="26">
        <v>51.25</v>
      </c>
      <c r="P140" s="124">
        <v>67.55</v>
      </c>
      <c r="Q140" s="124">
        <v>239.93</v>
      </c>
      <c r="R140" s="124">
        <v>340.09</v>
      </c>
      <c r="S140" s="124">
        <v>708.13</v>
      </c>
      <c r="T140" s="124">
        <v>471</v>
      </c>
      <c r="U140" s="124">
        <v>312</v>
      </c>
      <c r="V140" s="124">
        <v>391</v>
      </c>
      <c r="W140" s="124">
        <v>396</v>
      </c>
      <c r="X140" s="124">
        <v>430.96758677617896</v>
      </c>
      <c r="Y140" s="115">
        <v>430.96758677617896</v>
      </c>
      <c r="Z140" s="115">
        <v>430.96758677617896</v>
      </c>
    </row>
    <row r="141" spans="3:26" ht="15" x14ac:dyDescent="0.15">
      <c r="C141" s="4" t="str">
        <f t="shared" si="145"/>
        <v>NL</v>
      </c>
      <c r="D141" s="26">
        <v>25667</v>
      </c>
      <c r="E141" s="26">
        <v>40019</v>
      </c>
      <c r="F141" s="26">
        <v>41587</v>
      </c>
      <c r="G141" s="26">
        <v>53094</v>
      </c>
      <c r="H141" s="26">
        <v>71178</v>
      </c>
      <c r="I141" s="26">
        <v>101562</v>
      </c>
      <c r="J141" s="26">
        <v>135860</v>
      </c>
      <c r="K141" s="26">
        <v>172040</v>
      </c>
      <c r="L141" s="26">
        <v>175323</v>
      </c>
      <c r="M141" s="26">
        <v>79585</v>
      </c>
      <c r="N141" s="26">
        <v>65284</v>
      </c>
      <c r="O141" s="26">
        <v>72375</v>
      </c>
      <c r="P141" s="124">
        <v>77932</v>
      </c>
      <c r="Q141" s="124">
        <v>100739</v>
      </c>
      <c r="R141" s="124">
        <v>110541</v>
      </c>
      <c r="S141" s="124">
        <v>107516</v>
      </c>
      <c r="T141" s="124">
        <v>80659</v>
      </c>
      <c r="U141" s="124">
        <v>81296</v>
      </c>
      <c r="V141" s="124">
        <v>84748</v>
      </c>
      <c r="W141" s="124">
        <v>80464</v>
      </c>
      <c r="X141" s="124">
        <v>86894</v>
      </c>
      <c r="Y141" s="115">
        <v>86894</v>
      </c>
      <c r="Z141" s="115">
        <v>86894</v>
      </c>
    </row>
    <row r="142" spans="3:26" ht="15" x14ac:dyDescent="0.15">
      <c r="C142" s="4" t="str">
        <f t="shared" si="145"/>
        <v>NO</v>
      </c>
      <c r="D142" s="26">
        <v>23033</v>
      </c>
      <c r="E142" s="26">
        <v>32563</v>
      </c>
      <c r="F142" s="26">
        <v>33941</v>
      </c>
      <c r="G142" s="26">
        <v>39698</v>
      </c>
      <c r="H142" s="26">
        <v>49585</v>
      </c>
      <c r="I142" s="26">
        <v>80327</v>
      </c>
      <c r="J142" s="26">
        <v>98934</v>
      </c>
      <c r="K142" s="26">
        <v>154332</v>
      </c>
      <c r="L142" s="26">
        <v>152864</v>
      </c>
      <c r="M142" s="26">
        <v>0</v>
      </c>
      <c r="N142" s="26">
        <v>0</v>
      </c>
      <c r="O142" s="26">
        <v>0</v>
      </c>
      <c r="P142" s="115">
        <v>0</v>
      </c>
      <c r="Q142" s="115">
        <v>0</v>
      </c>
      <c r="R142" s="115">
        <v>0</v>
      </c>
      <c r="S142" s="115">
        <v>0</v>
      </c>
      <c r="T142" s="115">
        <v>0</v>
      </c>
      <c r="U142" s="115">
        <v>0</v>
      </c>
      <c r="V142" s="115">
        <v>0</v>
      </c>
      <c r="W142" s="115">
        <v>0</v>
      </c>
      <c r="X142" s="115">
        <v>0</v>
      </c>
      <c r="Y142" s="115">
        <v>0</v>
      </c>
      <c r="Z142" s="115">
        <v>0</v>
      </c>
    </row>
    <row r="143" spans="3:26" ht="15" x14ac:dyDescent="0.15">
      <c r="C143" s="4" t="str">
        <f t="shared" si="145"/>
        <v>PL</v>
      </c>
      <c r="D143" s="26">
        <v>0.69</v>
      </c>
      <c r="E143" s="26">
        <v>13.89</v>
      </c>
      <c r="F143" s="26">
        <v>96.35</v>
      </c>
      <c r="G143" s="26">
        <v>0</v>
      </c>
      <c r="H143" s="26">
        <v>0</v>
      </c>
      <c r="I143" s="26">
        <v>0</v>
      </c>
      <c r="J143" s="26">
        <v>557</v>
      </c>
      <c r="K143" s="26">
        <v>1253</v>
      </c>
      <c r="L143" s="26">
        <v>2255</v>
      </c>
      <c r="M143" s="26">
        <v>2642</v>
      </c>
      <c r="N143" s="26">
        <v>3063</v>
      </c>
      <c r="O143" s="26">
        <v>4118</v>
      </c>
      <c r="P143" s="124">
        <v>4935</v>
      </c>
      <c r="Q143" s="151">
        <f>(P143+($P$143*($S$143/$P$143-1)/3))</f>
        <v>5384</v>
      </c>
      <c r="R143" s="151">
        <f>(Q143+($P$143*($S$143/$P$143-1)/3))</f>
        <v>5833</v>
      </c>
      <c r="S143" s="124">
        <v>6282</v>
      </c>
      <c r="T143" s="124">
        <v>5215</v>
      </c>
      <c r="U143" s="124">
        <v>5942</v>
      </c>
      <c r="V143" s="124">
        <v>6832</v>
      </c>
      <c r="W143" s="124">
        <v>8562</v>
      </c>
      <c r="X143" s="124">
        <v>16528</v>
      </c>
      <c r="Y143" s="124">
        <v>21887.179</v>
      </c>
      <c r="Z143" s="115">
        <v>0</v>
      </c>
    </row>
    <row r="144" spans="3:26" ht="15" x14ac:dyDescent="0.15">
      <c r="C144" s="4" t="str">
        <f t="shared" si="145"/>
        <v>PT</v>
      </c>
      <c r="D144" s="26">
        <v>0</v>
      </c>
      <c r="E144" s="26">
        <v>0</v>
      </c>
      <c r="F144" s="26">
        <v>0</v>
      </c>
      <c r="G144" s="26">
        <v>96496</v>
      </c>
      <c r="H144" s="26">
        <v>173299</v>
      </c>
      <c r="I144" s="26">
        <v>353512</v>
      </c>
      <c r="J144" s="26">
        <v>374897</v>
      </c>
      <c r="K144" s="26">
        <v>519482</v>
      </c>
      <c r="L144" s="26">
        <v>761222</v>
      </c>
      <c r="M144" s="26">
        <v>3038937</v>
      </c>
      <c r="N144" s="26">
        <v>2844453</v>
      </c>
      <c r="O144" s="26">
        <v>3212141</v>
      </c>
      <c r="P144" s="124">
        <v>3500.8396472093445</v>
      </c>
      <c r="Q144" s="124">
        <v>4229.2722318179722</v>
      </c>
      <c r="R144" s="124">
        <v>4446.5972897229722</v>
      </c>
      <c r="S144" s="124">
        <v>5082.9453224077706</v>
      </c>
      <c r="T144" s="124">
        <v>5660</v>
      </c>
      <c r="U144" s="124">
        <v>6027</v>
      </c>
      <c r="V144" s="124">
        <v>5499</v>
      </c>
      <c r="W144" s="124">
        <v>5701</v>
      </c>
      <c r="X144" s="124">
        <v>5603.2342170994998</v>
      </c>
      <c r="Y144" s="124">
        <v>6375</v>
      </c>
      <c r="Z144" s="115">
        <v>0</v>
      </c>
    </row>
    <row r="145" spans="3:26" ht="15" x14ac:dyDescent="0.15">
      <c r="C145" s="4" t="str">
        <f t="shared" si="145"/>
        <v>RO</v>
      </c>
      <c r="D145" s="26">
        <v>0</v>
      </c>
      <c r="E145" s="26">
        <v>0</v>
      </c>
      <c r="F145" s="26">
        <v>0</v>
      </c>
      <c r="G145" s="26">
        <v>0</v>
      </c>
      <c r="H145" s="26">
        <v>0</v>
      </c>
      <c r="I145" s="26">
        <v>0</v>
      </c>
      <c r="J145" s="26">
        <v>0</v>
      </c>
      <c r="K145" s="26">
        <v>0</v>
      </c>
      <c r="L145" s="26">
        <v>0</v>
      </c>
      <c r="M145" s="26">
        <v>0</v>
      </c>
      <c r="N145" s="26">
        <v>175260.28200000001</v>
      </c>
      <c r="O145" s="26">
        <v>329635.85100000002</v>
      </c>
      <c r="P145" s="124">
        <v>718.68472400000007</v>
      </c>
      <c r="Q145" s="151">
        <f>(P145+($P$145*($U$145/$P$145-1)/5))</f>
        <v>636.14777920000006</v>
      </c>
      <c r="R145" s="151">
        <f t="shared" ref="R145:T145" si="146">(Q145+($P$145*($U$145/$P$145-1)/5))</f>
        <v>553.61083440000004</v>
      </c>
      <c r="S145" s="151">
        <f t="shared" si="146"/>
        <v>471.07388960000003</v>
      </c>
      <c r="T145" s="151">
        <f t="shared" si="146"/>
        <v>388.53694480000001</v>
      </c>
      <c r="U145" s="124">
        <v>306</v>
      </c>
      <c r="V145" s="124">
        <v>1279</v>
      </c>
      <c r="W145" s="124">
        <v>0</v>
      </c>
      <c r="X145" s="124">
        <v>0</v>
      </c>
      <c r="Y145" s="124">
        <v>0</v>
      </c>
      <c r="Z145" s="124">
        <v>0</v>
      </c>
    </row>
    <row r="146" spans="3:26" ht="15" x14ac:dyDescent="0.15">
      <c r="C146" s="4" t="str">
        <f t="shared" si="145"/>
        <v>SE</v>
      </c>
      <c r="D146" s="26">
        <v>136212</v>
      </c>
      <c r="E146" s="26">
        <v>196120</v>
      </c>
      <c r="F146" s="26">
        <v>209621</v>
      </c>
      <c r="G146" s="26">
        <v>272972</v>
      </c>
      <c r="H146" s="26">
        <v>402554</v>
      </c>
      <c r="I146" s="26">
        <v>529491</v>
      </c>
      <c r="J146" s="26">
        <v>641083</v>
      </c>
      <c r="K146" s="26">
        <v>878123</v>
      </c>
      <c r="L146" s="26">
        <v>851835</v>
      </c>
      <c r="M146" s="26">
        <v>816411</v>
      </c>
      <c r="N146" s="26">
        <v>400212</v>
      </c>
      <c r="O146" s="26">
        <v>761914</v>
      </c>
      <c r="P146" s="115">
        <v>64729</v>
      </c>
      <c r="Q146" s="115">
        <v>72358</v>
      </c>
      <c r="R146" s="115">
        <v>72390</v>
      </c>
      <c r="S146" s="115">
        <v>76058</v>
      </c>
      <c r="T146" s="115">
        <v>65210</v>
      </c>
      <c r="U146" s="115">
        <v>62739</v>
      </c>
      <c r="V146" s="115">
        <v>66219</v>
      </c>
      <c r="W146" s="115">
        <v>70066</v>
      </c>
      <c r="X146" s="115">
        <v>70124</v>
      </c>
      <c r="Y146" s="115">
        <v>72549</v>
      </c>
      <c r="Z146" s="115">
        <v>0</v>
      </c>
    </row>
    <row r="147" spans="3:26" ht="15" x14ac:dyDescent="0.15">
      <c r="C147" s="4" t="str">
        <f t="shared" si="145"/>
        <v>SI</v>
      </c>
      <c r="D147" s="26">
        <v>0</v>
      </c>
      <c r="E147" s="26">
        <v>0</v>
      </c>
      <c r="F147" s="26">
        <v>0</v>
      </c>
      <c r="G147" s="26">
        <v>3499</v>
      </c>
      <c r="H147" s="26">
        <v>6330</v>
      </c>
      <c r="I147" s="26">
        <v>8480</v>
      </c>
      <c r="J147" s="26">
        <v>12233</v>
      </c>
      <c r="K147" s="26">
        <v>29214</v>
      </c>
      <c r="L147" s="26">
        <v>27039</v>
      </c>
      <c r="M147" s="26">
        <v>167563</v>
      </c>
      <c r="N147" s="26">
        <v>233932</v>
      </c>
      <c r="O147" s="26">
        <v>260925</v>
      </c>
      <c r="P147" s="124">
        <v>362069</v>
      </c>
      <c r="Q147" s="124">
        <v>315594</v>
      </c>
      <c r="R147" s="124">
        <v>403529</v>
      </c>
      <c r="S147" s="124">
        <v>2117</v>
      </c>
      <c r="T147" s="124">
        <v>290</v>
      </c>
      <c r="U147" s="124">
        <v>295</v>
      </c>
      <c r="V147" s="124">
        <v>249</v>
      </c>
      <c r="W147" s="124">
        <v>556</v>
      </c>
      <c r="X147" s="124">
        <v>589</v>
      </c>
      <c r="Y147" s="115">
        <v>323</v>
      </c>
      <c r="Z147" s="115">
        <v>0</v>
      </c>
    </row>
    <row r="148" spans="3:26" ht="15" x14ac:dyDescent="0.15">
      <c r="C148" s="4" t="str">
        <f t="shared" si="145"/>
        <v xml:space="preserve">SK </v>
      </c>
      <c r="D148" s="26">
        <v>0</v>
      </c>
      <c r="E148" s="26">
        <v>1476</v>
      </c>
      <c r="F148" s="26">
        <v>2130</v>
      </c>
      <c r="G148" s="26">
        <v>6019</v>
      </c>
      <c r="H148" s="26">
        <v>6647</v>
      </c>
      <c r="I148" s="26">
        <v>6869</v>
      </c>
      <c r="J148" s="26">
        <v>8023</v>
      </c>
      <c r="K148" s="26">
        <v>9237</v>
      </c>
      <c r="L148" s="26">
        <v>10379</v>
      </c>
      <c r="M148" s="26">
        <v>12059</v>
      </c>
      <c r="N148" s="26">
        <v>13214</v>
      </c>
      <c r="O148" s="26">
        <v>1183</v>
      </c>
      <c r="P148" s="115">
        <v>0</v>
      </c>
      <c r="Q148" s="115">
        <v>0</v>
      </c>
      <c r="R148" s="115">
        <v>0</v>
      </c>
      <c r="S148" s="115">
        <v>0</v>
      </c>
      <c r="T148" s="115">
        <v>0</v>
      </c>
      <c r="U148" s="115">
        <v>0</v>
      </c>
      <c r="V148" s="115">
        <v>0</v>
      </c>
      <c r="W148" s="115">
        <v>0</v>
      </c>
      <c r="X148" s="115">
        <v>0</v>
      </c>
      <c r="Y148" s="115">
        <v>0</v>
      </c>
      <c r="Z148" s="115">
        <v>0</v>
      </c>
    </row>
    <row r="149" spans="3:26" ht="15" x14ac:dyDescent="0.15">
      <c r="C149" s="4" t="str">
        <f t="shared" si="145"/>
        <v>TR</v>
      </c>
      <c r="D149" s="26">
        <v>621093</v>
      </c>
      <c r="E149" s="26">
        <v>1144960</v>
      </c>
      <c r="F149" s="26">
        <v>2932468</v>
      </c>
      <c r="G149" s="26">
        <v>4742860</v>
      </c>
      <c r="H149" s="26">
        <v>11057472</v>
      </c>
      <c r="I149" s="26">
        <v>19915660</v>
      </c>
      <c r="J149" s="26">
        <v>26106261</v>
      </c>
      <c r="K149" s="26">
        <v>24689140</v>
      </c>
      <c r="L149" s="26">
        <v>144186950</v>
      </c>
      <c r="M149" s="26">
        <v>187351838</v>
      </c>
      <c r="N149" s="26">
        <v>16524000</v>
      </c>
      <c r="O149" s="26">
        <v>26647000</v>
      </c>
      <c r="P149" s="115">
        <v>484.51799999999997</v>
      </c>
      <c r="Q149" s="115">
        <v>446</v>
      </c>
      <c r="R149" s="115">
        <v>505</v>
      </c>
      <c r="S149" s="115">
        <v>469</v>
      </c>
      <c r="T149" s="115">
        <v>602</v>
      </c>
      <c r="U149" s="115">
        <v>576</v>
      </c>
      <c r="V149" s="115">
        <v>608</v>
      </c>
      <c r="W149" s="115">
        <v>623</v>
      </c>
      <c r="X149" s="115">
        <v>618</v>
      </c>
      <c r="Y149" s="115">
        <v>420</v>
      </c>
      <c r="Z149" s="115">
        <v>0</v>
      </c>
    </row>
    <row r="150" spans="3:26" ht="15" x14ac:dyDescent="0.15">
      <c r="C150" s="7" t="str">
        <f t="shared" si="145"/>
        <v>GB</v>
      </c>
      <c r="D150" s="26">
        <v>196791</v>
      </c>
      <c r="E150" s="26">
        <v>252956</v>
      </c>
      <c r="F150" s="26">
        <v>246999</v>
      </c>
      <c r="G150" s="26">
        <v>304001</v>
      </c>
      <c r="H150" s="26">
        <v>334918</v>
      </c>
      <c r="I150" s="26">
        <v>399500</v>
      </c>
      <c r="J150" s="26">
        <v>450764</v>
      </c>
      <c r="K150" s="26">
        <v>568621</v>
      </c>
      <c r="L150" s="26">
        <v>689118</v>
      </c>
      <c r="M150" s="26">
        <v>600031.61300000001</v>
      </c>
      <c r="N150" s="26">
        <v>529194.31400000001</v>
      </c>
      <c r="O150" s="26">
        <v>594108.73399999994</v>
      </c>
      <c r="P150" s="116">
        <v>60567.656999999999</v>
      </c>
      <c r="Q150" s="116">
        <v>66920.350000000006</v>
      </c>
      <c r="R150" s="116">
        <v>75693.680999999997</v>
      </c>
      <c r="S150" s="116">
        <v>76178.225000000006</v>
      </c>
      <c r="T150" s="116">
        <v>56214.091</v>
      </c>
      <c r="U150" s="116">
        <v>49887.828999999998</v>
      </c>
      <c r="V150" s="116">
        <v>53347.395000000004</v>
      </c>
      <c r="W150" s="116">
        <v>41275.024000000005</v>
      </c>
      <c r="X150" s="116">
        <v>48614.36</v>
      </c>
      <c r="Y150" s="125">
        <v>48614.36</v>
      </c>
      <c r="Z150" s="115">
        <v>0</v>
      </c>
    </row>
    <row r="154" spans="3:26" ht="18.75" x14ac:dyDescent="0.15">
      <c r="C154" s="134" t="s">
        <v>59</v>
      </c>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6"/>
      <c r="Z154" s="12"/>
    </row>
    <row r="155" spans="3:26" ht="15" x14ac:dyDescent="0.15">
      <c r="C155" s="24"/>
      <c r="D155" s="3">
        <v>1992</v>
      </c>
      <c r="E155" s="3">
        <f>D155+1</f>
        <v>1993</v>
      </c>
      <c r="F155" s="3">
        <f t="shared" ref="F155:Z155" si="147">E155+1</f>
        <v>1994</v>
      </c>
      <c r="G155" s="3">
        <f t="shared" si="147"/>
        <v>1995</v>
      </c>
      <c r="H155" s="3">
        <f t="shared" si="147"/>
        <v>1996</v>
      </c>
      <c r="I155" s="3">
        <f t="shared" si="147"/>
        <v>1997</v>
      </c>
      <c r="J155" s="3">
        <f t="shared" si="147"/>
        <v>1998</v>
      </c>
      <c r="K155" s="3">
        <f t="shared" si="147"/>
        <v>1999</v>
      </c>
      <c r="L155" s="3">
        <f t="shared" si="147"/>
        <v>2000</v>
      </c>
      <c r="M155" s="3">
        <f t="shared" si="147"/>
        <v>2001</v>
      </c>
      <c r="N155" s="3">
        <f t="shared" si="147"/>
        <v>2002</v>
      </c>
      <c r="O155" s="3">
        <f t="shared" si="147"/>
        <v>2003</v>
      </c>
      <c r="P155" s="3">
        <f t="shared" si="147"/>
        <v>2004</v>
      </c>
      <c r="Q155" s="3">
        <f t="shared" si="147"/>
        <v>2005</v>
      </c>
      <c r="R155" s="3">
        <f t="shared" si="147"/>
        <v>2006</v>
      </c>
      <c r="S155" s="3">
        <f t="shared" si="147"/>
        <v>2007</v>
      </c>
      <c r="T155" s="3">
        <f t="shared" si="147"/>
        <v>2008</v>
      </c>
      <c r="U155" s="3">
        <f t="shared" si="147"/>
        <v>2009</v>
      </c>
      <c r="V155" s="3">
        <f t="shared" si="147"/>
        <v>2010</v>
      </c>
      <c r="W155" s="3">
        <f t="shared" si="147"/>
        <v>2011</v>
      </c>
      <c r="X155" s="3">
        <f t="shared" si="147"/>
        <v>2012</v>
      </c>
      <c r="Y155" s="114">
        <f t="shared" si="147"/>
        <v>2013</v>
      </c>
      <c r="Z155" s="114">
        <f t="shared" si="147"/>
        <v>2014</v>
      </c>
    </row>
    <row r="156" spans="3:26" ht="15" x14ac:dyDescent="0.15">
      <c r="C156" s="4" t="str">
        <f t="shared" ref="C156:C186" si="148">C45</f>
        <v>AT</v>
      </c>
      <c r="D156" s="14"/>
      <c r="E156" s="15"/>
      <c r="F156" s="15"/>
      <c r="G156" s="15"/>
      <c r="H156" s="15"/>
      <c r="I156" s="15"/>
      <c r="J156" s="15"/>
      <c r="K156" s="15"/>
      <c r="L156" s="16"/>
      <c r="M156" s="5"/>
      <c r="N156" s="5"/>
      <c r="O156" s="5">
        <v>0</v>
      </c>
      <c r="P156" s="5">
        <v>0</v>
      </c>
      <c r="Q156" s="5">
        <v>0</v>
      </c>
      <c r="R156" s="5">
        <v>0</v>
      </c>
      <c r="S156" s="5">
        <v>0</v>
      </c>
      <c r="T156" s="5">
        <v>0</v>
      </c>
      <c r="U156" s="5">
        <v>0</v>
      </c>
      <c r="V156" s="5">
        <v>0</v>
      </c>
      <c r="W156" s="5">
        <v>0</v>
      </c>
      <c r="X156" s="5">
        <v>0</v>
      </c>
      <c r="Y156" s="115">
        <v>0</v>
      </c>
      <c r="Z156" s="115">
        <v>0</v>
      </c>
    </row>
    <row r="157" spans="3:26" ht="15" x14ac:dyDescent="0.15">
      <c r="C157" s="4" t="str">
        <f t="shared" si="148"/>
        <v>BE</v>
      </c>
      <c r="D157" s="17"/>
      <c r="E157" s="18"/>
      <c r="F157" s="18"/>
      <c r="G157" s="18"/>
      <c r="H157" s="18"/>
      <c r="I157" s="18"/>
      <c r="J157" s="18"/>
      <c r="K157" s="18"/>
      <c r="L157" s="19"/>
      <c r="M157" s="5"/>
      <c r="N157" s="5"/>
      <c r="O157" s="5">
        <v>0</v>
      </c>
      <c r="P157" s="5">
        <v>0</v>
      </c>
      <c r="Q157" s="5">
        <v>0</v>
      </c>
      <c r="R157" s="5">
        <v>0</v>
      </c>
      <c r="S157" s="5">
        <v>0</v>
      </c>
      <c r="T157" s="5">
        <v>0</v>
      </c>
      <c r="U157" s="5">
        <v>0</v>
      </c>
      <c r="V157" s="5">
        <v>0</v>
      </c>
      <c r="W157" s="5">
        <v>0</v>
      </c>
      <c r="X157" s="5">
        <v>0</v>
      </c>
      <c r="Y157" s="115">
        <v>0</v>
      </c>
      <c r="Z157" s="115">
        <v>0</v>
      </c>
    </row>
    <row r="158" spans="3:26" ht="15" x14ac:dyDescent="0.15">
      <c r="C158" s="4" t="str">
        <f t="shared" si="148"/>
        <v>BG</v>
      </c>
      <c r="D158" s="17"/>
      <c r="E158" s="18"/>
      <c r="F158" s="18"/>
      <c r="G158" s="18"/>
      <c r="H158" s="18"/>
      <c r="I158" s="18"/>
      <c r="J158" s="18"/>
      <c r="K158" s="18"/>
      <c r="L158" s="19"/>
      <c r="M158" s="5"/>
      <c r="N158" s="5"/>
      <c r="O158" s="5">
        <v>0</v>
      </c>
      <c r="P158" s="5">
        <v>0</v>
      </c>
      <c r="Q158" s="5">
        <v>0</v>
      </c>
      <c r="R158" s="5">
        <v>0</v>
      </c>
      <c r="S158" s="5">
        <v>0</v>
      </c>
      <c r="T158" s="5">
        <v>0</v>
      </c>
      <c r="U158" s="5">
        <v>0</v>
      </c>
      <c r="V158" s="5">
        <v>0</v>
      </c>
      <c r="W158" s="5">
        <v>0</v>
      </c>
      <c r="X158" s="5">
        <v>0</v>
      </c>
      <c r="Y158" s="115">
        <v>0</v>
      </c>
      <c r="Z158" s="115">
        <v>0</v>
      </c>
    </row>
    <row r="159" spans="3:26" ht="15" x14ac:dyDescent="0.15">
      <c r="C159" s="4" t="str">
        <f t="shared" si="148"/>
        <v>CH</v>
      </c>
      <c r="D159" s="17"/>
      <c r="E159" s="18"/>
      <c r="F159" s="18"/>
      <c r="G159" s="18"/>
      <c r="H159" s="18"/>
      <c r="I159" s="18"/>
      <c r="J159" s="18"/>
      <c r="K159" s="18"/>
      <c r="L159" s="19"/>
      <c r="M159" s="5"/>
      <c r="N159" s="5"/>
      <c r="O159" s="5">
        <v>0</v>
      </c>
      <c r="P159" s="5">
        <v>0</v>
      </c>
      <c r="Q159" s="5">
        <v>0</v>
      </c>
      <c r="R159" s="5">
        <v>0</v>
      </c>
      <c r="S159" s="5">
        <v>0</v>
      </c>
      <c r="T159" s="5">
        <v>0</v>
      </c>
      <c r="U159" s="5">
        <v>0</v>
      </c>
      <c r="V159" s="5">
        <v>0</v>
      </c>
      <c r="W159" s="5">
        <v>0</v>
      </c>
      <c r="X159" s="5">
        <v>0</v>
      </c>
      <c r="Y159" s="115">
        <v>0</v>
      </c>
      <c r="Z159" s="115">
        <v>0</v>
      </c>
    </row>
    <row r="160" spans="3:26" ht="15" x14ac:dyDescent="0.15">
      <c r="C160" s="4" t="str">
        <f t="shared" si="148"/>
        <v>CY</v>
      </c>
      <c r="D160" s="17"/>
      <c r="E160" s="18"/>
      <c r="F160" s="18"/>
      <c r="G160" s="18"/>
      <c r="H160" s="18"/>
      <c r="I160" s="18"/>
      <c r="J160" s="18"/>
      <c r="K160" s="18"/>
      <c r="L160" s="19"/>
      <c r="M160" s="5"/>
      <c r="N160" s="5"/>
      <c r="O160" s="5">
        <v>0</v>
      </c>
      <c r="P160" s="5">
        <v>0</v>
      </c>
      <c r="Q160" s="5">
        <v>0</v>
      </c>
      <c r="R160" s="5">
        <v>0</v>
      </c>
      <c r="S160" s="5">
        <v>0</v>
      </c>
      <c r="T160" s="5">
        <v>0</v>
      </c>
      <c r="U160" s="5">
        <v>0</v>
      </c>
      <c r="V160" s="5">
        <v>0</v>
      </c>
      <c r="W160" s="5">
        <v>0</v>
      </c>
      <c r="X160" s="5">
        <v>0</v>
      </c>
      <c r="Y160" s="115">
        <v>0</v>
      </c>
      <c r="Z160" s="115">
        <v>0</v>
      </c>
    </row>
    <row r="161" spans="3:26" ht="15" x14ac:dyDescent="0.15">
      <c r="C161" s="4" t="str">
        <f t="shared" si="148"/>
        <v xml:space="preserve">CZ </v>
      </c>
      <c r="D161" s="17"/>
      <c r="E161" s="18"/>
      <c r="F161" s="18"/>
      <c r="G161" s="18"/>
      <c r="H161" s="18"/>
      <c r="I161" s="18"/>
      <c r="J161" s="18"/>
      <c r="K161" s="18"/>
      <c r="L161" s="19"/>
      <c r="M161" s="5"/>
      <c r="N161" s="5"/>
      <c r="O161" s="5">
        <v>0</v>
      </c>
      <c r="P161" s="5">
        <v>0</v>
      </c>
      <c r="Q161" s="5">
        <v>0</v>
      </c>
      <c r="R161" s="5">
        <v>0</v>
      </c>
      <c r="S161" s="5">
        <v>0</v>
      </c>
      <c r="T161" s="5">
        <v>0</v>
      </c>
      <c r="U161" s="5">
        <v>0</v>
      </c>
      <c r="V161" s="5">
        <v>0</v>
      </c>
      <c r="W161" s="5">
        <v>0</v>
      </c>
      <c r="X161" s="5">
        <v>0</v>
      </c>
      <c r="Y161" s="5">
        <v>0</v>
      </c>
      <c r="Z161" s="5">
        <v>0</v>
      </c>
    </row>
    <row r="162" spans="3:26" ht="15" x14ac:dyDescent="0.15">
      <c r="C162" s="4" t="str">
        <f t="shared" si="148"/>
        <v>DE</v>
      </c>
      <c r="D162" s="17"/>
      <c r="E162" s="18"/>
      <c r="F162" s="18"/>
      <c r="G162" s="18"/>
      <c r="H162" s="18"/>
      <c r="I162" s="18"/>
      <c r="J162" s="18"/>
      <c r="K162" s="18"/>
      <c r="L162" s="19"/>
      <c r="M162" s="6"/>
      <c r="N162" s="6"/>
      <c r="O162" s="6">
        <v>0</v>
      </c>
      <c r="P162" s="5">
        <v>0</v>
      </c>
      <c r="Q162" s="5">
        <v>0</v>
      </c>
      <c r="R162" s="5">
        <v>0</v>
      </c>
      <c r="S162" s="5">
        <v>0</v>
      </c>
      <c r="T162" s="5">
        <v>0</v>
      </c>
      <c r="U162" s="5">
        <v>0</v>
      </c>
      <c r="V162" s="5">
        <v>0</v>
      </c>
      <c r="W162" s="5">
        <v>0</v>
      </c>
      <c r="X162" s="5">
        <v>0</v>
      </c>
      <c r="Y162" s="115">
        <v>0</v>
      </c>
      <c r="Z162" s="115">
        <v>0</v>
      </c>
    </row>
    <row r="163" spans="3:26" ht="15" x14ac:dyDescent="0.15">
      <c r="C163" s="4" t="str">
        <f t="shared" si="148"/>
        <v>DK</v>
      </c>
      <c r="D163" s="17"/>
      <c r="E163" s="18"/>
      <c r="F163" s="18"/>
      <c r="G163" s="18"/>
      <c r="H163" s="18"/>
      <c r="I163" s="18"/>
      <c r="J163" s="18"/>
      <c r="K163" s="18"/>
      <c r="L163" s="19"/>
      <c r="M163" s="5"/>
      <c r="N163" s="5"/>
      <c r="O163" s="5">
        <v>0</v>
      </c>
      <c r="P163" s="5">
        <v>0</v>
      </c>
      <c r="Q163" s="5">
        <v>0</v>
      </c>
      <c r="R163" s="5">
        <v>0</v>
      </c>
      <c r="S163" s="5">
        <v>0</v>
      </c>
      <c r="T163" s="5">
        <v>0</v>
      </c>
      <c r="U163" s="5">
        <v>0</v>
      </c>
      <c r="V163" s="5">
        <v>0</v>
      </c>
      <c r="W163" s="5">
        <v>0</v>
      </c>
      <c r="X163" s="5">
        <v>0</v>
      </c>
      <c r="Y163" s="115">
        <v>0</v>
      </c>
      <c r="Z163" s="115">
        <v>0</v>
      </c>
    </row>
    <row r="164" spans="3:26" ht="15" x14ac:dyDescent="0.15">
      <c r="C164" s="4" t="str">
        <f t="shared" si="148"/>
        <v>EE</v>
      </c>
      <c r="D164" s="17"/>
      <c r="E164" s="18"/>
      <c r="F164" s="18"/>
      <c r="G164" s="18"/>
      <c r="H164" s="18"/>
      <c r="I164" s="18"/>
      <c r="J164" s="18"/>
      <c r="K164" s="18"/>
      <c r="L164" s="19"/>
      <c r="M164" s="5"/>
      <c r="N164" s="5"/>
      <c r="O164" s="5">
        <v>0</v>
      </c>
      <c r="P164" s="5">
        <v>0</v>
      </c>
      <c r="Q164" s="5">
        <v>0</v>
      </c>
      <c r="R164" s="5">
        <v>0</v>
      </c>
      <c r="S164" s="5">
        <v>0</v>
      </c>
      <c r="T164" s="5">
        <v>0</v>
      </c>
      <c r="U164" s="5">
        <v>0</v>
      </c>
      <c r="V164" s="5">
        <v>0</v>
      </c>
      <c r="W164" s="5">
        <v>0</v>
      </c>
      <c r="X164" s="5">
        <v>0</v>
      </c>
      <c r="Y164" s="115">
        <v>0</v>
      </c>
      <c r="Z164" s="115">
        <v>0</v>
      </c>
    </row>
    <row r="165" spans="3:26" ht="15" x14ac:dyDescent="0.15">
      <c r="C165" s="4" t="str">
        <f t="shared" si="148"/>
        <v>ES</v>
      </c>
      <c r="D165" s="17"/>
      <c r="E165" s="18"/>
      <c r="F165" s="18"/>
      <c r="G165" s="18"/>
      <c r="H165" s="18"/>
      <c r="I165" s="18"/>
      <c r="J165" s="18"/>
      <c r="K165" s="18"/>
      <c r="L165" s="19"/>
      <c r="M165" s="5"/>
      <c r="N165" s="5"/>
      <c r="O165" s="5">
        <v>0</v>
      </c>
      <c r="P165" s="5">
        <v>0</v>
      </c>
      <c r="Q165" s="5">
        <v>0</v>
      </c>
      <c r="R165" s="5">
        <v>0</v>
      </c>
      <c r="S165" s="5">
        <v>0</v>
      </c>
      <c r="T165" s="5">
        <v>0</v>
      </c>
      <c r="U165" s="5">
        <v>0</v>
      </c>
      <c r="V165" s="5">
        <v>0</v>
      </c>
      <c r="W165" s="5">
        <v>0</v>
      </c>
      <c r="X165" s="5">
        <v>0</v>
      </c>
      <c r="Y165" s="115">
        <v>0</v>
      </c>
      <c r="Z165" s="115">
        <v>0</v>
      </c>
    </row>
    <row r="166" spans="3:26" ht="15" x14ac:dyDescent="0.15">
      <c r="C166" s="4" t="str">
        <f t="shared" si="148"/>
        <v>FI</v>
      </c>
      <c r="D166" s="17"/>
      <c r="E166" s="18"/>
      <c r="F166" s="18"/>
      <c r="G166" s="18"/>
      <c r="H166" s="18"/>
      <c r="I166" s="18"/>
      <c r="J166" s="18"/>
      <c r="K166" s="18"/>
      <c r="L166" s="19"/>
      <c r="M166" s="5"/>
      <c r="N166" s="5"/>
      <c r="O166" s="5">
        <v>0</v>
      </c>
      <c r="P166" s="5">
        <v>2324</v>
      </c>
      <c r="Q166" s="5">
        <v>2912</v>
      </c>
      <c r="R166" s="5">
        <v>3391</v>
      </c>
      <c r="S166" s="5">
        <v>4443</v>
      </c>
      <c r="T166" s="5">
        <v>4902</v>
      </c>
      <c r="U166" s="5">
        <v>5053</v>
      </c>
      <c r="V166" s="5">
        <v>6779</v>
      </c>
      <c r="W166" s="5">
        <v>8110</v>
      </c>
      <c r="X166" s="5">
        <v>9280</v>
      </c>
      <c r="Y166" s="115">
        <v>9503</v>
      </c>
      <c r="Z166" s="115">
        <v>10397</v>
      </c>
    </row>
    <row r="167" spans="3:26" ht="15" x14ac:dyDescent="0.15">
      <c r="C167" s="4" t="str">
        <f t="shared" si="148"/>
        <v>FR</v>
      </c>
      <c r="D167" s="17"/>
      <c r="E167" s="18"/>
      <c r="F167" s="18"/>
      <c r="G167" s="18"/>
      <c r="H167" s="18"/>
      <c r="I167" s="18"/>
      <c r="J167" s="18"/>
      <c r="K167" s="18"/>
      <c r="L167" s="19"/>
      <c r="M167" s="5"/>
      <c r="N167" s="5"/>
      <c r="O167" s="5">
        <v>0</v>
      </c>
      <c r="P167" s="5">
        <v>0</v>
      </c>
      <c r="Q167" s="5">
        <v>0</v>
      </c>
      <c r="R167" s="5">
        <v>0</v>
      </c>
      <c r="S167" s="5">
        <v>0</v>
      </c>
      <c r="T167" s="5">
        <v>0</v>
      </c>
      <c r="U167" s="5">
        <v>0</v>
      </c>
      <c r="V167" s="5">
        <v>0</v>
      </c>
      <c r="W167" s="5">
        <v>0</v>
      </c>
      <c r="X167" s="5">
        <v>0</v>
      </c>
      <c r="Y167" s="115">
        <v>0</v>
      </c>
      <c r="Z167" s="115">
        <v>0</v>
      </c>
    </row>
    <row r="168" spans="3:26" ht="15" x14ac:dyDescent="0.15">
      <c r="C168" s="4" t="str">
        <f t="shared" si="148"/>
        <v>GR</v>
      </c>
      <c r="D168" s="17"/>
      <c r="E168" s="18"/>
      <c r="F168" s="18"/>
      <c r="G168" s="18"/>
      <c r="H168" s="18"/>
      <c r="I168" s="18"/>
      <c r="J168" s="18"/>
      <c r="K168" s="18"/>
      <c r="L168" s="19"/>
      <c r="M168" s="5"/>
      <c r="N168" s="5"/>
      <c r="O168" s="5">
        <v>0</v>
      </c>
      <c r="P168" s="5">
        <v>0</v>
      </c>
      <c r="Q168" s="5">
        <v>0</v>
      </c>
      <c r="R168" s="5">
        <v>0</v>
      </c>
      <c r="S168" s="5">
        <v>0</v>
      </c>
      <c r="T168" s="5">
        <v>0</v>
      </c>
      <c r="U168" s="5">
        <v>0</v>
      </c>
      <c r="V168" s="5">
        <v>0</v>
      </c>
      <c r="W168" s="5">
        <v>0</v>
      </c>
      <c r="X168" s="5">
        <v>0</v>
      </c>
      <c r="Y168" s="115">
        <v>0</v>
      </c>
      <c r="Z168" s="115">
        <v>0</v>
      </c>
    </row>
    <row r="169" spans="3:26" ht="15" x14ac:dyDescent="0.15">
      <c r="C169" s="4" t="str">
        <f t="shared" si="148"/>
        <v>HR</v>
      </c>
      <c r="D169" s="17"/>
      <c r="E169" s="18"/>
      <c r="F169" s="18"/>
      <c r="G169" s="18"/>
      <c r="H169" s="18"/>
      <c r="I169" s="18"/>
      <c r="J169" s="18"/>
      <c r="K169" s="18"/>
      <c r="L169" s="19"/>
      <c r="M169" s="5"/>
      <c r="N169" s="5"/>
      <c r="O169" s="5">
        <v>0</v>
      </c>
      <c r="P169" s="5">
        <v>0</v>
      </c>
      <c r="Q169" s="5">
        <v>0</v>
      </c>
      <c r="R169" s="5">
        <v>0</v>
      </c>
      <c r="S169" s="5">
        <v>0</v>
      </c>
      <c r="T169" s="5">
        <v>0</v>
      </c>
      <c r="U169" s="5">
        <v>0</v>
      </c>
      <c r="V169" s="5">
        <v>0</v>
      </c>
      <c r="W169" s="5">
        <v>0</v>
      </c>
      <c r="X169" s="5">
        <v>0</v>
      </c>
      <c r="Y169" s="115">
        <v>0</v>
      </c>
      <c r="Z169" s="115">
        <v>0</v>
      </c>
    </row>
    <row r="170" spans="3:26" ht="15" x14ac:dyDescent="0.15">
      <c r="C170" s="4" t="str">
        <f t="shared" si="148"/>
        <v>HU</v>
      </c>
      <c r="D170" s="17"/>
      <c r="E170" s="18"/>
      <c r="F170" s="18"/>
      <c r="G170" s="18"/>
      <c r="H170" s="18"/>
      <c r="I170" s="18"/>
      <c r="J170" s="18"/>
      <c r="K170" s="18"/>
      <c r="L170" s="19"/>
      <c r="M170" s="5"/>
      <c r="N170" s="5"/>
      <c r="O170" s="5">
        <v>0</v>
      </c>
      <c r="P170" s="5">
        <v>0</v>
      </c>
      <c r="Q170" s="5">
        <v>0</v>
      </c>
      <c r="R170" s="5">
        <v>0</v>
      </c>
      <c r="S170" s="5">
        <v>0</v>
      </c>
      <c r="T170" s="5">
        <v>0</v>
      </c>
      <c r="U170" s="5">
        <v>0</v>
      </c>
      <c r="V170" s="5">
        <v>0</v>
      </c>
      <c r="W170" s="5">
        <v>0</v>
      </c>
      <c r="X170" s="5">
        <v>0</v>
      </c>
      <c r="Y170" s="115">
        <v>0</v>
      </c>
      <c r="Z170" s="115">
        <v>0</v>
      </c>
    </row>
    <row r="171" spans="3:26" ht="15" x14ac:dyDescent="0.15">
      <c r="C171" s="4" t="str">
        <f t="shared" si="148"/>
        <v>IE</v>
      </c>
      <c r="D171" s="17"/>
      <c r="E171" s="18"/>
      <c r="F171" s="18"/>
      <c r="G171" s="18"/>
      <c r="H171" s="18"/>
      <c r="I171" s="18"/>
      <c r="J171" s="18"/>
      <c r="K171" s="18"/>
      <c r="L171" s="19"/>
      <c r="M171" s="5"/>
      <c r="N171" s="5"/>
      <c r="O171" s="5">
        <v>0</v>
      </c>
      <c r="P171" s="5">
        <v>0</v>
      </c>
      <c r="Q171" s="5">
        <v>0</v>
      </c>
      <c r="R171" s="5">
        <v>0</v>
      </c>
      <c r="S171" s="5">
        <v>0</v>
      </c>
      <c r="T171" s="5">
        <v>0</v>
      </c>
      <c r="U171" s="5">
        <v>0</v>
      </c>
      <c r="V171" s="5">
        <v>0</v>
      </c>
      <c r="W171" s="5">
        <v>0</v>
      </c>
      <c r="X171" s="5">
        <v>0</v>
      </c>
      <c r="Y171" s="115">
        <v>0</v>
      </c>
      <c r="Z171" s="115">
        <v>0</v>
      </c>
    </row>
    <row r="172" spans="3:26" ht="15" x14ac:dyDescent="0.15">
      <c r="C172" s="4" t="str">
        <f t="shared" si="148"/>
        <v>IS</v>
      </c>
      <c r="D172" s="17"/>
      <c r="E172" s="18"/>
      <c r="F172" s="18"/>
      <c r="G172" s="18"/>
      <c r="H172" s="18"/>
      <c r="I172" s="18"/>
      <c r="J172" s="18"/>
      <c r="K172" s="18"/>
      <c r="L172" s="19"/>
      <c r="M172" s="5"/>
      <c r="N172" s="5"/>
      <c r="O172" s="5">
        <v>0</v>
      </c>
      <c r="P172" s="5">
        <v>0</v>
      </c>
      <c r="Q172" s="5">
        <v>0</v>
      </c>
      <c r="R172" s="5">
        <v>0</v>
      </c>
      <c r="S172" s="5">
        <v>0</v>
      </c>
      <c r="T172" s="5">
        <v>0</v>
      </c>
      <c r="U172" s="5">
        <v>0</v>
      </c>
      <c r="V172" s="5">
        <v>0</v>
      </c>
      <c r="W172" s="5">
        <v>0</v>
      </c>
      <c r="X172" s="5">
        <v>0</v>
      </c>
      <c r="Y172" s="115">
        <v>0</v>
      </c>
      <c r="Z172" s="115">
        <v>0</v>
      </c>
    </row>
    <row r="173" spans="3:26" ht="15" x14ac:dyDescent="0.15">
      <c r="C173" s="4" t="str">
        <f t="shared" si="148"/>
        <v>IT</v>
      </c>
      <c r="D173" s="17"/>
      <c r="E173" s="18"/>
      <c r="F173" s="18"/>
      <c r="G173" s="18"/>
      <c r="H173" s="18"/>
      <c r="I173" s="18"/>
      <c r="J173" s="18"/>
      <c r="K173" s="18"/>
      <c r="L173" s="19"/>
      <c r="M173" s="5"/>
      <c r="N173" s="5"/>
      <c r="O173" s="5">
        <v>0</v>
      </c>
      <c r="P173" s="5">
        <v>415</v>
      </c>
      <c r="Q173" s="5">
        <v>195</v>
      </c>
      <c r="R173" s="5">
        <v>190</v>
      </c>
      <c r="S173" s="5">
        <v>388</v>
      </c>
      <c r="T173" s="5">
        <v>230</v>
      </c>
      <c r="U173" s="5">
        <v>216</v>
      </c>
      <c r="V173" s="5">
        <v>201</v>
      </c>
      <c r="W173" s="5">
        <v>253</v>
      </c>
      <c r="X173" s="5">
        <v>266</v>
      </c>
      <c r="Y173" s="115">
        <v>448</v>
      </c>
      <c r="Z173" s="115">
        <v>389</v>
      </c>
    </row>
    <row r="174" spans="3:26" ht="15" x14ac:dyDescent="0.15">
      <c r="C174" s="4" t="str">
        <f t="shared" si="148"/>
        <v>LI</v>
      </c>
      <c r="D174" s="17"/>
      <c r="E174" s="18"/>
      <c r="F174" s="18"/>
      <c r="G174" s="18"/>
      <c r="H174" s="18"/>
      <c r="I174" s="18"/>
      <c r="J174" s="18"/>
      <c r="K174" s="18"/>
      <c r="L174" s="19"/>
      <c r="M174" s="5"/>
      <c r="N174" s="5"/>
      <c r="O174" s="5">
        <v>0</v>
      </c>
      <c r="P174" s="5">
        <v>0</v>
      </c>
      <c r="Q174" s="5">
        <v>0</v>
      </c>
      <c r="R174" s="5">
        <v>0</v>
      </c>
      <c r="S174" s="5">
        <v>0</v>
      </c>
      <c r="T174" s="5">
        <v>0</v>
      </c>
      <c r="U174" s="5">
        <v>0</v>
      </c>
      <c r="V174" s="5">
        <v>0</v>
      </c>
      <c r="W174" s="5">
        <v>0</v>
      </c>
      <c r="X174" s="5">
        <v>0</v>
      </c>
      <c r="Y174" s="115">
        <v>0</v>
      </c>
      <c r="Z174" s="115">
        <v>0</v>
      </c>
    </row>
    <row r="175" spans="3:26" ht="15" x14ac:dyDescent="0.15">
      <c r="C175" s="4" t="str">
        <f t="shared" si="148"/>
        <v>LU</v>
      </c>
      <c r="D175" s="17"/>
      <c r="E175" s="18"/>
      <c r="F175" s="18"/>
      <c r="G175" s="18"/>
      <c r="H175" s="18"/>
      <c r="I175" s="18"/>
      <c r="J175" s="18"/>
      <c r="K175" s="18"/>
      <c r="L175" s="19"/>
      <c r="M175" s="5"/>
      <c r="N175" s="5"/>
      <c r="O175" s="5">
        <v>0</v>
      </c>
      <c r="P175" s="5">
        <v>0</v>
      </c>
      <c r="Q175" s="5">
        <v>0</v>
      </c>
      <c r="R175" s="5">
        <v>0</v>
      </c>
      <c r="S175" s="5">
        <v>0</v>
      </c>
      <c r="T175" s="5">
        <v>0</v>
      </c>
      <c r="U175" s="5">
        <v>0</v>
      </c>
      <c r="V175" s="5">
        <v>0</v>
      </c>
      <c r="W175" s="5">
        <v>0</v>
      </c>
      <c r="X175" s="5">
        <v>0</v>
      </c>
      <c r="Y175" s="115">
        <v>0</v>
      </c>
      <c r="Z175" s="115">
        <v>0</v>
      </c>
    </row>
    <row r="176" spans="3:26" ht="15" x14ac:dyDescent="0.15">
      <c r="C176" s="4" t="str">
        <f t="shared" si="148"/>
        <v>LV</v>
      </c>
      <c r="D176" s="17"/>
      <c r="E176" s="18"/>
      <c r="F176" s="18"/>
      <c r="G176" s="18"/>
      <c r="H176" s="18"/>
      <c r="I176" s="18"/>
      <c r="J176" s="18"/>
      <c r="K176" s="18"/>
      <c r="L176" s="19"/>
      <c r="M176" s="5"/>
      <c r="N176" s="5"/>
      <c r="O176" s="5">
        <v>0</v>
      </c>
      <c r="P176" s="5">
        <v>3.05</v>
      </c>
      <c r="Q176" s="5">
        <v>2.5499999999999998</v>
      </c>
      <c r="R176" s="5">
        <v>3.01</v>
      </c>
      <c r="S176" s="5">
        <v>4.29</v>
      </c>
      <c r="T176" s="5">
        <v>3.42</v>
      </c>
      <c r="U176" s="5">
        <v>4.13</v>
      </c>
      <c r="V176" s="5">
        <v>4</v>
      </c>
      <c r="W176" s="5">
        <v>0.38</v>
      </c>
      <c r="X176" s="5">
        <v>0.27</v>
      </c>
      <c r="Y176" s="115">
        <v>0.27</v>
      </c>
      <c r="Z176" s="115">
        <v>0</v>
      </c>
    </row>
    <row r="177" spans="2:26" ht="15" x14ac:dyDescent="0.15">
      <c r="C177" s="4" t="str">
        <f t="shared" si="148"/>
        <v>MT</v>
      </c>
      <c r="D177" s="17"/>
      <c r="E177" s="18"/>
      <c r="F177" s="18"/>
      <c r="G177" s="18"/>
      <c r="H177" s="18"/>
      <c r="I177" s="18"/>
      <c r="J177" s="18"/>
      <c r="K177" s="18"/>
      <c r="L177" s="19"/>
      <c r="M177" s="5"/>
      <c r="N177" s="5"/>
      <c r="O177" s="5">
        <v>0</v>
      </c>
      <c r="P177" s="5">
        <v>0</v>
      </c>
      <c r="Q177" s="5">
        <v>0</v>
      </c>
      <c r="R177" s="5">
        <v>0</v>
      </c>
      <c r="S177" s="5">
        <v>0</v>
      </c>
      <c r="T177" s="5">
        <v>0</v>
      </c>
      <c r="U177" s="5">
        <v>0</v>
      </c>
      <c r="V177" s="5">
        <v>0</v>
      </c>
      <c r="W177" s="5">
        <v>0</v>
      </c>
      <c r="X177" s="5">
        <v>0</v>
      </c>
      <c r="Y177" s="115">
        <v>0</v>
      </c>
      <c r="Z177" s="115">
        <v>0</v>
      </c>
    </row>
    <row r="178" spans="2:26" ht="15" x14ac:dyDescent="0.15">
      <c r="C178" s="4" t="str">
        <f t="shared" si="148"/>
        <v>NL</v>
      </c>
      <c r="D178" s="17"/>
      <c r="E178" s="18"/>
      <c r="F178" s="18"/>
      <c r="G178" s="18"/>
      <c r="H178" s="18"/>
      <c r="I178" s="18"/>
      <c r="J178" s="18"/>
      <c r="K178" s="18"/>
      <c r="L178" s="19"/>
      <c r="M178" s="5"/>
      <c r="N178" s="5"/>
      <c r="O178" s="5">
        <v>0</v>
      </c>
      <c r="P178" s="5">
        <v>0</v>
      </c>
      <c r="Q178" s="5">
        <v>0</v>
      </c>
      <c r="R178" s="5">
        <v>0</v>
      </c>
      <c r="S178" s="5">
        <v>0</v>
      </c>
      <c r="T178" s="5">
        <v>0</v>
      </c>
      <c r="U178" s="5">
        <v>0</v>
      </c>
      <c r="V178" s="5">
        <v>0</v>
      </c>
      <c r="W178" s="5">
        <v>0</v>
      </c>
      <c r="X178" s="5">
        <v>0</v>
      </c>
      <c r="Y178" s="115">
        <v>0</v>
      </c>
      <c r="Z178" s="115">
        <v>0</v>
      </c>
    </row>
    <row r="179" spans="2:26" ht="15" x14ac:dyDescent="0.15">
      <c r="C179" s="4" t="str">
        <f t="shared" si="148"/>
        <v>NO</v>
      </c>
      <c r="D179" s="17"/>
      <c r="E179" s="18"/>
      <c r="F179" s="18"/>
      <c r="G179" s="18"/>
      <c r="H179" s="18"/>
      <c r="I179" s="18"/>
      <c r="J179" s="18"/>
      <c r="K179" s="18"/>
      <c r="L179" s="19"/>
      <c r="M179" s="5"/>
      <c r="N179" s="5"/>
      <c r="O179" s="5">
        <v>0</v>
      </c>
      <c r="P179" s="5">
        <v>0</v>
      </c>
      <c r="Q179" s="5">
        <v>0</v>
      </c>
      <c r="R179" s="5">
        <v>0</v>
      </c>
      <c r="S179" s="5">
        <v>0</v>
      </c>
      <c r="T179" s="5">
        <v>0</v>
      </c>
      <c r="U179" s="5">
        <v>0</v>
      </c>
      <c r="V179" s="5">
        <v>0</v>
      </c>
      <c r="W179" s="5">
        <v>0</v>
      </c>
      <c r="X179" s="5">
        <v>0</v>
      </c>
      <c r="Y179" s="115">
        <v>0</v>
      </c>
      <c r="Z179" s="115">
        <v>0</v>
      </c>
    </row>
    <row r="180" spans="2:26" ht="15" x14ac:dyDescent="0.15">
      <c r="C180" s="4" t="str">
        <f t="shared" si="148"/>
        <v>PL</v>
      </c>
      <c r="D180" s="17"/>
      <c r="E180" s="18"/>
      <c r="F180" s="18"/>
      <c r="G180" s="18"/>
      <c r="H180" s="18"/>
      <c r="I180" s="18"/>
      <c r="J180" s="18"/>
      <c r="K180" s="18"/>
      <c r="L180" s="19"/>
      <c r="M180" s="5"/>
      <c r="N180" s="5"/>
      <c r="O180" s="5">
        <v>0</v>
      </c>
      <c r="P180" s="5">
        <v>0</v>
      </c>
      <c r="Q180" s="5">
        <v>0</v>
      </c>
      <c r="R180" s="5">
        <v>0</v>
      </c>
      <c r="S180" s="5">
        <v>0</v>
      </c>
      <c r="T180" s="5">
        <v>0</v>
      </c>
      <c r="U180" s="5">
        <v>0</v>
      </c>
      <c r="V180" s="5">
        <v>0</v>
      </c>
      <c r="W180" s="5">
        <v>0</v>
      </c>
      <c r="X180" s="5">
        <v>0</v>
      </c>
      <c r="Y180" s="115">
        <v>0</v>
      </c>
      <c r="Z180" s="115">
        <v>0</v>
      </c>
    </row>
    <row r="181" spans="2:26" ht="15" x14ac:dyDescent="0.15">
      <c r="C181" s="4" t="str">
        <f t="shared" si="148"/>
        <v>PT</v>
      </c>
      <c r="D181" s="17"/>
      <c r="E181" s="18"/>
      <c r="F181" s="18"/>
      <c r="G181" s="18"/>
      <c r="H181" s="18"/>
      <c r="I181" s="18"/>
      <c r="J181" s="18"/>
      <c r="K181" s="18"/>
      <c r="L181" s="19"/>
      <c r="M181" s="5"/>
      <c r="N181" s="5"/>
      <c r="O181" s="5">
        <v>0</v>
      </c>
      <c r="P181" s="5">
        <v>0</v>
      </c>
      <c r="Q181" s="5">
        <v>0</v>
      </c>
      <c r="R181" s="5">
        <v>0</v>
      </c>
      <c r="S181" s="5">
        <v>0</v>
      </c>
      <c r="T181" s="5">
        <v>0</v>
      </c>
      <c r="U181" s="5">
        <v>0</v>
      </c>
      <c r="V181" s="5">
        <v>0</v>
      </c>
      <c r="W181" s="5">
        <v>0</v>
      </c>
      <c r="X181" s="5">
        <v>0</v>
      </c>
      <c r="Y181" s="115">
        <v>0</v>
      </c>
      <c r="Z181" s="115">
        <v>0</v>
      </c>
    </row>
    <row r="182" spans="2:26" ht="15" x14ac:dyDescent="0.15">
      <c r="C182" s="4" t="str">
        <f t="shared" si="148"/>
        <v>RO</v>
      </c>
      <c r="D182" s="17"/>
      <c r="E182" s="18"/>
      <c r="F182" s="18"/>
      <c r="G182" s="18"/>
      <c r="H182" s="18"/>
      <c r="I182" s="18"/>
      <c r="J182" s="18"/>
      <c r="K182" s="18"/>
      <c r="L182" s="19"/>
      <c r="M182" s="5"/>
      <c r="N182" s="5"/>
      <c r="O182" s="5">
        <v>0</v>
      </c>
      <c r="P182" s="5">
        <v>0</v>
      </c>
      <c r="Q182" s="5">
        <v>0</v>
      </c>
      <c r="R182" s="5">
        <v>0</v>
      </c>
      <c r="S182" s="5">
        <v>0</v>
      </c>
      <c r="T182" s="5">
        <v>0</v>
      </c>
      <c r="U182" s="5">
        <v>0</v>
      </c>
      <c r="V182" s="5">
        <v>0</v>
      </c>
      <c r="W182" s="5">
        <v>0</v>
      </c>
      <c r="X182" s="5">
        <v>0</v>
      </c>
      <c r="Y182" s="115">
        <v>0</v>
      </c>
      <c r="Z182" s="115">
        <v>0</v>
      </c>
    </row>
    <row r="183" spans="2:26" ht="15" x14ac:dyDescent="0.15">
      <c r="C183" s="4" t="str">
        <f t="shared" si="148"/>
        <v>SE</v>
      </c>
      <c r="D183" s="17"/>
      <c r="E183" s="18"/>
      <c r="F183" s="18"/>
      <c r="G183" s="18"/>
      <c r="H183" s="18"/>
      <c r="I183" s="18"/>
      <c r="J183" s="18"/>
      <c r="K183" s="18"/>
      <c r="L183" s="19"/>
      <c r="M183" s="5"/>
      <c r="N183" s="5"/>
      <c r="O183" s="5">
        <v>0</v>
      </c>
      <c r="P183" s="5">
        <v>0</v>
      </c>
      <c r="Q183" s="5">
        <v>0</v>
      </c>
      <c r="R183" s="5">
        <v>0</v>
      </c>
      <c r="S183" s="5">
        <v>0</v>
      </c>
      <c r="T183" s="5">
        <v>0</v>
      </c>
      <c r="U183" s="5">
        <v>0</v>
      </c>
      <c r="V183" s="5">
        <v>0</v>
      </c>
      <c r="W183" s="5">
        <v>0</v>
      </c>
      <c r="X183" s="5">
        <v>0</v>
      </c>
      <c r="Y183" s="115">
        <v>0</v>
      </c>
      <c r="Z183" s="115">
        <v>0</v>
      </c>
    </row>
    <row r="184" spans="2:26" ht="15" x14ac:dyDescent="0.15">
      <c r="C184" s="4" t="str">
        <f t="shared" si="148"/>
        <v>SI</v>
      </c>
      <c r="D184" s="17"/>
      <c r="E184" s="18"/>
      <c r="F184" s="18"/>
      <c r="G184" s="18"/>
      <c r="H184" s="18"/>
      <c r="I184" s="18"/>
      <c r="J184" s="18"/>
      <c r="K184" s="18"/>
      <c r="L184" s="19"/>
      <c r="M184" s="5"/>
      <c r="N184" s="5"/>
      <c r="O184" s="5">
        <v>0</v>
      </c>
      <c r="P184" s="5">
        <v>0</v>
      </c>
      <c r="Q184" s="5">
        <v>0</v>
      </c>
      <c r="R184" s="5">
        <v>0</v>
      </c>
      <c r="S184" s="5">
        <v>0</v>
      </c>
      <c r="T184" s="5">
        <v>0</v>
      </c>
      <c r="U184" s="5">
        <v>0</v>
      </c>
      <c r="V184" s="5">
        <v>0</v>
      </c>
      <c r="W184" s="5">
        <v>0</v>
      </c>
      <c r="X184" s="5">
        <v>0</v>
      </c>
      <c r="Y184" s="115">
        <v>0</v>
      </c>
      <c r="Z184" s="115">
        <v>0</v>
      </c>
    </row>
    <row r="185" spans="2:26" ht="15" x14ac:dyDescent="0.15">
      <c r="C185" s="4" t="str">
        <f t="shared" si="148"/>
        <v xml:space="preserve">SK </v>
      </c>
      <c r="D185" s="17"/>
      <c r="E185" s="18"/>
      <c r="F185" s="18"/>
      <c r="G185" s="18"/>
      <c r="H185" s="18"/>
      <c r="I185" s="18"/>
      <c r="J185" s="18"/>
      <c r="K185" s="18"/>
      <c r="L185" s="19"/>
      <c r="M185" s="5"/>
      <c r="N185" s="5"/>
      <c r="O185" s="5">
        <v>0</v>
      </c>
      <c r="P185" s="5">
        <v>0</v>
      </c>
      <c r="Q185" s="5">
        <v>0</v>
      </c>
      <c r="R185" s="5">
        <v>0</v>
      </c>
      <c r="S185" s="5">
        <v>0</v>
      </c>
      <c r="T185" s="5">
        <v>0</v>
      </c>
      <c r="U185" s="5">
        <v>0</v>
      </c>
      <c r="V185" s="5">
        <v>0</v>
      </c>
      <c r="W185" s="5">
        <v>0</v>
      </c>
      <c r="X185" s="5">
        <v>0</v>
      </c>
      <c r="Y185" s="115">
        <v>0</v>
      </c>
      <c r="Z185" s="115">
        <v>0</v>
      </c>
    </row>
    <row r="186" spans="2:26" ht="15" x14ac:dyDescent="0.15">
      <c r="C186" s="4" t="str">
        <f t="shared" si="148"/>
        <v>TR</v>
      </c>
      <c r="D186" s="17"/>
      <c r="E186" s="18"/>
      <c r="F186" s="18"/>
      <c r="G186" s="18"/>
      <c r="H186" s="18"/>
      <c r="I186" s="18"/>
      <c r="J186" s="18"/>
      <c r="K186" s="18"/>
      <c r="L186" s="19"/>
      <c r="M186" s="5"/>
      <c r="N186" s="5"/>
      <c r="O186" s="5">
        <v>0</v>
      </c>
      <c r="P186" s="5">
        <v>0</v>
      </c>
      <c r="Q186" s="5">
        <v>0</v>
      </c>
      <c r="R186" s="5">
        <v>0</v>
      </c>
      <c r="S186" s="5">
        <v>0</v>
      </c>
      <c r="T186" s="5">
        <v>0</v>
      </c>
      <c r="U186" s="5">
        <v>0</v>
      </c>
      <c r="V186" s="5">
        <v>0</v>
      </c>
      <c r="W186" s="5">
        <v>0</v>
      </c>
      <c r="X186" s="5">
        <v>0</v>
      </c>
      <c r="Y186" s="115">
        <v>0</v>
      </c>
      <c r="Z186" s="115">
        <v>0</v>
      </c>
    </row>
    <row r="187" spans="2:26" ht="15" x14ac:dyDescent="0.15">
      <c r="C187" s="7" t="s">
        <v>34</v>
      </c>
      <c r="D187" s="20"/>
      <c r="E187" s="21"/>
      <c r="F187" s="21"/>
      <c r="G187" s="21"/>
      <c r="H187" s="21"/>
      <c r="I187" s="21"/>
      <c r="J187" s="21"/>
      <c r="K187" s="21"/>
      <c r="L187" s="22"/>
      <c r="M187" s="8"/>
      <c r="N187" s="8"/>
      <c r="O187" s="8">
        <v>0</v>
      </c>
      <c r="P187" s="8">
        <v>0</v>
      </c>
      <c r="Q187" s="8">
        <v>0</v>
      </c>
      <c r="R187" s="8">
        <v>0</v>
      </c>
      <c r="S187" s="8">
        <v>0</v>
      </c>
      <c r="T187" s="8">
        <v>0</v>
      </c>
      <c r="U187" s="8">
        <v>0</v>
      </c>
      <c r="V187" s="8">
        <v>0</v>
      </c>
      <c r="W187" s="8">
        <v>0</v>
      </c>
      <c r="X187" s="8">
        <v>0</v>
      </c>
      <c r="Y187" s="116">
        <v>0</v>
      </c>
      <c r="Z187" s="116">
        <v>0</v>
      </c>
    </row>
    <row r="190" spans="2:26" ht="18.75" x14ac:dyDescent="0.15">
      <c r="C190" s="9" t="s">
        <v>42</v>
      </c>
    </row>
    <row r="191" spans="2:26" ht="15" x14ac:dyDescent="0.15">
      <c r="B191">
        <v>43</v>
      </c>
      <c r="C191" s="2">
        <v>43</v>
      </c>
      <c r="D191" s="3">
        <v>1992</v>
      </c>
      <c r="E191" s="3">
        <f>D191+1</f>
        <v>1993</v>
      </c>
      <c r="F191" s="3">
        <f t="shared" ref="F191:Z191" si="149">E191+1</f>
        <v>1994</v>
      </c>
      <c r="G191" s="3">
        <f t="shared" si="149"/>
        <v>1995</v>
      </c>
      <c r="H191" s="3">
        <f t="shared" si="149"/>
        <v>1996</v>
      </c>
      <c r="I191" s="3">
        <f t="shared" si="149"/>
        <v>1997</v>
      </c>
      <c r="J191" s="3">
        <f t="shared" si="149"/>
        <v>1998</v>
      </c>
      <c r="K191" s="3">
        <f t="shared" si="149"/>
        <v>1999</v>
      </c>
      <c r="L191" s="3">
        <f t="shared" si="149"/>
        <v>2000</v>
      </c>
      <c r="M191" s="3">
        <f t="shared" si="149"/>
        <v>2001</v>
      </c>
      <c r="N191" s="3">
        <f t="shared" si="149"/>
        <v>2002</v>
      </c>
      <c r="O191" s="3">
        <f t="shared" si="149"/>
        <v>2003</v>
      </c>
      <c r="P191" s="3">
        <f t="shared" si="149"/>
        <v>2004</v>
      </c>
      <c r="Q191" s="3">
        <f t="shared" si="149"/>
        <v>2005</v>
      </c>
      <c r="R191" s="3">
        <f t="shared" si="149"/>
        <v>2006</v>
      </c>
      <c r="S191" s="3">
        <f t="shared" si="149"/>
        <v>2007</v>
      </c>
      <c r="T191" s="3">
        <f t="shared" si="149"/>
        <v>2008</v>
      </c>
      <c r="U191" s="3">
        <f t="shared" si="149"/>
        <v>2009</v>
      </c>
      <c r="V191" s="3">
        <f t="shared" si="149"/>
        <v>2010</v>
      </c>
      <c r="W191" s="3">
        <f t="shared" si="149"/>
        <v>2011</v>
      </c>
      <c r="X191" s="3">
        <f t="shared" si="149"/>
        <v>2012</v>
      </c>
      <c r="Y191" s="3">
        <f t="shared" si="149"/>
        <v>2013</v>
      </c>
      <c r="Z191" s="3">
        <f t="shared" si="149"/>
        <v>2014</v>
      </c>
    </row>
    <row r="192" spans="2:26" ht="15" x14ac:dyDescent="0.15">
      <c r="B192">
        <v>43</v>
      </c>
      <c r="C192" s="4" t="str">
        <f t="shared" ref="C192:C223" si="150">C7</f>
        <v>AT</v>
      </c>
      <c r="D192" s="26">
        <v>101965</v>
      </c>
      <c r="E192" s="27">
        <v>104376</v>
      </c>
      <c r="F192" s="27">
        <v>116064</v>
      </c>
      <c r="G192" s="27">
        <v>134276</v>
      </c>
      <c r="H192" s="27">
        <v>154946</v>
      </c>
      <c r="I192" s="27">
        <v>172092</v>
      </c>
      <c r="J192" s="27">
        <v>179155</v>
      </c>
      <c r="K192" s="27">
        <v>201940</v>
      </c>
      <c r="L192" s="16">
        <v>15510</v>
      </c>
      <c r="M192" s="5">
        <v>16555.508000000002</v>
      </c>
      <c r="N192" s="5">
        <v>17307.157999999999</v>
      </c>
      <c r="O192" s="38">
        <v>19200.668000000001</v>
      </c>
      <c r="P192" s="124">
        <v>21193.9</v>
      </c>
      <c r="Q192" s="124">
        <v>23569.945</v>
      </c>
      <c r="R192" s="124">
        <v>26146.126</v>
      </c>
      <c r="S192" s="124">
        <v>28355.544000000002</v>
      </c>
      <c r="T192" s="124">
        <v>31361</v>
      </c>
      <c r="U192" s="124">
        <v>33182</v>
      </c>
      <c r="V192" s="124">
        <v>35222</v>
      </c>
      <c r="W192" s="124">
        <v>34911</v>
      </c>
      <c r="X192" s="124">
        <v>34924</v>
      </c>
      <c r="Y192" s="115">
        <v>37107</v>
      </c>
      <c r="Z192" s="115">
        <v>0</v>
      </c>
    </row>
    <row r="193" spans="2:32" ht="15" x14ac:dyDescent="0.15">
      <c r="B193">
        <v>43</v>
      </c>
      <c r="C193" s="4" t="str">
        <f t="shared" si="150"/>
        <v>BE</v>
      </c>
      <c r="D193" s="28">
        <v>887987</v>
      </c>
      <c r="E193" s="29">
        <v>986986</v>
      </c>
      <c r="F193" s="29">
        <v>1115294</v>
      </c>
      <c r="G193" s="29">
        <v>1231837</v>
      </c>
      <c r="H193" s="29">
        <v>1540772</v>
      </c>
      <c r="I193" s="29">
        <v>1686805</v>
      </c>
      <c r="J193" s="29">
        <v>1994263</v>
      </c>
      <c r="K193" s="29">
        <v>2066938</v>
      </c>
      <c r="L193" s="19">
        <v>52023</v>
      </c>
      <c r="M193" s="5">
        <v>56689</v>
      </c>
      <c r="N193" s="5">
        <v>64684</v>
      </c>
      <c r="O193" s="5">
        <v>77642</v>
      </c>
      <c r="P193" s="115">
        <v>90326.627821000002</v>
      </c>
      <c r="Q193" s="115">
        <v>106946.50915</v>
      </c>
      <c r="R193" s="115">
        <v>116518.407224</v>
      </c>
      <c r="S193" s="115">
        <v>125559.941962</v>
      </c>
      <c r="T193" s="115">
        <v>132855.92442600001</v>
      </c>
      <c r="U193" s="115">
        <v>153442.90998900001</v>
      </c>
      <c r="V193" s="115">
        <v>165075.24217700001</v>
      </c>
      <c r="W193" s="115">
        <v>172006.11384800001</v>
      </c>
      <c r="X193" s="115">
        <v>193106.98708600001</v>
      </c>
      <c r="Y193" s="115">
        <v>185670.67148799999</v>
      </c>
      <c r="Z193" s="115">
        <v>207622.437863</v>
      </c>
    </row>
    <row r="194" spans="2:32" ht="15" x14ac:dyDescent="0.15">
      <c r="B194">
        <v>43</v>
      </c>
      <c r="C194" s="4" t="str">
        <f t="shared" si="150"/>
        <v>BG</v>
      </c>
      <c r="D194" s="17">
        <v>0</v>
      </c>
      <c r="E194" s="18">
        <v>0</v>
      </c>
      <c r="F194" s="18">
        <v>0</v>
      </c>
      <c r="G194" s="18">
        <v>0</v>
      </c>
      <c r="H194" s="18">
        <v>0</v>
      </c>
      <c r="I194" s="18">
        <v>0</v>
      </c>
      <c r="J194" s="18">
        <v>0</v>
      </c>
      <c r="K194" s="18">
        <v>0</v>
      </c>
      <c r="L194" s="19">
        <v>0</v>
      </c>
      <c r="M194" s="5">
        <v>0</v>
      </c>
      <c r="N194" s="38">
        <v>0</v>
      </c>
      <c r="O194" s="38">
        <v>0</v>
      </c>
      <c r="P194" s="151">
        <f>Q194-67.87</f>
        <v>279.26</v>
      </c>
      <c r="Q194" s="151">
        <f>R194-67.87</f>
        <v>347.13</v>
      </c>
      <c r="R194" s="124">
        <v>415</v>
      </c>
      <c r="S194" s="124">
        <v>496</v>
      </c>
      <c r="T194" s="124">
        <v>599</v>
      </c>
      <c r="U194" s="124">
        <v>677</v>
      </c>
      <c r="V194" s="124">
        <v>827</v>
      </c>
      <c r="W194" s="124">
        <v>923</v>
      </c>
      <c r="X194" s="124">
        <v>1025</v>
      </c>
      <c r="Y194" s="124">
        <v>1025</v>
      </c>
      <c r="Z194" s="115">
        <v>0</v>
      </c>
    </row>
    <row r="195" spans="2:32" ht="15" x14ac:dyDescent="0.15">
      <c r="B195">
        <v>43</v>
      </c>
      <c r="C195" s="4" t="str">
        <f t="shared" si="150"/>
        <v>CH</v>
      </c>
      <c r="D195" s="17">
        <v>73405</v>
      </c>
      <c r="E195" s="18">
        <v>79622</v>
      </c>
      <c r="F195" s="18">
        <v>86403</v>
      </c>
      <c r="G195" s="18">
        <v>94060</v>
      </c>
      <c r="H195" s="18">
        <v>131067</v>
      </c>
      <c r="I195" s="18">
        <v>120152</v>
      </c>
      <c r="J195" s="18">
        <v>124070</v>
      </c>
      <c r="K195" s="18">
        <v>136251</v>
      </c>
      <c r="L195" s="19">
        <v>131847</v>
      </c>
      <c r="M195" s="5">
        <v>157240</v>
      </c>
      <c r="N195" s="5">
        <v>179009</v>
      </c>
      <c r="O195" s="5">
        <v>200300</v>
      </c>
      <c r="P195" s="115">
        <v>180203.61900000001</v>
      </c>
      <c r="Q195" s="115">
        <v>183476.19099999999</v>
      </c>
      <c r="R195" s="115">
        <v>199038.652</v>
      </c>
      <c r="S195" s="115">
        <v>210616.46400000001</v>
      </c>
      <c r="T195" s="115">
        <v>201842.14292099999</v>
      </c>
      <c r="U195" s="115">
        <v>203890.88745400001</v>
      </c>
      <c r="V195" s="115">
        <v>205612.806794</v>
      </c>
      <c r="W195" s="115">
        <v>217159.25801699999</v>
      </c>
      <c r="X195" s="115">
        <v>223138.720221</v>
      </c>
      <c r="Y195" s="115">
        <v>234242.55844399999</v>
      </c>
      <c r="Z195" s="115">
        <v>241136.26246699999</v>
      </c>
    </row>
    <row r="196" spans="2:32" ht="15" x14ac:dyDescent="0.15">
      <c r="B196">
        <v>43</v>
      </c>
      <c r="C196" s="4" t="str">
        <f t="shared" si="150"/>
        <v>CY</v>
      </c>
      <c r="D196" s="17">
        <v>57.4</v>
      </c>
      <c r="E196" s="18">
        <v>71</v>
      </c>
      <c r="F196" s="18">
        <v>83.7</v>
      </c>
      <c r="G196" s="18">
        <v>93.5</v>
      </c>
      <c r="H196" s="18">
        <v>113.6</v>
      </c>
      <c r="I196" s="18">
        <v>134</v>
      </c>
      <c r="J196" s="18">
        <v>134.54</v>
      </c>
      <c r="K196" s="18">
        <v>162.4</v>
      </c>
      <c r="L196" s="19">
        <v>0</v>
      </c>
      <c r="M196" s="5">
        <v>0</v>
      </c>
      <c r="N196" s="5">
        <v>0</v>
      </c>
      <c r="O196" s="38">
        <v>0</v>
      </c>
      <c r="P196" s="124">
        <v>0</v>
      </c>
      <c r="Q196" s="124">
        <v>0</v>
      </c>
      <c r="R196" s="124">
        <v>0</v>
      </c>
      <c r="S196" s="124">
        <v>0</v>
      </c>
      <c r="T196" s="124"/>
      <c r="U196" s="124"/>
      <c r="V196" s="124"/>
      <c r="W196" s="124"/>
      <c r="X196" s="115">
        <v>0</v>
      </c>
      <c r="Y196" s="115">
        <v>0</v>
      </c>
      <c r="Z196" s="115">
        <v>0</v>
      </c>
    </row>
    <row r="197" spans="2:32" ht="15" x14ac:dyDescent="0.15">
      <c r="B197">
        <v>43</v>
      </c>
      <c r="C197" s="4" t="str">
        <f t="shared" si="150"/>
        <v xml:space="preserve">CZ </v>
      </c>
      <c r="D197" s="18">
        <v>0</v>
      </c>
      <c r="E197" s="18">
        <v>0</v>
      </c>
      <c r="F197" s="18">
        <v>0</v>
      </c>
      <c r="G197" s="18">
        <v>0</v>
      </c>
      <c r="H197" s="18">
        <v>0</v>
      </c>
      <c r="I197" s="18">
        <v>0</v>
      </c>
      <c r="J197" s="18">
        <v>43431</v>
      </c>
      <c r="K197" s="18">
        <v>60829</v>
      </c>
      <c r="L197" s="19">
        <v>100970</v>
      </c>
      <c r="M197" s="5">
        <v>108953</v>
      </c>
      <c r="N197" s="5">
        <v>133537</v>
      </c>
      <c r="O197" s="5">
        <v>145299</v>
      </c>
      <c r="P197" s="115">
        <v>154894</v>
      </c>
      <c r="Q197" s="115">
        <v>167112</v>
      </c>
      <c r="R197" s="115">
        <v>194095</v>
      </c>
      <c r="S197" s="115">
        <v>203409</v>
      </c>
      <c r="T197" s="115">
        <v>203169</v>
      </c>
      <c r="U197" s="115">
        <v>226771</v>
      </c>
      <c r="V197" s="115">
        <v>236803</v>
      </c>
      <c r="W197" s="115">
        <v>248488</v>
      </c>
      <c r="X197" s="115">
        <v>259726</v>
      </c>
      <c r="Y197" s="115">
        <v>260588</v>
      </c>
      <c r="Z197" s="115">
        <v>273032</v>
      </c>
    </row>
    <row r="198" spans="2:32" ht="15" x14ac:dyDescent="0.15">
      <c r="B198">
        <v>43</v>
      </c>
      <c r="C198" s="4" t="str">
        <f t="shared" si="150"/>
        <v>DE</v>
      </c>
      <c r="D198" s="17">
        <v>145300</v>
      </c>
      <c r="E198" s="18">
        <v>160100</v>
      </c>
      <c r="F198" s="18">
        <v>162761</v>
      </c>
      <c r="G198" s="18">
        <v>174779</v>
      </c>
      <c r="H198" s="18">
        <v>175493</v>
      </c>
      <c r="I198" s="18">
        <v>179056</v>
      </c>
      <c r="J198" s="18">
        <v>92476</v>
      </c>
      <c r="K198" s="18">
        <v>83842</v>
      </c>
      <c r="L198" s="19">
        <v>75581</v>
      </c>
      <c r="M198" s="6">
        <v>79882</v>
      </c>
      <c r="N198" s="6">
        <v>84218</v>
      </c>
      <c r="O198" s="6">
        <v>103015</v>
      </c>
      <c r="P198" s="115">
        <v>111471</v>
      </c>
      <c r="Q198" s="115">
        <v>117417</v>
      </c>
      <c r="R198" s="115">
        <v>121064</v>
      </c>
      <c r="S198" s="115">
        <v>124833</v>
      </c>
      <c r="T198" s="115">
        <v>123365</v>
      </c>
      <c r="U198" s="115">
        <v>133505</v>
      </c>
      <c r="V198" s="115">
        <v>146603</v>
      </c>
      <c r="W198" s="115">
        <v>166835</v>
      </c>
      <c r="X198" s="115">
        <v>217843</v>
      </c>
      <c r="Y198" s="115">
        <v>239885</v>
      </c>
      <c r="Z198" s="115">
        <v>297598</v>
      </c>
    </row>
    <row r="199" spans="2:32" ht="15" x14ac:dyDescent="0.15">
      <c r="B199">
        <v>43</v>
      </c>
      <c r="C199" s="4" t="str">
        <f t="shared" si="150"/>
        <v>DK</v>
      </c>
      <c r="D199" s="17">
        <v>280659</v>
      </c>
      <c r="E199" s="18">
        <v>312275</v>
      </c>
      <c r="F199" s="18">
        <v>342277</v>
      </c>
      <c r="G199" s="18">
        <v>369634</v>
      </c>
      <c r="H199" s="18">
        <v>404688</v>
      </c>
      <c r="I199" s="18">
        <v>427996</v>
      </c>
      <c r="J199" s="18">
        <v>454458</v>
      </c>
      <c r="K199" s="18">
        <v>464113</v>
      </c>
      <c r="L199" s="19">
        <v>500288</v>
      </c>
      <c r="M199" s="5">
        <v>562142</v>
      </c>
      <c r="N199" s="5">
        <v>679626</v>
      </c>
      <c r="O199" s="38">
        <v>711066</v>
      </c>
      <c r="P199" s="124">
        <v>726967</v>
      </c>
      <c r="Q199" s="124">
        <v>766773</v>
      </c>
      <c r="R199" s="124">
        <v>853564.81</v>
      </c>
      <c r="S199" s="124">
        <v>872679.25600000005</v>
      </c>
      <c r="T199" s="124">
        <v>944491.74900000007</v>
      </c>
      <c r="U199" s="124">
        <v>911978.32000000007</v>
      </c>
      <c r="V199" s="124">
        <v>772115.22699999996</v>
      </c>
      <c r="W199" s="124">
        <v>806991.88600000006</v>
      </c>
      <c r="X199" s="124">
        <v>810081.09000000008</v>
      </c>
      <c r="Y199" s="115">
        <v>810081.09000000008</v>
      </c>
      <c r="Z199" s="115">
        <v>0</v>
      </c>
    </row>
    <row r="200" spans="2:32" ht="15" x14ac:dyDescent="0.15">
      <c r="B200">
        <v>43</v>
      </c>
      <c r="C200" s="4" t="str">
        <f t="shared" si="150"/>
        <v>EE</v>
      </c>
      <c r="D200" s="17">
        <v>0</v>
      </c>
      <c r="E200" s="18">
        <v>0</v>
      </c>
      <c r="F200" s="18">
        <v>0</v>
      </c>
      <c r="G200" s="29">
        <v>0.3</v>
      </c>
      <c r="H200" s="29">
        <v>100.5</v>
      </c>
      <c r="I200" s="29">
        <v>95.9</v>
      </c>
      <c r="J200" s="29">
        <v>201.3</v>
      </c>
      <c r="K200" s="29">
        <v>414.5</v>
      </c>
      <c r="L200" s="30">
        <v>635.79999999999995</v>
      </c>
      <c r="M200" s="29">
        <v>712.7</v>
      </c>
      <c r="N200" s="29">
        <v>1211.7</v>
      </c>
      <c r="O200" s="29">
        <v>1659.7</v>
      </c>
      <c r="P200" s="115">
        <v>2376</v>
      </c>
      <c r="Q200" s="115">
        <v>3204.7</v>
      </c>
      <c r="R200" s="115">
        <v>4113.8</v>
      </c>
      <c r="S200" s="115">
        <v>4125.3</v>
      </c>
      <c r="T200" s="115">
        <v>3989</v>
      </c>
      <c r="U200" s="115">
        <v>6205.3050000000003</v>
      </c>
      <c r="V200" s="115">
        <v>7130.2380000000003</v>
      </c>
      <c r="W200" s="115">
        <v>516</v>
      </c>
      <c r="X200" s="115">
        <v>487.70000000000005</v>
      </c>
      <c r="Y200" s="115">
        <v>536.79999999999995</v>
      </c>
      <c r="Z200" s="115">
        <v>0</v>
      </c>
    </row>
    <row r="201" spans="2:32" ht="15" x14ac:dyDescent="0.15">
      <c r="B201">
        <v>43</v>
      </c>
      <c r="C201" s="4" t="str">
        <f t="shared" si="150"/>
        <v>ES</v>
      </c>
      <c r="D201" s="28">
        <v>1666800</v>
      </c>
      <c r="E201" s="29">
        <v>2258697</v>
      </c>
      <c r="F201" s="29">
        <v>2901939</v>
      </c>
      <c r="G201" s="29">
        <v>4027953.71</v>
      </c>
      <c r="H201" s="29">
        <v>4344848</v>
      </c>
      <c r="I201" s="29">
        <v>4937880</v>
      </c>
      <c r="J201" s="29">
        <v>6362198</v>
      </c>
      <c r="K201" s="29">
        <v>7710859</v>
      </c>
      <c r="L201" s="71">
        <f>52814.0229709831*ECO!L19</f>
        <v>8787514.0260499939</v>
      </c>
      <c r="M201" s="5">
        <v>59284.85</v>
      </c>
      <c r="N201" s="5">
        <v>68827.570000000007</v>
      </c>
      <c r="O201" s="38">
        <v>75897.7</v>
      </c>
      <c r="P201" s="124">
        <v>86572.15</v>
      </c>
      <c r="Q201" s="124">
        <v>93941.04</v>
      </c>
      <c r="R201" s="124">
        <v>104525.35</v>
      </c>
      <c r="S201" s="124">
        <v>107837.93352266001</v>
      </c>
      <c r="T201" s="124">
        <v>115613.60396657001</v>
      </c>
      <c r="U201" s="124">
        <v>124793.17246252</v>
      </c>
      <c r="V201" s="124">
        <v>133001.57795836005</v>
      </c>
      <c r="W201" s="115">
        <v>139187.26344608024</v>
      </c>
      <c r="X201" s="115">
        <v>150628.67922363966</v>
      </c>
      <c r="Y201" s="115">
        <v>164451.36634941021</v>
      </c>
      <c r="Z201" s="115">
        <v>189254.06288372952</v>
      </c>
    </row>
    <row r="202" spans="2:32" ht="15" x14ac:dyDescent="0.15">
      <c r="B202">
        <v>43</v>
      </c>
      <c r="C202" s="4" t="str">
        <f t="shared" si="150"/>
        <v>FI</v>
      </c>
      <c r="D202" s="28">
        <v>13881</v>
      </c>
      <c r="E202" s="29">
        <v>27834</v>
      </c>
      <c r="F202" s="29">
        <v>41928</v>
      </c>
      <c r="G202" s="29">
        <v>79091</v>
      </c>
      <c r="H202" s="29">
        <v>111285</v>
      </c>
      <c r="I202" s="29">
        <v>135643</v>
      </c>
      <c r="J202" s="29">
        <v>165625</v>
      </c>
      <c r="K202" s="29">
        <v>181959</v>
      </c>
      <c r="L202" s="30">
        <v>210996</v>
      </c>
      <c r="M202" s="5">
        <v>37219</v>
      </c>
      <c r="N202" s="5">
        <v>44056</v>
      </c>
      <c r="O202" s="5">
        <v>46703</v>
      </c>
      <c r="P202" s="115">
        <v>41928</v>
      </c>
      <c r="Q202" s="115">
        <v>48088</v>
      </c>
      <c r="R202" s="115">
        <v>43998</v>
      </c>
      <c r="S202" s="115">
        <v>37901</v>
      </c>
      <c r="T202" s="115">
        <v>42049</v>
      </c>
      <c r="U202" s="115">
        <v>43402</v>
      </c>
      <c r="V202" s="115">
        <v>38117</v>
      </c>
      <c r="W202" s="115">
        <v>38954</v>
      </c>
      <c r="X202" s="115">
        <v>43173</v>
      </c>
      <c r="Y202" s="115">
        <v>45096</v>
      </c>
      <c r="Z202" s="115">
        <v>44218</v>
      </c>
    </row>
    <row r="203" spans="2:32" ht="15" x14ac:dyDescent="0.15">
      <c r="B203">
        <v>43</v>
      </c>
      <c r="C203" s="4" t="str">
        <f t="shared" si="150"/>
        <v>FR</v>
      </c>
      <c r="D203" s="28">
        <v>1116100</v>
      </c>
      <c r="E203" s="29">
        <v>1367600</v>
      </c>
      <c r="F203" s="29">
        <v>1624300</v>
      </c>
      <c r="G203" s="29">
        <v>1994507</v>
      </c>
      <c r="H203" s="29">
        <v>2531724</v>
      </c>
      <c r="I203" s="29">
        <v>2942974</v>
      </c>
      <c r="J203" s="29">
        <v>3304608</v>
      </c>
      <c r="K203" s="29">
        <v>3316911</v>
      </c>
      <c r="L203" s="30">
        <v>3490900</v>
      </c>
      <c r="M203" s="5">
        <v>584641</v>
      </c>
      <c r="N203" s="5">
        <v>642819</v>
      </c>
      <c r="O203" s="5">
        <v>695551</v>
      </c>
      <c r="P203" s="115">
        <v>750799</v>
      </c>
      <c r="Q203" s="115">
        <v>816606</v>
      </c>
      <c r="R203" s="115">
        <v>836813</v>
      </c>
      <c r="S203" s="115">
        <v>885685</v>
      </c>
      <c r="T203" s="115">
        <v>934438</v>
      </c>
      <c r="U203" s="115">
        <v>1039530</v>
      </c>
      <c r="V203" s="115">
        <v>1133858</v>
      </c>
      <c r="W203" s="115">
        <v>1136768</v>
      </c>
      <c r="X203" s="115">
        <v>1288339</v>
      </c>
      <c r="Y203" s="115">
        <v>1319516</v>
      </c>
      <c r="Z203" s="115">
        <v>0</v>
      </c>
    </row>
    <row r="204" spans="2:32" ht="15" x14ac:dyDescent="0.15">
      <c r="B204">
        <v>43</v>
      </c>
      <c r="C204" s="4" t="str">
        <f t="shared" si="150"/>
        <v>GR</v>
      </c>
      <c r="D204" s="28">
        <v>181507</v>
      </c>
      <c r="E204" s="29">
        <v>254327</v>
      </c>
      <c r="F204" s="29">
        <v>337509</v>
      </c>
      <c r="G204" s="29">
        <v>440374</v>
      </c>
      <c r="H204" s="29">
        <v>544770</v>
      </c>
      <c r="I204" s="29">
        <v>602910</v>
      </c>
      <c r="J204" s="29">
        <v>654676</v>
      </c>
      <c r="K204" s="29">
        <v>757907</v>
      </c>
      <c r="L204" s="30">
        <v>790559</v>
      </c>
      <c r="M204" s="29">
        <v>881547</v>
      </c>
      <c r="N204" s="5">
        <v>2443</v>
      </c>
      <c r="O204" s="5">
        <v>2753</v>
      </c>
      <c r="P204" s="115">
        <v>3352</v>
      </c>
      <c r="Q204" s="115">
        <v>3729</v>
      </c>
      <c r="R204" s="115">
        <v>4426</v>
      </c>
      <c r="S204" s="115">
        <v>4806</v>
      </c>
      <c r="T204" s="115">
        <v>5100</v>
      </c>
      <c r="U204" s="115">
        <v>5896</v>
      </c>
      <c r="V204" s="115">
        <v>6320</v>
      </c>
      <c r="W204" s="115">
        <v>5394</v>
      </c>
      <c r="X204" s="115">
        <v>5591</v>
      </c>
      <c r="Y204" s="115">
        <v>5718</v>
      </c>
      <c r="Z204" s="115">
        <v>0</v>
      </c>
    </row>
    <row r="205" spans="2:32" ht="15" x14ac:dyDescent="0.15">
      <c r="B205">
        <v>43</v>
      </c>
      <c r="C205" s="4" t="str">
        <f t="shared" si="150"/>
        <v>HR</v>
      </c>
      <c r="D205" s="17">
        <v>0</v>
      </c>
      <c r="E205" s="18">
        <v>0</v>
      </c>
      <c r="F205" s="18">
        <v>0</v>
      </c>
      <c r="G205" s="18">
        <v>0</v>
      </c>
      <c r="H205" s="18">
        <v>0</v>
      </c>
      <c r="I205" s="18">
        <v>0</v>
      </c>
      <c r="J205" s="18">
        <v>209</v>
      </c>
      <c r="K205" s="18">
        <v>658</v>
      </c>
      <c r="L205" s="19">
        <v>1263</v>
      </c>
      <c r="M205" s="5">
        <v>1919</v>
      </c>
      <c r="N205" s="5">
        <v>2975</v>
      </c>
      <c r="O205" s="5">
        <v>3961</v>
      </c>
      <c r="P205" s="115">
        <v>0</v>
      </c>
      <c r="Q205" s="115">
        <v>0</v>
      </c>
      <c r="R205" s="115">
        <v>0</v>
      </c>
      <c r="S205" s="115">
        <v>0</v>
      </c>
      <c r="T205" s="115">
        <v>0</v>
      </c>
      <c r="U205" s="115">
        <v>0</v>
      </c>
      <c r="V205" s="115">
        <v>0</v>
      </c>
      <c r="W205" s="115">
        <v>0</v>
      </c>
      <c r="X205" s="115">
        <v>0</v>
      </c>
      <c r="Y205" s="115">
        <v>0</v>
      </c>
      <c r="Z205" s="115">
        <v>0</v>
      </c>
    </row>
    <row r="206" spans="2:32" ht="15" x14ac:dyDescent="0.15">
      <c r="B206">
        <v>43</v>
      </c>
      <c r="C206" s="4" t="str">
        <f t="shared" si="150"/>
        <v>HU</v>
      </c>
      <c r="D206" s="18">
        <v>0</v>
      </c>
      <c r="E206" s="18">
        <v>0</v>
      </c>
      <c r="F206" s="18">
        <v>75857</v>
      </c>
      <c r="G206" s="18">
        <v>98544</v>
      </c>
      <c r="H206" s="18">
        <v>151565</v>
      </c>
      <c r="I206" s="18">
        <v>208003</v>
      </c>
      <c r="J206" s="18">
        <v>261476</v>
      </c>
      <c r="K206" s="18">
        <v>388933</v>
      </c>
      <c r="L206" s="19">
        <v>484364</v>
      </c>
      <c r="M206" s="5">
        <v>602973</v>
      </c>
      <c r="N206" s="5">
        <v>704404</v>
      </c>
      <c r="O206" s="5">
        <v>845357</v>
      </c>
      <c r="P206" s="115">
        <v>937341</v>
      </c>
      <c r="Q206" s="115">
        <v>1092143</v>
      </c>
      <c r="R206" s="115">
        <v>1153238</v>
      </c>
      <c r="S206" s="115">
        <v>1187205</v>
      </c>
      <c r="T206" s="115">
        <v>1210805</v>
      </c>
      <c r="U206" s="115">
        <v>1116967</v>
      </c>
      <c r="V206" s="115">
        <v>1046506</v>
      </c>
      <c r="W206" s="115">
        <v>1000133</v>
      </c>
      <c r="X206" s="115">
        <v>973280</v>
      </c>
      <c r="Y206" s="115">
        <v>1006653</v>
      </c>
      <c r="Z206" s="115">
        <v>0</v>
      </c>
    </row>
    <row r="207" spans="2:32" ht="15" x14ac:dyDescent="0.15">
      <c r="B207">
        <v>43</v>
      </c>
      <c r="C207" s="4" t="str">
        <f t="shared" si="150"/>
        <v>IE</v>
      </c>
      <c r="D207" s="17">
        <v>5507</v>
      </c>
      <c r="E207" s="18">
        <v>7108</v>
      </c>
      <c r="F207" s="18">
        <v>6527</v>
      </c>
      <c r="G207" s="18">
        <v>7348</v>
      </c>
      <c r="H207" s="18">
        <v>7873</v>
      </c>
      <c r="I207" s="18">
        <v>9660</v>
      </c>
      <c r="J207" s="18">
        <v>8755</v>
      </c>
      <c r="K207" s="18">
        <v>8685</v>
      </c>
      <c r="L207" s="19">
        <v>10069</v>
      </c>
      <c r="M207" s="5">
        <v>9730</v>
      </c>
      <c r="N207" s="5">
        <v>13304</v>
      </c>
      <c r="O207" s="38">
        <v>11756</v>
      </c>
      <c r="P207" s="124">
        <v>21820</v>
      </c>
      <c r="Q207" s="124">
        <v>18690</v>
      </c>
      <c r="R207" s="124">
        <v>18619</v>
      </c>
      <c r="S207" s="124">
        <v>19024</v>
      </c>
      <c r="T207" s="124">
        <v>21731</v>
      </c>
      <c r="U207" s="124">
        <v>21107</v>
      </c>
      <c r="V207" s="124">
        <v>21372</v>
      </c>
      <c r="W207" s="124">
        <v>24899</v>
      </c>
      <c r="X207" s="124">
        <v>26558</v>
      </c>
      <c r="Y207" s="124">
        <v>26558</v>
      </c>
      <c r="Z207" s="115">
        <v>0</v>
      </c>
    </row>
    <row r="208" spans="2:32" ht="15" x14ac:dyDescent="0.15">
      <c r="B208">
        <v>43</v>
      </c>
      <c r="C208" s="4" t="str">
        <f t="shared" si="150"/>
        <v>IS</v>
      </c>
      <c r="D208" s="17">
        <v>0</v>
      </c>
      <c r="E208" s="18">
        <v>0</v>
      </c>
      <c r="F208" s="18">
        <v>0</v>
      </c>
      <c r="G208" s="18">
        <v>0</v>
      </c>
      <c r="H208" s="18">
        <v>0</v>
      </c>
      <c r="I208" s="18">
        <v>0</v>
      </c>
      <c r="J208" s="18">
        <v>0</v>
      </c>
      <c r="K208" s="18">
        <v>0</v>
      </c>
      <c r="L208" s="19">
        <v>10856</v>
      </c>
      <c r="M208" s="5">
        <v>13490</v>
      </c>
      <c r="N208" s="5">
        <v>13167</v>
      </c>
      <c r="O208" s="38">
        <f>N208+($N$208*(($R$208/$N$208-1)/4))</f>
        <v>24507.5</v>
      </c>
      <c r="P208" s="151">
        <f t="shared" ref="P208:Q208" si="151">O208+($N$208*(($R$208/$N$208-1)/4))</f>
        <v>35848</v>
      </c>
      <c r="Q208" s="151">
        <f t="shared" si="151"/>
        <v>47188.5</v>
      </c>
      <c r="R208" s="124">
        <v>58529</v>
      </c>
      <c r="S208" s="124">
        <v>39529</v>
      </c>
      <c r="T208" s="124">
        <v>21607</v>
      </c>
      <c r="U208" s="124">
        <v>47550</v>
      </c>
      <c r="V208" s="124">
        <v>58472</v>
      </c>
      <c r="W208" s="124">
        <v>69161</v>
      </c>
      <c r="X208" s="124">
        <v>73055</v>
      </c>
      <c r="Y208" s="124">
        <v>73055</v>
      </c>
      <c r="Z208" s="115">
        <v>0</v>
      </c>
      <c r="AC208">
        <v>47550</v>
      </c>
      <c r="AD208">
        <v>58472</v>
      </c>
      <c r="AE208">
        <v>69161</v>
      </c>
      <c r="AF208">
        <v>73055</v>
      </c>
    </row>
    <row r="209" spans="2:26" ht="15" x14ac:dyDescent="0.15">
      <c r="B209">
        <v>43</v>
      </c>
      <c r="C209" s="4" t="str">
        <f t="shared" si="150"/>
        <v>IT</v>
      </c>
      <c r="D209" s="28">
        <v>81095811</v>
      </c>
      <c r="E209" s="29">
        <v>100104519</v>
      </c>
      <c r="F209" s="29">
        <v>116286915</v>
      </c>
      <c r="G209" s="29">
        <v>138475530</v>
      </c>
      <c r="H209" s="29">
        <v>164498133</v>
      </c>
      <c r="I209" s="29">
        <v>194951266</v>
      </c>
      <c r="J209" s="18">
        <v>102686</v>
      </c>
      <c r="K209" s="18">
        <v>111714</v>
      </c>
      <c r="L209" s="19">
        <v>120492</v>
      </c>
      <c r="M209" s="5">
        <v>137131</v>
      </c>
      <c r="N209" s="5">
        <v>157771</v>
      </c>
      <c r="O209" s="5">
        <v>182873</v>
      </c>
      <c r="P209" s="115">
        <v>203929</v>
      </c>
      <c r="Q209" s="115">
        <v>230847</v>
      </c>
      <c r="R209" s="115">
        <v>248564</v>
      </c>
      <c r="S209" s="115">
        <v>235008</v>
      </c>
      <c r="T209" s="115">
        <v>224255</v>
      </c>
      <c r="U209" s="115">
        <v>270431</v>
      </c>
      <c r="V209" s="115">
        <v>302531</v>
      </c>
      <c r="W209" s="115">
        <v>311840</v>
      </c>
      <c r="X209" s="115">
        <v>329591</v>
      </c>
      <c r="Y209" s="115">
        <v>358392</v>
      </c>
      <c r="Z209" s="115">
        <v>404713</v>
      </c>
    </row>
    <row r="210" spans="2:26" ht="15" x14ac:dyDescent="0.15">
      <c r="B210">
        <v>43</v>
      </c>
      <c r="C210" s="4" t="str">
        <f t="shared" si="150"/>
        <v>LI</v>
      </c>
      <c r="D210" s="17">
        <v>0</v>
      </c>
      <c r="E210" s="18">
        <v>0</v>
      </c>
      <c r="F210" s="18">
        <v>0</v>
      </c>
      <c r="G210" s="18">
        <v>0</v>
      </c>
      <c r="H210" s="18">
        <v>0</v>
      </c>
      <c r="I210" s="18">
        <v>0</v>
      </c>
      <c r="J210" s="18">
        <v>0</v>
      </c>
      <c r="K210" s="18">
        <v>0</v>
      </c>
      <c r="L210" s="19">
        <v>0</v>
      </c>
      <c r="M210" s="5">
        <v>0</v>
      </c>
      <c r="N210" s="5">
        <v>0</v>
      </c>
      <c r="O210" s="38">
        <v>0</v>
      </c>
      <c r="P210" s="115">
        <v>0</v>
      </c>
      <c r="Q210" s="115">
        <v>0</v>
      </c>
      <c r="R210" s="115">
        <v>0</v>
      </c>
      <c r="S210" s="115">
        <v>0</v>
      </c>
      <c r="T210" s="115">
        <v>0</v>
      </c>
      <c r="U210" s="115">
        <v>0</v>
      </c>
      <c r="V210" s="115">
        <v>0</v>
      </c>
      <c r="W210" s="115">
        <v>0</v>
      </c>
      <c r="X210" s="115">
        <v>0</v>
      </c>
      <c r="Y210" s="115">
        <v>0</v>
      </c>
      <c r="Z210" s="115">
        <v>0</v>
      </c>
    </row>
    <row r="211" spans="2:26" ht="15" x14ac:dyDescent="0.15">
      <c r="B211">
        <v>43</v>
      </c>
      <c r="C211" s="4" t="str">
        <f t="shared" si="150"/>
        <v>LU</v>
      </c>
      <c r="D211" s="18">
        <v>0</v>
      </c>
      <c r="E211" s="18">
        <v>0</v>
      </c>
      <c r="F211" s="18">
        <v>0</v>
      </c>
      <c r="G211" s="18">
        <v>162444</v>
      </c>
      <c r="H211" s="18">
        <v>6220.94</v>
      </c>
      <c r="I211" s="18">
        <v>8633.09</v>
      </c>
      <c r="J211" s="18">
        <v>10403.17</v>
      </c>
      <c r="K211" s="18">
        <v>11219.07</v>
      </c>
      <c r="L211" s="19">
        <v>11218.25</v>
      </c>
      <c r="M211" s="5">
        <v>11823</v>
      </c>
      <c r="N211" s="5">
        <v>12606</v>
      </c>
      <c r="O211" s="38">
        <v>13482</v>
      </c>
      <c r="P211" s="124">
        <v>14064</v>
      </c>
      <c r="Q211" s="124">
        <v>15757</v>
      </c>
      <c r="R211" s="124">
        <v>17197</v>
      </c>
      <c r="S211" s="124">
        <v>17956</v>
      </c>
      <c r="T211" s="124">
        <v>20076</v>
      </c>
      <c r="U211" s="124">
        <v>24702</v>
      </c>
      <c r="V211" s="124">
        <v>31316</v>
      </c>
      <c r="W211" s="124">
        <v>32919</v>
      </c>
      <c r="X211" s="124">
        <v>35552</v>
      </c>
      <c r="Y211" s="124">
        <v>35552</v>
      </c>
      <c r="Z211" s="115">
        <v>0</v>
      </c>
    </row>
    <row r="212" spans="2:26" ht="15" x14ac:dyDescent="0.15">
      <c r="B212">
        <v>43</v>
      </c>
      <c r="C212" s="4" t="str">
        <f t="shared" si="150"/>
        <v>LV</v>
      </c>
      <c r="D212" s="17">
        <v>0</v>
      </c>
      <c r="E212" s="18">
        <v>0</v>
      </c>
      <c r="F212" s="18">
        <v>0</v>
      </c>
      <c r="G212" s="18">
        <v>0.66</v>
      </c>
      <c r="H212" s="18">
        <v>3.01</v>
      </c>
      <c r="I212" s="18">
        <v>8.83</v>
      </c>
      <c r="J212" s="18">
        <v>14.58</v>
      </c>
      <c r="K212" s="18">
        <v>12.87</v>
      </c>
      <c r="L212" s="19">
        <v>14.72</v>
      </c>
      <c r="M212" s="5">
        <v>25.48</v>
      </c>
      <c r="N212" s="5">
        <v>32.89</v>
      </c>
      <c r="O212" s="5">
        <v>39.36</v>
      </c>
      <c r="P212" s="115">
        <v>47.09</v>
      </c>
      <c r="Q212" s="115">
        <v>52.45</v>
      </c>
      <c r="R212" s="115">
        <v>64.13</v>
      </c>
      <c r="S212" s="115">
        <v>66.12</v>
      </c>
      <c r="T212" s="115">
        <v>113.01</v>
      </c>
      <c r="U212" s="115">
        <v>126.67</v>
      </c>
      <c r="V212" s="115">
        <v>128.31</v>
      </c>
      <c r="W212" s="115">
        <v>144.03</v>
      </c>
      <c r="X212" s="115">
        <v>152.28</v>
      </c>
      <c r="Y212" s="115">
        <v>163.47999999999999</v>
      </c>
      <c r="Z212" s="115">
        <v>0</v>
      </c>
    </row>
    <row r="213" spans="2:26" ht="15" x14ac:dyDescent="0.15">
      <c r="B213">
        <v>43</v>
      </c>
      <c r="C213" s="4" t="str">
        <f t="shared" si="150"/>
        <v>MT</v>
      </c>
      <c r="D213" s="17">
        <v>0</v>
      </c>
      <c r="E213" s="18">
        <v>0</v>
      </c>
      <c r="F213" s="18">
        <v>0</v>
      </c>
      <c r="G213" s="18">
        <v>0</v>
      </c>
      <c r="H213" s="18">
        <v>0</v>
      </c>
      <c r="I213" s="18">
        <v>0</v>
      </c>
      <c r="J213" s="18">
        <v>0</v>
      </c>
      <c r="K213" s="18">
        <v>0</v>
      </c>
      <c r="L213" s="19">
        <v>0</v>
      </c>
      <c r="M213" s="5">
        <v>0</v>
      </c>
      <c r="N213" s="5">
        <v>0</v>
      </c>
      <c r="O213" s="38">
        <v>216.63</v>
      </c>
      <c r="P213" s="124">
        <v>279.52</v>
      </c>
      <c r="Q213" s="124">
        <v>570.70000000000005</v>
      </c>
      <c r="R213" s="124">
        <v>696.48</v>
      </c>
      <c r="S213" s="124">
        <v>612.63</v>
      </c>
      <c r="T213" s="124">
        <v>681</v>
      </c>
      <c r="U213" s="124">
        <v>1150</v>
      </c>
      <c r="V213" s="124">
        <v>1300</v>
      </c>
      <c r="W213" s="124">
        <v>1610</v>
      </c>
      <c r="X213" s="124">
        <v>1608.6808881828081</v>
      </c>
      <c r="Y213" s="115">
        <v>1608.6808881828081</v>
      </c>
      <c r="Z213" s="115">
        <v>0</v>
      </c>
    </row>
    <row r="214" spans="2:26" ht="15" x14ac:dyDescent="0.15">
      <c r="B214">
        <v>43</v>
      </c>
      <c r="C214" s="4" t="str">
        <f t="shared" si="150"/>
        <v>NL</v>
      </c>
      <c r="D214" s="28">
        <v>48318</v>
      </c>
      <c r="E214" s="29">
        <v>58375</v>
      </c>
      <c r="F214" s="29">
        <v>69652</v>
      </c>
      <c r="G214" s="29">
        <v>87150</v>
      </c>
      <c r="H214" s="29">
        <v>105682</v>
      </c>
      <c r="I214" s="29">
        <v>129789</v>
      </c>
      <c r="J214" s="29">
        <v>146927</v>
      </c>
      <c r="K214" s="29">
        <v>163026</v>
      </c>
      <c r="L214" s="30">
        <v>169150</v>
      </c>
      <c r="M214" s="5">
        <v>84658</v>
      </c>
      <c r="N214" s="5">
        <v>86995</v>
      </c>
      <c r="O214" s="38">
        <v>99447</v>
      </c>
      <c r="P214" s="124">
        <v>120990</v>
      </c>
      <c r="Q214" s="124">
        <v>130476</v>
      </c>
      <c r="R214" s="124">
        <v>128689</v>
      </c>
      <c r="S214" s="124">
        <v>134975</v>
      </c>
      <c r="T214" s="124">
        <v>142381</v>
      </c>
      <c r="U214" s="124">
        <v>157592</v>
      </c>
      <c r="V214" s="124">
        <v>166911</v>
      </c>
      <c r="W214" s="124">
        <v>169495</v>
      </c>
      <c r="X214" s="124">
        <v>188112</v>
      </c>
      <c r="Y214" s="124">
        <v>188112</v>
      </c>
      <c r="Z214" s="115">
        <v>0</v>
      </c>
    </row>
    <row r="215" spans="2:26" ht="15" x14ac:dyDescent="0.15">
      <c r="B215">
        <v>43</v>
      </c>
      <c r="C215" s="4" t="str">
        <f t="shared" si="150"/>
        <v>NO</v>
      </c>
      <c r="D215" s="17">
        <v>93983</v>
      </c>
      <c r="E215" s="18">
        <v>121974</v>
      </c>
      <c r="F215" s="18">
        <v>129414</v>
      </c>
      <c r="G215" s="18">
        <v>156688</v>
      </c>
      <c r="H215" s="18">
        <v>172012</v>
      </c>
      <c r="I215" s="18">
        <v>189605</v>
      </c>
      <c r="J215" s="18">
        <v>191249</v>
      </c>
      <c r="K215" s="18">
        <v>197296</v>
      </c>
      <c r="L215" s="19">
        <v>207060</v>
      </c>
      <c r="M215" s="5">
        <v>0</v>
      </c>
      <c r="N215" s="5">
        <v>0</v>
      </c>
      <c r="O215" s="38">
        <v>0</v>
      </c>
      <c r="P215" s="115">
        <v>0</v>
      </c>
      <c r="Q215" s="115">
        <v>0</v>
      </c>
      <c r="R215" s="115">
        <v>0</v>
      </c>
      <c r="S215" s="115">
        <v>0</v>
      </c>
      <c r="T215" s="115">
        <v>0</v>
      </c>
      <c r="U215" s="115">
        <v>0</v>
      </c>
      <c r="V215" s="115">
        <v>0</v>
      </c>
      <c r="W215" s="115">
        <v>0</v>
      </c>
      <c r="X215" s="115">
        <v>0</v>
      </c>
      <c r="Y215" s="115">
        <v>0</v>
      </c>
      <c r="Z215" s="115">
        <v>0</v>
      </c>
    </row>
    <row r="216" spans="2:26" ht="15" x14ac:dyDescent="0.15">
      <c r="B216">
        <v>43</v>
      </c>
      <c r="C216" s="4" t="str">
        <f t="shared" si="150"/>
        <v>PL</v>
      </c>
      <c r="D216" s="17">
        <v>17.190000000000001</v>
      </c>
      <c r="E216" s="18">
        <v>362.3</v>
      </c>
      <c r="F216" s="18">
        <v>1235.69</v>
      </c>
      <c r="G216" s="18">
        <v>2219</v>
      </c>
      <c r="H216" s="18">
        <v>3892</v>
      </c>
      <c r="I216" s="18">
        <v>5610</v>
      </c>
      <c r="J216" s="18">
        <v>9445</v>
      </c>
      <c r="K216" s="18">
        <v>16871</v>
      </c>
      <c r="L216" s="19">
        <v>20947</v>
      </c>
      <c r="M216" s="5">
        <v>29870</v>
      </c>
      <c r="N216" s="5">
        <v>38113</v>
      </c>
      <c r="O216" s="38">
        <v>43042</v>
      </c>
      <c r="P216" s="124">
        <v>42606</v>
      </c>
      <c r="Q216" s="151">
        <f>(P216+($P$216*($S$216/$P$216-1)/3))</f>
        <v>46720.333333333336</v>
      </c>
      <c r="R216" s="151">
        <f>(Q216+($P$216*($S$216/$P$216-1)/3))</f>
        <v>50834.666666666672</v>
      </c>
      <c r="S216" s="124">
        <v>54949</v>
      </c>
      <c r="T216" s="124">
        <v>61069</v>
      </c>
      <c r="U216" s="124">
        <v>60467</v>
      </c>
      <c r="V216" s="124">
        <v>58090</v>
      </c>
      <c r="W216" s="124">
        <v>58244</v>
      </c>
      <c r="X216" s="124">
        <v>57120</v>
      </c>
      <c r="Y216" s="124">
        <v>53743.555</v>
      </c>
      <c r="Z216" s="115">
        <v>0</v>
      </c>
    </row>
    <row r="217" spans="2:26" ht="15" x14ac:dyDescent="0.15">
      <c r="B217">
        <v>43</v>
      </c>
      <c r="C217" s="4" t="str">
        <f t="shared" si="150"/>
        <v>PT</v>
      </c>
      <c r="D217" s="29">
        <v>0</v>
      </c>
      <c r="E217" s="29">
        <v>0</v>
      </c>
      <c r="F217" s="29">
        <v>0</v>
      </c>
      <c r="G217" s="29">
        <v>947572</v>
      </c>
      <c r="H217" s="29">
        <v>1241843</v>
      </c>
      <c r="I217" s="29">
        <v>1467943</v>
      </c>
      <c r="J217" s="29">
        <v>1854757</v>
      </c>
      <c r="K217" s="29">
        <v>2204019</v>
      </c>
      <c r="L217" s="30">
        <v>2557743</v>
      </c>
      <c r="M217" s="10">
        <v>1381255.8</v>
      </c>
      <c r="N217" s="10">
        <v>15312.025</v>
      </c>
      <c r="O217" s="38">
        <v>16801.494999999999</v>
      </c>
      <c r="P217" s="124">
        <v>18696.855750991468</v>
      </c>
      <c r="Q217" s="124">
        <v>22224.405837117425</v>
      </c>
      <c r="R217" s="124">
        <v>24890.811329427695</v>
      </c>
      <c r="S217" s="124">
        <v>25004.484998560754</v>
      </c>
      <c r="T217" s="115">
        <v>26475.47762774281</v>
      </c>
      <c r="U217" s="115">
        <v>29125.632864549658</v>
      </c>
      <c r="V217" s="115">
        <v>31419.405276854195</v>
      </c>
      <c r="W217" s="115">
        <v>27722.512416895035</v>
      </c>
      <c r="X217" s="115">
        <v>28413.215722110719</v>
      </c>
      <c r="Y217" s="115">
        <v>28637.261930054101</v>
      </c>
      <c r="Z217" s="115">
        <v>31346.177431287913</v>
      </c>
    </row>
    <row r="218" spans="2:26" ht="15" x14ac:dyDescent="0.15">
      <c r="B218">
        <v>43</v>
      </c>
      <c r="C218" s="4" t="str">
        <f t="shared" si="150"/>
        <v>RO</v>
      </c>
      <c r="D218" s="17">
        <v>0</v>
      </c>
      <c r="E218" s="18">
        <v>0</v>
      </c>
      <c r="F218" s="18">
        <v>0</v>
      </c>
      <c r="G218" s="18">
        <v>0</v>
      </c>
      <c r="H218" s="18">
        <v>0</v>
      </c>
      <c r="I218" s="18">
        <v>0</v>
      </c>
      <c r="J218" s="18">
        <v>0</v>
      </c>
      <c r="K218" s="18">
        <v>0</v>
      </c>
      <c r="L218" s="19">
        <v>0</v>
      </c>
      <c r="M218" s="5">
        <v>0</v>
      </c>
      <c r="N218" s="10">
        <v>321.41997190000001</v>
      </c>
      <c r="O218" s="38">
        <v>632.80942540000001</v>
      </c>
      <c r="P218" s="124">
        <v>805.87804029999995</v>
      </c>
      <c r="Q218" s="151">
        <f>(P218+($P$218*($U$218/$P$218-1)/5))</f>
        <v>1059.70243224</v>
      </c>
      <c r="R218" s="151">
        <f t="shared" ref="R218:T218" si="152">(Q218+($P$218*($U$218/$P$218-1)/5))</f>
        <v>1313.5268241799999</v>
      </c>
      <c r="S218" s="151">
        <f t="shared" si="152"/>
        <v>1567.3512161199999</v>
      </c>
      <c r="T218" s="151">
        <f t="shared" si="152"/>
        <v>1821.1756080599998</v>
      </c>
      <c r="U218" s="124">
        <v>2075</v>
      </c>
      <c r="V218" s="124">
        <v>2071</v>
      </c>
      <c r="W218" s="115">
        <v>0</v>
      </c>
      <c r="X218" s="115">
        <v>0</v>
      </c>
      <c r="Y218" s="115">
        <v>0</v>
      </c>
      <c r="Z218" s="115">
        <v>0</v>
      </c>
    </row>
    <row r="219" spans="2:26" ht="15" x14ac:dyDescent="0.15">
      <c r="B219">
        <v>43</v>
      </c>
      <c r="C219" s="4" t="str">
        <f t="shared" si="150"/>
        <v>SE</v>
      </c>
      <c r="D219" s="17">
        <v>312418</v>
      </c>
      <c r="E219" s="18">
        <v>382456</v>
      </c>
      <c r="F219" s="18">
        <v>369223</v>
      </c>
      <c r="G219" s="18">
        <v>425702</v>
      </c>
      <c r="H219" s="18">
        <v>514405</v>
      </c>
      <c r="I219" s="18">
        <v>564613</v>
      </c>
      <c r="J219" s="18">
        <v>652786</v>
      </c>
      <c r="K219" s="18">
        <v>698887</v>
      </c>
      <c r="L219" s="19">
        <v>795945</v>
      </c>
      <c r="M219" s="5">
        <v>740278</v>
      </c>
      <c r="N219" s="5">
        <v>906504</v>
      </c>
      <c r="O219" s="5">
        <v>962845</v>
      </c>
      <c r="P219" s="115">
        <v>1020516</v>
      </c>
      <c r="Q219" s="115">
        <v>1099946</v>
      </c>
      <c r="R219" s="115">
        <v>1057752</v>
      </c>
      <c r="S219" s="115">
        <v>1139451</v>
      </c>
      <c r="T219" s="115">
        <v>1240493</v>
      </c>
      <c r="U219" s="115">
        <v>1201199</v>
      </c>
      <c r="V219" s="115">
        <v>1202317</v>
      </c>
      <c r="W219" s="115">
        <v>1292020</v>
      </c>
      <c r="X219" s="115">
        <v>1304955</v>
      </c>
      <c r="Y219" s="115">
        <v>1280585</v>
      </c>
      <c r="Z219" s="115">
        <v>0</v>
      </c>
    </row>
    <row r="220" spans="2:26" ht="15" x14ac:dyDescent="0.15">
      <c r="B220">
        <v>43</v>
      </c>
      <c r="C220" s="4" t="str">
        <f t="shared" si="150"/>
        <v>SI</v>
      </c>
      <c r="D220" s="29">
        <v>0</v>
      </c>
      <c r="E220" s="29">
        <v>0</v>
      </c>
      <c r="F220" s="29">
        <v>0</v>
      </c>
      <c r="G220" s="29">
        <v>10619</v>
      </c>
      <c r="H220" s="29">
        <v>13855</v>
      </c>
      <c r="I220" s="29">
        <v>22798</v>
      </c>
      <c r="J220" s="29">
        <v>35782</v>
      </c>
      <c r="K220" s="29">
        <v>48052</v>
      </c>
      <c r="L220" s="30">
        <v>94929</v>
      </c>
      <c r="M220" s="29">
        <v>116160</v>
      </c>
      <c r="N220" s="29">
        <v>185192</v>
      </c>
      <c r="O220" s="38">
        <v>251553</v>
      </c>
      <c r="P220" s="124">
        <v>274589</v>
      </c>
      <c r="Q220" s="124">
        <v>355289</v>
      </c>
      <c r="R220" s="124">
        <v>408910</v>
      </c>
      <c r="S220" s="124">
        <v>1962</v>
      </c>
      <c r="T220" s="124">
        <v>1994</v>
      </c>
      <c r="U220" s="124">
        <v>2095</v>
      </c>
      <c r="V220" s="124">
        <v>2906</v>
      </c>
      <c r="W220" s="124">
        <v>2284</v>
      </c>
      <c r="X220" s="124">
        <v>2596</v>
      </c>
      <c r="Y220" s="115">
        <v>2730.2</v>
      </c>
      <c r="Z220" s="115">
        <v>0</v>
      </c>
    </row>
    <row r="221" spans="2:26" ht="15" x14ac:dyDescent="0.15">
      <c r="B221">
        <v>43</v>
      </c>
      <c r="C221" s="4" t="str">
        <f t="shared" si="150"/>
        <v xml:space="preserve">SK </v>
      </c>
      <c r="D221" s="17">
        <v>0</v>
      </c>
      <c r="E221" s="18">
        <v>0</v>
      </c>
      <c r="F221" s="18">
        <v>0</v>
      </c>
      <c r="G221" s="18">
        <v>0</v>
      </c>
      <c r="H221" s="29">
        <v>105</v>
      </c>
      <c r="I221" s="29">
        <v>404</v>
      </c>
      <c r="J221" s="29">
        <v>1788</v>
      </c>
      <c r="K221" s="29">
        <v>2574</v>
      </c>
      <c r="L221" s="30">
        <v>2426</v>
      </c>
      <c r="M221" s="29">
        <v>9995</v>
      </c>
      <c r="N221" s="29">
        <v>20162</v>
      </c>
      <c r="O221" s="38">
        <v>40306</v>
      </c>
      <c r="P221" s="124">
        <v>43459</v>
      </c>
      <c r="Q221" s="124">
        <v>46199</v>
      </c>
      <c r="R221" s="124">
        <v>59454</v>
      </c>
      <c r="S221" s="115">
        <v>0</v>
      </c>
      <c r="T221" s="115">
        <v>0</v>
      </c>
      <c r="U221" s="115">
        <v>0</v>
      </c>
      <c r="V221" s="115">
        <v>0</v>
      </c>
      <c r="W221" s="115">
        <v>0</v>
      </c>
      <c r="X221" s="115">
        <v>0</v>
      </c>
      <c r="Y221" s="115">
        <v>0</v>
      </c>
      <c r="Z221" s="115">
        <v>0</v>
      </c>
    </row>
    <row r="222" spans="2:26" ht="15" x14ac:dyDescent="0.15">
      <c r="B222">
        <v>43</v>
      </c>
      <c r="C222" s="4" t="str">
        <f t="shared" si="150"/>
        <v>TR</v>
      </c>
      <c r="D222" s="17">
        <v>2.8947729999999998</v>
      </c>
      <c r="E222" s="18">
        <v>7.2794230000000004</v>
      </c>
      <c r="F222" s="18">
        <v>15.894949</v>
      </c>
      <c r="G222" s="18">
        <v>36.999595999999997</v>
      </c>
      <c r="H222" s="18">
        <v>98.012787000000003</v>
      </c>
      <c r="I222" s="18">
        <v>210.70979600000001</v>
      </c>
      <c r="J222" s="18">
        <v>375.61714599999999</v>
      </c>
      <c r="K222" s="18">
        <v>667.091679</v>
      </c>
      <c r="L222" s="19">
        <v>1093.0593160000001</v>
      </c>
      <c r="M222" s="10">
        <v>1721.2769089999999</v>
      </c>
      <c r="N222" s="10">
        <v>2728.3710000000001</v>
      </c>
      <c r="O222" s="10">
        <v>4034.877</v>
      </c>
      <c r="P222" s="115">
        <v>4775.7979999999998</v>
      </c>
      <c r="Q222" s="115">
        <v>5300</v>
      </c>
      <c r="R222" s="115">
        <v>5276</v>
      </c>
      <c r="S222" s="115">
        <v>6306</v>
      </c>
      <c r="T222" s="115">
        <v>7118</v>
      </c>
      <c r="U222" s="115">
        <v>7145.0000000000036</v>
      </c>
      <c r="V222" s="115">
        <v>7496</v>
      </c>
      <c r="W222" s="115">
        <v>7374</v>
      </c>
      <c r="X222" s="115">
        <v>7504</v>
      </c>
      <c r="Y222" s="115">
        <v>10291</v>
      </c>
      <c r="Z222" s="115">
        <v>0</v>
      </c>
    </row>
    <row r="223" spans="2:26" ht="15" x14ac:dyDescent="0.15">
      <c r="B223">
        <v>43</v>
      </c>
      <c r="C223" s="7" t="str">
        <f t="shared" si="150"/>
        <v>GB</v>
      </c>
      <c r="D223" s="20">
        <v>137493</v>
      </c>
      <c r="E223" s="21">
        <v>142639</v>
      </c>
      <c r="F223" s="21">
        <v>142669</v>
      </c>
      <c r="G223" s="21">
        <v>170190</v>
      </c>
      <c r="H223" s="21">
        <v>178382</v>
      </c>
      <c r="I223" s="21">
        <v>206039</v>
      </c>
      <c r="J223" s="21">
        <v>253701</v>
      </c>
      <c r="K223" s="21">
        <v>261407</v>
      </c>
      <c r="L223" s="22">
        <v>157972</v>
      </c>
      <c r="M223" s="8">
        <v>155849.04199999999</v>
      </c>
      <c r="N223" s="8">
        <v>174086.421</v>
      </c>
      <c r="O223" s="8">
        <v>198990.05900000001</v>
      </c>
      <c r="P223" s="116">
        <v>208932.14799999999</v>
      </c>
      <c r="Q223" s="116">
        <v>211176.64900000003</v>
      </c>
      <c r="R223" s="116">
        <v>213552.649</v>
      </c>
      <c r="S223" s="116">
        <v>212733.38399999999</v>
      </c>
      <c r="T223" s="116">
        <v>218645.20600000001</v>
      </c>
      <c r="U223" s="116">
        <v>223203.83099733735</v>
      </c>
      <c r="V223" s="116">
        <v>242270</v>
      </c>
      <c r="W223" s="116">
        <v>268604</v>
      </c>
      <c r="X223" s="116">
        <v>250939.821</v>
      </c>
      <c r="Y223" s="125">
        <v>250939.821</v>
      </c>
      <c r="Z223" s="115">
        <v>0</v>
      </c>
    </row>
    <row r="227" spans="3:26" ht="18.75" x14ac:dyDescent="0.15">
      <c r="C227" s="9" t="s">
        <v>60</v>
      </c>
    </row>
    <row r="228" spans="3:26" ht="15" x14ac:dyDescent="0.15">
      <c r="C228" s="24"/>
      <c r="D228" s="3">
        <v>1992</v>
      </c>
      <c r="E228" s="3">
        <f>D228+1</f>
        <v>1993</v>
      </c>
      <c r="F228" s="3">
        <f t="shared" ref="F228:Z228" si="153">E228+1</f>
        <v>1994</v>
      </c>
      <c r="G228" s="3">
        <f t="shared" si="153"/>
        <v>1995</v>
      </c>
      <c r="H228" s="3">
        <f t="shared" si="153"/>
        <v>1996</v>
      </c>
      <c r="I228" s="3">
        <f t="shared" si="153"/>
        <v>1997</v>
      </c>
      <c r="J228" s="3">
        <f t="shared" si="153"/>
        <v>1998</v>
      </c>
      <c r="K228" s="3">
        <f t="shared" si="153"/>
        <v>1999</v>
      </c>
      <c r="L228" s="3">
        <f t="shared" si="153"/>
        <v>2000</v>
      </c>
      <c r="M228" s="3">
        <f t="shared" si="153"/>
        <v>2001</v>
      </c>
      <c r="N228" s="3">
        <f t="shared" si="153"/>
        <v>2002</v>
      </c>
      <c r="O228" s="3">
        <f t="shared" si="153"/>
        <v>2003</v>
      </c>
      <c r="P228" s="3">
        <f t="shared" si="153"/>
        <v>2004</v>
      </c>
      <c r="Q228" s="3">
        <f t="shared" si="153"/>
        <v>2005</v>
      </c>
      <c r="R228" s="3">
        <f t="shared" si="153"/>
        <v>2006</v>
      </c>
      <c r="S228" s="3">
        <f t="shared" si="153"/>
        <v>2007</v>
      </c>
      <c r="T228" s="3">
        <f t="shared" si="153"/>
        <v>2008</v>
      </c>
      <c r="U228" s="3">
        <f t="shared" si="153"/>
        <v>2009</v>
      </c>
      <c r="V228" s="3">
        <f t="shared" si="153"/>
        <v>2010</v>
      </c>
      <c r="W228" s="3">
        <f t="shared" si="153"/>
        <v>2011</v>
      </c>
      <c r="X228" s="3">
        <f t="shared" si="153"/>
        <v>2012</v>
      </c>
      <c r="Y228" s="3">
        <f t="shared" si="153"/>
        <v>2013</v>
      </c>
      <c r="Z228" s="3">
        <f t="shared" si="153"/>
        <v>2014</v>
      </c>
    </row>
    <row r="229" spans="3:26" ht="15" x14ac:dyDescent="0.15">
      <c r="C229" s="4" t="str">
        <f t="shared" ref="C229:C260" si="154">C156</f>
        <v>AT</v>
      </c>
      <c r="D229" s="14"/>
      <c r="E229" s="15"/>
      <c r="F229" s="15"/>
      <c r="G229" s="15"/>
      <c r="H229" s="15"/>
      <c r="I229" s="15"/>
      <c r="J229" s="15"/>
      <c r="K229" s="15"/>
      <c r="L229" s="16"/>
      <c r="M229" s="5"/>
      <c r="N229" s="5"/>
      <c r="O229" s="5">
        <v>0</v>
      </c>
      <c r="P229" s="115">
        <v>0</v>
      </c>
      <c r="Q229" s="115">
        <v>0</v>
      </c>
      <c r="R229" s="115">
        <v>0</v>
      </c>
      <c r="S229" s="115">
        <v>0</v>
      </c>
      <c r="T229" s="115">
        <v>0</v>
      </c>
      <c r="U229" s="115">
        <v>0</v>
      </c>
      <c r="V229" s="115">
        <v>0</v>
      </c>
      <c r="W229" s="115">
        <v>0</v>
      </c>
      <c r="X229" s="115">
        <v>0</v>
      </c>
      <c r="Y229" s="115">
        <v>0</v>
      </c>
      <c r="Z229" s="115">
        <v>0</v>
      </c>
    </row>
    <row r="230" spans="3:26" ht="15" x14ac:dyDescent="0.15">
      <c r="C230" s="4" t="str">
        <f t="shared" si="154"/>
        <v>BE</v>
      </c>
      <c r="D230" s="17"/>
      <c r="E230" s="18"/>
      <c r="F230" s="18"/>
      <c r="G230" s="18"/>
      <c r="H230" s="18"/>
      <c r="I230" s="18"/>
      <c r="J230" s="18"/>
      <c r="K230" s="18"/>
      <c r="L230" s="19"/>
      <c r="M230" s="5"/>
      <c r="N230" s="5"/>
      <c r="O230" s="5">
        <v>0</v>
      </c>
      <c r="P230" s="115">
        <v>0</v>
      </c>
      <c r="Q230" s="115">
        <v>0</v>
      </c>
      <c r="R230" s="115">
        <v>0</v>
      </c>
      <c r="S230" s="115">
        <v>0</v>
      </c>
      <c r="T230" s="115">
        <v>0</v>
      </c>
      <c r="U230" s="115">
        <v>0</v>
      </c>
      <c r="V230" s="115">
        <v>0</v>
      </c>
      <c r="W230" s="115">
        <v>0</v>
      </c>
      <c r="X230" s="115">
        <v>0</v>
      </c>
      <c r="Y230" s="115">
        <v>0</v>
      </c>
      <c r="Z230" s="115">
        <v>0</v>
      </c>
    </row>
    <row r="231" spans="3:26" ht="15" x14ac:dyDescent="0.15">
      <c r="C231" s="4" t="str">
        <f t="shared" si="154"/>
        <v>BG</v>
      </c>
      <c r="D231" s="17"/>
      <c r="E231" s="18"/>
      <c r="F231" s="18"/>
      <c r="G231" s="18"/>
      <c r="H231" s="18"/>
      <c r="I231" s="18"/>
      <c r="J231" s="18"/>
      <c r="K231" s="18"/>
      <c r="L231" s="19"/>
      <c r="M231" s="5"/>
      <c r="N231" s="5"/>
      <c r="O231" s="5">
        <v>0</v>
      </c>
      <c r="P231" s="124">
        <v>0</v>
      </c>
      <c r="Q231" s="124">
        <v>0</v>
      </c>
      <c r="R231" s="124">
        <v>0</v>
      </c>
      <c r="S231" s="124">
        <v>0</v>
      </c>
      <c r="T231" s="124">
        <v>0</v>
      </c>
      <c r="U231" s="124">
        <v>0</v>
      </c>
      <c r="V231" s="124">
        <v>0</v>
      </c>
      <c r="W231" s="124">
        <v>0</v>
      </c>
      <c r="X231" s="124">
        <v>0</v>
      </c>
      <c r="Y231" s="124">
        <v>0</v>
      </c>
      <c r="Z231" s="124">
        <v>0</v>
      </c>
    </row>
    <row r="232" spans="3:26" ht="15" x14ac:dyDescent="0.15">
      <c r="C232" s="4" t="str">
        <f t="shared" si="154"/>
        <v>CH</v>
      </c>
      <c r="D232" s="17"/>
      <c r="E232" s="18"/>
      <c r="F232" s="18"/>
      <c r="G232" s="18"/>
      <c r="H232" s="18"/>
      <c r="I232" s="18"/>
      <c r="J232" s="18"/>
      <c r="K232" s="18"/>
      <c r="L232" s="19"/>
      <c r="M232" s="5"/>
      <c r="N232" s="5"/>
      <c r="O232" s="5">
        <v>0</v>
      </c>
      <c r="P232" s="115">
        <v>0</v>
      </c>
      <c r="Q232" s="115">
        <v>0</v>
      </c>
      <c r="R232" s="115">
        <v>0</v>
      </c>
      <c r="S232" s="115">
        <v>0</v>
      </c>
      <c r="T232" s="115">
        <v>0</v>
      </c>
      <c r="U232" s="115">
        <v>0</v>
      </c>
      <c r="V232" s="115">
        <v>0</v>
      </c>
      <c r="W232" s="115">
        <v>0</v>
      </c>
      <c r="X232" s="115">
        <v>0</v>
      </c>
      <c r="Y232" s="115">
        <v>0</v>
      </c>
      <c r="Z232" s="115">
        <v>0</v>
      </c>
    </row>
    <row r="233" spans="3:26" ht="15" x14ac:dyDescent="0.15">
      <c r="C233" s="4" t="str">
        <f t="shared" si="154"/>
        <v>CY</v>
      </c>
      <c r="D233" s="17"/>
      <c r="E233" s="18"/>
      <c r="F233" s="18"/>
      <c r="G233" s="18"/>
      <c r="H233" s="18"/>
      <c r="I233" s="18"/>
      <c r="J233" s="18"/>
      <c r="K233" s="18"/>
      <c r="L233" s="19"/>
      <c r="M233" s="5"/>
      <c r="N233" s="5"/>
      <c r="O233" s="5">
        <v>0</v>
      </c>
      <c r="P233" s="115">
        <v>0</v>
      </c>
      <c r="Q233" s="115">
        <v>0</v>
      </c>
      <c r="R233" s="115">
        <v>0</v>
      </c>
      <c r="S233" s="115">
        <v>0</v>
      </c>
      <c r="T233" s="115">
        <v>0</v>
      </c>
      <c r="U233" s="115">
        <v>0</v>
      </c>
      <c r="V233" s="115">
        <v>0</v>
      </c>
      <c r="W233" s="115">
        <v>0</v>
      </c>
      <c r="X233" s="115">
        <v>0</v>
      </c>
      <c r="Y233" s="115">
        <v>0</v>
      </c>
      <c r="Z233" s="115">
        <v>0</v>
      </c>
    </row>
    <row r="234" spans="3:26" ht="15" x14ac:dyDescent="0.15">
      <c r="C234" s="4" t="str">
        <f t="shared" si="154"/>
        <v xml:space="preserve">CZ </v>
      </c>
      <c r="D234" s="17"/>
      <c r="E234" s="18"/>
      <c r="F234" s="18"/>
      <c r="G234" s="18"/>
      <c r="H234" s="18"/>
      <c r="I234" s="18"/>
      <c r="J234" s="18"/>
      <c r="K234" s="18"/>
      <c r="L234" s="19"/>
      <c r="M234" s="5"/>
      <c r="N234" s="5"/>
      <c r="O234" s="5">
        <v>0</v>
      </c>
      <c r="P234" s="115">
        <v>0</v>
      </c>
      <c r="Q234" s="115">
        <v>0</v>
      </c>
      <c r="R234" s="115">
        <v>0</v>
      </c>
      <c r="S234" s="115">
        <v>0</v>
      </c>
      <c r="T234" s="115">
        <v>0</v>
      </c>
      <c r="U234" s="115">
        <v>0</v>
      </c>
      <c r="V234" s="115">
        <v>0</v>
      </c>
      <c r="W234" s="115">
        <v>0</v>
      </c>
      <c r="X234" s="115">
        <v>0</v>
      </c>
      <c r="Y234" s="115">
        <v>0</v>
      </c>
      <c r="Z234" s="115">
        <v>0</v>
      </c>
    </row>
    <row r="235" spans="3:26" ht="15" x14ac:dyDescent="0.15">
      <c r="C235" s="4" t="str">
        <f t="shared" si="154"/>
        <v>DE</v>
      </c>
      <c r="D235" s="17"/>
      <c r="E235" s="18"/>
      <c r="F235" s="18"/>
      <c r="G235" s="18"/>
      <c r="H235" s="18"/>
      <c r="I235" s="18"/>
      <c r="J235" s="18"/>
      <c r="K235" s="18"/>
      <c r="L235" s="19"/>
      <c r="M235" s="6"/>
      <c r="N235" s="6"/>
      <c r="O235" s="6">
        <v>0</v>
      </c>
      <c r="P235" s="115">
        <v>0</v>
      </c>
      <c r="Q235" s="115">
        <v>0</v>
      </c>
      <c r="R235" s="115">
        <v>0</v>
      </c>
      <c r="S235" s="115">
        <v>0</v>
      </c>
      <c r="T235" s="115">
        <v>0</v>
      </c>
      <c r="U235" s="115">
        <v>0</v>
      </c>
      <c r="V235" s="115">
        <v>0</v>
      </c>
      <c r="W235" s="115">
        <v>0</v>
      </c>
      <c r="X235" s="115">
        <v>0</v>
      </c>
      <c r="Y235" s="115">
        <v>0</v>
      </c>
      <c r="Z235" s="115">
        <v>0</v>
      </c>
    </row>
    <row r="236" spans="3:26" ht="15" x14ac:dyDescent="0.15">
      <c r="C236" s="4" t="str">
        <f t="shared" si="154"/>
        <v>DK</v>
      </c>
      <c r="D236" s="17"/>
      <c r="E236" s="18"/>
      <c r="F236" s="18"/>
      <c r="G236" s="18"/>
      <c r="H236" s="18"/>
      <c r="I236" s="18"/>
      <c r="J236" s="18"/>
      <c r="K236" s="18"/>
      <c r="L236" s="19"/>
      <c r="M236" s="5"/>
      <c r="N236" s="5"/>
      <c r="O236" s="5">
        <v>0</v>
      </c>
      <c r="P236" s="115">
        <v>0</v>
      </c>
      <c r="Q236" s="115">
        <v>0</v>
      </c>
      <c r="R236" s="115">
        <v>0</v>
      </c>
      <c r="S236" s="115">
        <v>0</v>
      </c>
      <c r="T236" s="115">
        <v>0</v>
      </c>
      <c r="U236" s="115">
        <v>0</v>
      </c>
      <c r="V236" s="115">
        <v>0</v>
      </c>
      <c r="W236" s="115">
        <v>0</v>
      </c>
      <c r="X236" s="115">
        <v>0</v>
      </c>
      <c r="Y236" s="115">
        <v>0</v>
      </c>
      <c r="Z236" s="115">
        <v>0</v>
      </c>
    </row>
    <row r="237" spans="3:26" ht="15" x14ac:dyDescent="0.15">
      <c r="C237" s="4" t="str">
        <f t="shared" si="154"/>
        <v>EE</v>
      </c>
      <c r="D237" s="17"/>
      <c r="E237" s="18"/>
      <c r="F237" s="18"/>
      <c r="G237" s="18"/>
      <c r="H237" s="18"/>
      <c r="I237" s="18"/>
      <c r="J237" s="18"/>
      <c r="K237" s="18"/>
      <c r="L237" s="19"/>
      <c r="M237" s="5"/>
      <c r="N237" s="5"/>
      <c r="O237" s="5">
        <v>0</v>
      </c>
      <c r="P237" s="115">
        <v>0</v>
      </c>
      <c r="Q237" s="115">
        <v>0</v>
      </c>
      <c r="R237" s="115">
        <v>0</v>
      </c>
      <c r="S237" s="115">
        <v>0</v>
      </c>
      <c r="T237" s="115">
        <v>0</v>
      </c>
      <c r="U237" s="115">
        <v>0</v>
      </c>
      <c r="V237" s="115">
        <v>0</v>
      </c>
      <c r="W237" s="115">
        <v>0</v>
      </c>
      <c r="X237" s="115">
        <v>0</v>
      </c>
      <c r="Y237" s="115">
        <v>0</v>
      </c>
      <c r="Z237" s="115">
        <v>0</v>
      </c>
    </row>
    <row r="238" spans="3:26" ht="15" x14ac:dyDescent="0.15">
      <c r="C238" s="4" t="str">
        <f t="shared" si="154"/>
        <v>ES</v>
      </c>
      <c r="D238" s="17"/>
      <c r="E238" s="18"/>
      <c r="F238" s="18"/>
      <c r="G238" s="18"/>
      <c r="H238" s="18"/>
      <c r="I238" s="18"/>
      <c r="J238" s="18"/>
      <c r="K238" s="18"/>
      <c r="L238" s="19"/>
      <c r="M238" s="5"/>
      <c r="N238" s="5"/>
      <c r="O238" s="5">
        <v>0</v>
      </c>
      <c r="P238" s="115">
        <v>0</v>
      </c>
      <c r="Q238" s="115">
        <v>0</v>
      </c>
      <c r="R238" s="115">
        <v>0</v>
      </c>
      <c r="S238" s="115">
        <v>0</v>
      </c>
      <c r="T238" s="115">
        <v>0</v>
      </c>
      <c r="U238" s="115">
        <v>0</v>
      </c>
      <c r="V238" s="115">
        <v>0</v>
      </c>
      <c r="W238" s="115">
        <v>67550.549864100263</v>
      </c>
      <c r="X238" s="115">
        <v>77695.722225769743</v>
      </c>
      <c r="Y238" s="115">
        <v>93665.810036670053</v>
      </c>
      <c r="Z238" s="115">
        <v>123191.03468281927</v>
      </c>
    </row>
    <row r="239" spans="3:26" ht="15" x14ac:dyDescent="0.15">
      <c r="C239" s="4" t="str">
        <f t="shared" si="154"/>
        <v>FI</v>
      </c>
      <c r="D239" s="17"/>
      <c r="E239" s="18"/>
      <c r="F239" s="18"/>
      <c r="G239" s="18"/>
      <c r="H239" s="18"/>
      <c r="I239" s="18"/>
      <c r="J239" s="18"/>
      <c r="K239" s="18"/>
      <c r="L239" s="19"/>
      <c r="M239" s="5"/>
      <c r="N239" s="5"/>
      <c r="O239" s="5">
        <v>0</v>
      </c>
      <c r="P239" s="115">
        <v>23918</v>
      </c>
      <c r="Q239" s="115">
        <v>28764</v>
      </c>
      <c r="R239" s="115">
        <v>24400</v>
      </c>
      <c r="S239" s="115">
        <v>16286</v>
      </c>
      <c r="T239" s="115">
        <v>16578</v>
      </c>
      <c r="U239" s="115">
        <v>18108</v>
      </c>
      <c r="V239" s="115">
        <v>15924</v>
      </c>
      <c r="W239" s="115">
        <v>17391</v>
      </c>
      <c r="X239" s="115">
        <v>15939</v>
      </c>
      <c r="Y239" s="115">
        <v>17700</v>
      </c>
      <c r="Z239" s="115">
        <v>17744</v>
      </c>
    </row>
    <row r="240" spans="3:26" ht="15" x14ac:dyDescent="0.15">
      <c r="C240" s="4" t="str">
        <f t="shared" si="154"/>
        <v>FR</v>
      </c>
      <c r="D240" s="17"/>
      <c r="E240" s="18"/>
      <c r="F240" s="18"/>
      <c r="G240" s="18"/>
      <c r="H240" s="18"/>
      <c r="I240" s="18"/>
      <c r="J240" s="18"/>
      <c r="K240" s="18"/>
      <c r="L240" s="19"/>
      <c r="M240" s="5"/>
      <c r="N240" s="5"/>
      <c r="O240" s="5">
        <v>0</v>
      </c>
      <c r="P240" s="115">
        <v>0</v>
      </c>
      <c r="Q240" s="115">
        <v>0</v>
      </c>
      <c r="R240" s="115">
        <v>0</v>
      </c>
      <c r="S240" s="115">
        <v>0</v>
      </c>
      <c r="T240" s="115">
        <v>0</v>
      </c>
      <c r="U240" s="115">
        <v>0</v>
      </c>
      <c r="V240" s="115">
        <v>0</v>
      </c>
      <c r="W240" s="115">
        <v>0</v>
      </c>
      <c r="X240" s="115">
        <v>0</v>
      </c>
      <c r="Y240" s="115">
        <v>0</v>
      </c>
      <c r="Z240" s="115">
        <v>0</v>
      </c>
    </row>
    <row r="241" spans="3:26" ht="15" x14ac:dyDescent="0.15">
      <c r="C241" s="4" t="str">
        <f t="shared" si="154"/>
        <v>GR</v>
      </c>
      <c r="D241" s="17"/>
      <c r="E241" s="18"/>
      <c r="F241" s="18"/>
      <c r="G241" s="18"/>
      <c r="H241" s="18"/>
      <c r="I241" s="18"/>
      <c r="J241" s="18"/>
      <c r="K241" s="18"/>
      <c r="L241" s="19"/>
      <c r="M241" s="5"/>
      <c r="N241" s="5"/>
      <c r="O241" s="5">
        <v>0</v>
      </c>
      <c r="P241" s="115">
        <v>0</v>
      </c>
      <c r="Q241" s="115">
        <v>0</v>
      </c>
      <c r="R241" s="115">
        <v>0</v>
      </c>
      <c r="S241" s="115">
        <v>0</v>
      </c>
      <c r="T241" s="115">
        <v>0</v>
      </c>
      <c r="U241" s="115">
        <v>0</v>
      </c>
      <c r="V241" s="115">
        <v>0</v>
      </c>
      <c r="W241" s="115">
        <v>0</v>
      </c>
      <c r="X241" s="115">
        <v>0</v>
      </c>
      <c r="Y241" s="115">
        <v>0</v>
      </c>
      <c r="Z241" s="115">
        <v>0</v>
      </c>
    </row>
    <row r="242" spans="3:26" ht="15" x14ac:dyDescent="0.15">
      <c r="C242" s="4" t="str">
        <f t="shared" si="154"/>
        <v>HR</v>
      </c>
      <c r="D242" s="17"/>
      <c r="E242" s="18"/>
      <c r="F242" s="18"/>
      <c r="G242" s="18"/>
      <c r="H242" s="18"/>
      <c r="I242" s="18"/>
      <c r="J242" s="18"/>
      <c r="K242" s="18"/>
      <c r="L242" s="19"/>
      <c r="M242" s="5"/>
      <c r="N242" s="5"/>
      <c r="O242" s="5">
        <v>0</v>
      </c>
      <c r="P242" s="115">
        <v>0</v>
      </c>
      <c r="Q242" s="115">
        <v>0</v>
      </c>
      <c r="R242" s="115">
        <v>0</v>
      </c>
      <c r="S242" s="115">
        <v>0</v>
      </c>
      <c r="T242" s="115">
        <v>0</v>
      </c>
      <c r="U242" s="115">
        <v>0</v>
      </c>
      <c r="V242" s="115">
        <v>0</v>
      </c>
      <c r="W242" s="115">
        <v>0</v>
      </c>
      <c r="X242" s="115">
        <v>0</v>
      </c>
      <c r="Y242" s="115">
        <v>0</v>
      </c>
      <c r="Z242" s="115">
        <v>0</v>
      </c>
    </row>
    <row r="243" spans="3:26" ht="15" x14ac:dyDescent="0.15">
      <c r="C243" s="4" t="str">
        <f t="shared" si="154"/>
        <v>HU</v>
      </c>
      <c r="D243" s="17"/>
      <c r="E243" s="18"/>
      <c r="F243" s="18"/>
      <c r="G243" s="18"/>
      <c r="H243" s="18"/>
      <c r="I243" s="18"/>
      <c r="J243" s="18"/>
      <c r="K243" s="18"/>
      <c r="L243" s="19"/>
      <c r="M243" s="5"/>
      <c r="N243" s="5"/>
      <c r="O243" s="5">
        <v>0</v>
      </c>
      <c r="P243" s="115">
        <v>937341</v>
      </c>
      <c r="Q243" s="115">
        <v>1092143</v>
      </c>
      <c r="R243" s="115">
        <v>1153238</v>
      </c>
      <c r="S243" s="115">
        <v>1187205</v>
      </c>
      <c r="T243" s="115">
        <v>1210805</v>
      </c>
      <c r="U243" s="115">
        <v>1116967</v>
      </c>
      <c r="V243" s="115">
        <v>1046506</v>
      </c>
      <c r="W243" s="115">
        <v>1000133</v>
      </c>
      <c r="X243" s="115">
        <v>973280</v>
      </c>
      <c r="Y243" s="115">
        <v>1006653</v>
      </c>
      <c r="Z243" s="115">
        <v>0</v>
      </c>
    </row>
    <row r="244" spans="3:26" ht="15" x14ac:dyDescent="0.15">
      <c r="C244" s="4" t="str">
        <f t="shared" si="154"/>
        <v>IE</v>
      </c>
      <c r="D244" s="17"/>
      <c r="E244" s="18"/>
      <c r="F244" s="18"/>
      <c r="G244" s="18"/>
      <c r="H244" s="18"/>
      <c r="I244" s="18"/>
      <c r="J244" s="18"/>
      <c r="K244" s="18"/>
      <c r="L244" s="19"/>
      <c r="M244" s="5"/>
      <c r="N244" s="5"/>
      <c r="O244" s="5">
        <v>0</v>
      </c>
      <c r="P244" s="124">
        <v>0</v>
      </c>
      <c r="Q244" s="124">
        <v>0</v>
      </c>
      <c r="R244" s="124">
        <v>0</v>
      </c>
      <c r="S244" s="124">
        <v>0</v>
      </c>
      <c r="T244" s="124">
        <v>0</v>
      </c>
      <c r="U244" s="124">
        <v>0</v>
      </c>
      <c r="V244" s="124">
        <v>0</v>
      </c>
      <c r="W244" s="124">
        <v>0</v>
      </c>
      <c r="X244" s="124">
        <v>0</v>
      </c>
      <c r="Y244" s="124">
        <v>0</v>
      </c>
      <c r="Z244" s="124">
        <v>0</v>
      </c>
    </row>
    <row r="245" spans="3:26" ht="15" x14ac:dyDescent="0.15">
      <c r="C245" s="4" t="str">
        <f t="shared" si="154"/>
        <v>IS</v>
      </c>
      <c r="D245" s="17"/>
      <c r="E245" s="18"/>
      <c r="F245" s="18"/>
      <c r="G245" s="18"/>
      <c r="H245" s="18"/>
      <c r="I245" s="18"/>
      <c r="J245" s="18"/>
      <c r="K245" s="18"/>
      <c r="L245" s="19"/>
      <c r="M245" s="5"/>
      <c r="N245" s="5"/>
      <c r="O245" s="5">
        <v>0</v>
      </c>
      <c r="P245" s="124">
        <v>0</v>
      </c>
      <c r="Q245" s="124">
        <v>0</v>
      </c>
      <c r="R245" s="124">
        <v>0</v>
      </c>
      <c r="S245" s="124">
        <v>0</v>
      </c>
      <c r="T245" s="124">
        <v>0</v>
      </c>
      <c r="U245" s="124">
        <v>0</v>
      </c>
      <c r="V245" s="124">
        <v>0</v>
      </c>
      <c r="W245" s="124">
        <v>0</v>
      </c>
      <c r="X245" s="124">
        <v>0</v>
      </c>
      <c r="Y245" s="124">
        <v>0</v>
      </c>
      <c r="Z245" s="124">
        <v>0</v>
      </c>
    </row>
    <row r="246" spans="3:26" ht="15" x14ac:dyDescent="0.15">
      <c r="C246" s="4" t="str">
        <f t="shared" si="154"/>
        <v>IT</v>
      </c>
      <c r="D246" s="17"/>
      <c r="E246" s="18"/>
      <c r="F246" s="18"/>
      <c r="G246" s="18"/>
      <c r="H246" s="18"/>
      <c r="I246" s="18"/>
      <c r="J246" s="18"/>
      <c r="K246" s="18"/>
      <c r="L246" s="19"/>
      <c r="M246" s="5"/>
      <c r="N246" s="5"/>
      <c r="O246" s="5">
        <v>0</v>
      </c>
      <c r="P246" s="115">
        <v>152523</v>
      </c>
      <c r="Q246" s="115">
        <v>168089</v>
      </c>
      <c r="R246" s="115">
        <v>180780</v>
      </c>
      <c r="S246" s="115">
        <v>161111</v>
      </c>
      <c r="T246" s="115">
        <v>141716</v>
      </c>
      <c r="U246" s="115">
        <v>173377</v>
      </c>
      <c r="V246" s="115">
        <v>204617</v>
      </c>
      <c r="W246" s="115">
        <v>221787</v>
      </c>
      <c r="X246" s="115">
        <v>241326</v>
      </c>
      <c r="Y246" s="115">
        <v>265793</v>
      </c>
      <c r="Z246" s="115">
        <v>292694</v>
      </c>
    </row>
    <row r="247" spans="3:26" ht="15" x14ac:dyDescent="0.15">
      <c r="C247" s="4" t="str">
        <f t="shared" si="154"/>
        <v>LI</v>
      </c>
      <c r="D247" s="17"/>
      <c r="E247" s="18"/>
      <c r="F247" s="18"/>
      <c r="G247" s="18"/>
      <c r="H247" s="18"/>
      <c r="I247" s="18"/>
      <c r="J247" s="18"/>
      <c r="K247" s="18"/>
      <c r="L247" s="19"/>
      <c r="M247" s="5"/>
      <c r="N247" s="5"/>
      <c r="O247" s="5">
        <v>0</v>
      </c>
      <c r="P247" s="115">
        <v>0</v>
      </c>
      <c r="Q247" s="115">
        <v>0</v>
      </c>
      <c r="R247" s="115">
        <v>0</v>
      </c>
      <c r="S247" s="115">
        <v>0</v>
      </c>
      <c r="T247" s="115">
        <v>0</v>
      </c>
      <c r="U247" s="115">
        <v>0</v>
      </c>
      <c r="V247" s="115">
        <v>0</v>
      </c>
      <c r="W247" s="115">
        <v>0</v>
      </c>
      <c r="X247" s="115">
        <v>0</v>
      </c>
      <c r="Y247" s="115">
        <v>0</v>
      </c>
      <c r="Z247" s="115">
        <v>0</v>
      </c>
    </row>
    <row r="248" spans="3:26" ht="15" x14ac:dyDescent="0.15">
      <c r="C248" s="4" t="str">
        <f t="shared" si="154"/>
        <v>LU</v>
      </c>
      <c r="D248" s="17"/>
      <c r="E248" s="18"/>
      <c r="F248" s="18"/>
      <c r="G248" s="18"/>
      <c r="H248" s="18"/>
      <c r="I248" s="18"/>
      <c r="J248" s="18"/>
      <c r="K248" s="18"/>
      <c r="L248" s="19"/>
      <c r="M248" s="5"/>
      <c r="N248" s="5"/>
      <c r="O248" s="5">
        <v>0</v>
      </c>
      <c r="P248" s="124">
        <v>0</v>
      </c>
      <c r="Q248" s="124">
        <v>0</v>
      </c>
      <c r="R248" s="124">
        <v>0</v>
      </c>
      <c r="S248" s="124">
        <v>0</v>
      </c>
      <c r="T248" s="124">
        <v>0</v>
      </c>
      <c r="U248" s="124">
        <v>0</v>
      </c>
      <c r="V248" s="124">
        <v>0</v>
      </c>
      <c r="W248" s="124">
        <v>0</v>
      </c>
      <c r="X248" s="124">
        <v>0</v>
      </c>
      <c r="Y248" s="124">
        <v>0</v>
      </c>
      <c r="Z248" s="124">
        <v>0</v>
      </c>
    </row>
    <row r="249" spans="3:26" ht="15" x14ac:dyDescent="0.15">
      <c r="C249" s="4" t="str">
        <f t="shared" si="154"/>
        <v>LV</v>
      </c>
      <c r="D249" s="17"/>
      <c r="E249" s="18"/>
      <c r="F249" s="18"/>
      <c r="G249" s="18"/>
      <c r="H249" s="18"/>
      <c r="I249" s="18"/>
      <c r="J249" s="18"/>
      <c r="K249" s="18"/>
      <c r="L249" s="19"/>
      <c r="M249" s="5"/>
      <c r="N249" s="5"/>
      <c r="O249" s="5">
        <v>0</v>
      </c>
      <c r="P249" s="115">
        <v>33.19</v>
      </c>
      <c r="Q249" s="115">
        <v>35.22</v>
      </c>
      <c r="R249" s="115">
        <v>43.94</v>
      </c>
      <c r="S249" s="115">
        <v>43.43</v>
      </c>
      <c r="T249" s="115">
        <v>85.61</v>
      </c>
      <c r="U249" s="115">
        <v>93</v>
      </c>
      <c r="V249" s="115">
        <v>94.9</v>
      </c>
      <c r="W249" s="115">
        <v>113.86</v>
      </c>
      <c r="X249" s="115">
        <v>123.34</v>
      </c>
      <c r="Y249" s="115">
        <v>138.25</v>
      </c>
      <c r="Z249" s="115">
        <v>0</v>
      </c>
    </row>
    <row r="250" spans="3:26" ht="15" x14ac:dyDescent="0.15">
      <c r="C250" s="4" t="str">
        <f t="shared" si="154"/>
        <v>MT</v>
      </c>
      <c r="D250" s="17"/>
      <c r="E250" s="18"/>
      <c r="F250" s="18"/>
      <c r="G250" s="18"/>
      <c r="H250" s="18"/>
      <c r="I250" s="18"/>
      <c r="J250" s="18"/>
      <c r="K250" s="18"/>
      <c r="L250" s="19"/>
      <c r="M250" s="5"/>
      <c r="N250" s="5"/>
      <c r="O250" s="5">
        <v>0</v>
      </c>
      <c r="P250" s="115">
        <v>0</v>
      </c>
      <c r="Q250" s="115">
        <v>0</v>
      </c>
      <c r="R250" s="115">
        <v>0</v>
      </c>
      <c r="S250" s="115">
        <v>0</v>
      </c>
      <c r="T250" s="115">
        <v>0</v>
      </c>
      <c r="U250" s="115">
        <v>0</v>
      </c>
      <c r="V250" s="115">
        <v>0</v>
      </c>
      <c r="W250" s="115">
        <v>0</v>
      </c>
      <c r="X250" s="115">
        <v>0</v>
      </c>
      <c r="Y250" s="115">
        <v>0</v>
      </c>
      <c r="Z250" s="115">
        <v>0</v>
      </c>
    </row>
    <row r="251" spans="3:26" ht="15" x14ac:dyDescent="0.15">
      <c r="C251" s="4" t="str">
        <f t="shared" si="154"/>
        <v>NL</v>
      </c>
      <c r="D251" s="17"/>
      <c r="E251" s="18"/>
      <c r="F251" s="18"/>
      <c r="G251" s="18"/>
      <c r="H251" s="18"/>
      <c r="I251" s="18"/>
      <c r="J251" s="18"/>
      <c r="K251" s="18"/>
      <c r="L251" s="19"/>
      <c r="M251" s="5"/>
      <c r="N251" s="5"/>
      <c r="O251" s="5">
        <v>0</v>
      </c>
      <c r="P251" s="115">
        <v>0</v>
      </c>
      <c r="Q251" s="115">
        <v>0</v>
      </c>
      <c r="R251" s="115">
        <v>0</v>
      </c>
      <c r="S251" s="115">
        <v>0</v>
      </c>
      <c r="T251" s="115">
        <v>0</v>
      </c>
      <c r="U251" s="115">
        <v>0</v>
      </c>
      <c r="V251" s="115">
        <v>0</v>
      </c>
      <c r="W251" s="115">
        <v>0</v>
      </c>
      <c r="X251" s="115">
        <v>0</v>
      </c>
      <c r="Y251" s="115">
        <v>0</v>
      </c>
      <c r="Z251" s="115">
        <v>0</v>
      </c>
    </row>
    <row r="252" spans="3:26" ht="15" x14ac:dyDescent="0.15">
      <c r="C252" s="4" t="str">
        <f t="shared" si="154"/>
        <v>NO</v>
      </c>
      <c r="D252" s="17"/>
      <c r="E252" s="18"/>
      <c r="F252" s="18"/>
      <c r="G252" s="18"/>
      <c r="H252" s="18"/>
      <c r="I252" s="18"/>
      <c r="J252" s="18"/>
      <c r="K252" s="18"/>
      <c r="L252" s="19"/>
      <c r="M252" s="5"/>
      <c r="N252" s="5"/>
      <c r="O252" s="5">
        <v>0</v>
      </c>
      <c r="P252" s="115">
        <v>0</v>
      </c>
      <c r="Q252" s="115">
        <v>0</v>
      </c>
      <c r="R252" s="115">
        <v>0</v>
      </c>
      <c r="S252" s="115">
        <v>0</v>
      </c>
      <c r="T252" s="115">
        <v>0</v>
      </c>
      <c r="U252" s="115">
        <v>0</v>
      </c>
      <c r="V252" s="115">
        <v>0</v>
      </c>
      <c r="W252" s="115">
        <v>0</v>
      </c>
      <c r="X252" s="115">
        <v>0</v>
      </c>
      <c r="Y252" s="115">
        <v>0</v>
      </c>
      <c r="Z252" s="115">
        <v>0</v>
      </c>
    </row>
    <row r="253" spans="3:26" ht="15" x14ac:dyDescent="0.15">
      <c r="C253" s="4" t="str">
        <f t="shared" si="154"/>
        <v>PL</v>
      </c>
      <c r="D253" s="17"/>
      <c r="E253" s="18"/>
      <c r="F253" s="18"/>
      <c r="G253" s="18"/>
      <c r="H253" s="18"/>
      <c r="I253" s="18"/>
      <c r="J253" s="18"/>
      <c r="K253" s="18"/>
      <c r="L253" s="19"/>
      <c r="M253" s="5"/>
      <c r="N253" s="5"/>
      <c r="O253" s="5">
        <v>0</v>
      </c>
      <c r="P253" s="124">
        <v>0</v>
      </c>
      <c r="Q253" s="124">
        <v>0</v>
      </c>
      <c r="R253" s="124">
        <v>0</v>
      </c>
      <c r="S253" s="124">
        <v>0</v>
      </c>
      <c r="T253" s="124">
        <v>0</v>
      </c>
      <c r="U253" s="124">
        <v>0</v>
      </c>
      <c r="V253" s="124">
        <v>0</v>
      </c>
      <c r="W253" s="124">
        <v>0</v>
      </c>
      <c r="X253" s="124">
        <v>0</v>
      </c>
      <c r="Y253" s="124">
        <v>0</v>
      </c>
      <c r="Z253" s="124">
        <v>0</v>
      </c>
    </row>
    <row r="254" spans="3:26" ht="15" x14ac:dyDescent="0.15">
      <c r="C254" s="4" t="str">
        <f t="shared" si="154"/>
        <v>PT</v>
      </c>
      <c r="D254" s="17"/>
      <c r="E254" s="18"/>
      <c r="F254" s="18"/>
      <c r="G254" s="18"/>
      <c r="H254" s="18"/>
      <c r="I254" s="18"/>
      <c r="J254" s="18"/>
      <c r="K254" s="18"/>
      <c r="L254" s="19"/>
      <c r="M254" s="5"/>
      <c r="N254" s="5"/>
      <c r="O254" s="5">
        <v>0</v>
      </c>
      <c r="P254" s="115">
        <v>0</v>
      </c>
      <c r="Q254" s="115">
        <v>0</v>
      </c>
      <c r="R254" s="115">
        <v>0</v>
      </c>
      <c r="S254" s="115">
        <v>0</v>
      </c>
      <c r="T254" s="115">
        <v>9913.2036958467743</v>
      </c>
      <c r="U254" s="115">
        <v>10588.962925138674</v>
      </c>
      <c r="V254" s="115">
        <v>13177.115379715717</v>
      </c>
      <c r="W254" s="115">
        <v>12052.047001983619</v>
      </c>
      <c r="X254" s="115">
        <v>12560.136906757161</v>
      </c>
      <c r="Y254" s="115">
        <v>13574.165107897041</v>
      </c>
      <c r="Z254" s="115">
        <v>16503.5347491346</v>
      </c>
    </row>
    <row r="255" spans="3:26" ht="15" x14ac:dyDescent="0.15">
      <c r="C255" s="4" t="str">
        <f t="shared" si="154"/>
        <v>RO</v>
      </c>
      <c r="D255" s="17"/>
      <c r="E255" s="18"/>
      <c r="F255" s="18"/>
      <c r="G255" s="18"/>
      <c r="H255" s="18"/>
      <c r="I255" s="18"/>
      <c r="J255" s="18"/>
      <c r="K255" s="18"/>
      <c r="L255" s="19"/>
      <c r="M255" s="5"/>
      <c r="N255" s="5"/>
      <c r="O255" s="5">
        <v>0</v>
      </c>
      <c r="P255" s="115">
        <v>0</v>
      </c>
      <c r="Q255" s="115">
        <v>0</v>
      </c>
      <c r="R255" s="115">
        <v>0</v>
      </c>
      <c r="S255" s="115">
        <v>0</v>
      </c>
      <c r="T255" s="115">
        <v>0</v>
      </c>
      <c r="U255" s="115">
        <v>0</v>
      </c>
      <c r="V255" s="115">
        <v>0</v>
      </c>
      <c r="W255" s="115">
        <v>0</v>
      </c>
      <c r="X255" s="115">
        <v>0</v>
      </c>
      <c r="Y255" s="115">
        <v>0</v>
      </c>
      <c r="Z255" s="115">
        <v>0</v>
      </c>
    </row>
    <row r="256" spans="3:26" ht="15" x14ac:dyDescent="0.15">
      <c r="C256" s="4" t="str">
        <f t="shared" si="154"/>
        <v>SE</v>
      </c>
      <c r="D256" s="17"/>
      <c r="E256" s="18"/>
      <c r="F256" s="18"/>
      <c r="G256" s="18"/>
      <c r="H256" s="18"/>
      <c r="I256" s="18"/>
      <c r="J256" s="18"/>
      <c r="K256" s="18"/>
      <c r="L256" s="19"/>
      <c r="M256" s="5"/>
      <c r="N256" s="5"/>
      <c r="O256" s="5">
        <v>0</v>
      </c>
      <c r="P256" s="115">
        <v>0</v>
      </c>
      <c r="Q256" s="115">
        <v>0</v>
      </c>
      <c r="R256" s="115">
        <v>0</v>
      </c>
      <c r="S256" s="115">
        <v>0</v>
      </c>
      <c r="T256" s="115">
        <v>0</v>
      </c>
      <c r="U256" s="115">
        <v>0</v>
      </c>
      <c r="V256" s="115">
        <v>0</v>
      </c>
      <c r="W256" s="115">
        <v>0</v>
      </c>
      <c r="X256" s="115">
        <v>0</v>
      </c>
      <c r="Y256" s="115">
        <v>0</v>
      </c>
      <c r="Z256" s="115">
        <v>0</v>
      </c>
    </row>
    <row r="257" spans="3:26" ht="15" x14ac:dyDescent="0.15">
      <c r="C257" s="4" t="str">
        <f t="shared" si="154"/>
        <v>SI</v>
      </c>
      <c r="D257" s="17"/>
      <c r="E257" s="18"/>
      <c r="F257" s="18"/>
      <c r="G257" s="18"/>
      <c r="H257" s="18"/>
      <c r="I257" s="18"/>
      <c r="J257" s="18"/>
      <c r="K257" s="18"/>
      <c r="L257" s="19"/>
      <c r="M257" s="5"/>
      <c r="N257" s="5"/>
      <c r="O257" s="5">
        <v>0</v>
      </c>
      <c r="P257" s="115">
        <v>0</v>
      </c>
      <c r="Q257" s="115">
        <v>0</v>
      </c>
      <c r="R257" s="115">
        <v>0</v>
      </c>
      <c r="S257" s="115">
        <v>0</v>
      </c>
      <c r="T257" s="115">
        <v>0</v>
      </c>
      <c r="U257" s="115">
        <v>0</v>
      </c>
      <c r="V257" s="115">
        <v>0</v>
      </c>
      <c r="W257" s="115">
        <v>0</v>
      </c>
      <c r="X257" s="115">
        <v>0</v>
      </c>
      <c r="Y257" s="115">
        <v>0</v>
      </c>
      <c r="Z257" s="115">
        <v>0</v>
      </c>
    </row>
    <row r="258" spans="3:26" ht="15" x14ac:dyDescent="0.15">
      <c r="C258" s="4" t="str">
        <f t="shared" si="154"/>
        <v xml:space="preserve">SK </v>
      </c>
      <c r="D258" s="17"/>
      <c r="E258" s="18"/>
      <c r="F258" s="18"/>
      <c r="G258" s="18"/>
      <c r="H258" s="18"/>
      <c r="I258" s="18"/>
      <c r="J258" s="18"/>
      <c r="K258" s="18"/>
      <c r="L258" s="19"/>
      <c r="M258" s="5"/>
      <c r="N258" s="5"/>
      <c r="O258" s="5">
        <v>0</v>
      </c>
      <c r="P258" s="115">
        <v>0</v>
      </c>
      <c r="Q258" s="115">
        <v>0</v>
      </c>
      <c r="R258" s="115">
        <v>0</v>
      </c>
      <c r="S258" s="115">
        <v>0</v>
      </c>
      <c r="T258" s="115">
        <v>0</v>
      </c>
      <c r="U258" s="115">
        <v>0</v>
      </c>
      <c r="V258" s="115">
        <v>0</v>
      </c>
      <c r="W258" s="115">
        <v>0</v>
      </c>
      <c r="X258" s="115">
        <v>0</v>
      </c>
      <c r="Y258" s="115">
        <v>0</v>
      </c>
      <c r="Z258" s="115">
        <v>0</v>
      </c>
    </row>
    <row r="259" spans="3:26" ht="15" x14ac:dyDescent="0.15">
      <c r="C259" s="4" t="str">
        <f t="shared" si="154"/>
        <v>TR</v>
      </c>
      <c r="D259" s="17"/>
      <c r="E259" s="18"/>
      <c r="F259" s="18"/>
      <c r="G259" s="18"/>
      <c r="H259" s="18"/>
      <c r="I259" s="18"/>
      <c r="J259" s="18"/>
      <c r="K259" s="18"/>
      <c r="L259" s="19"/>
      <c r="M259" s="5"/>
      <c r="N259" s="5"/>
      <c r="O259" s="5">
        <v>0</v>
      </c>
      <c r="P259" s="115">
        <v>4087.2696109221697</v>
      </c>
      <c r="Q259" s="115">
        <v>4606.2773297055683</v>
      </c>
      <c r="R259" s="115">
        <v>4521.1512000777402</v>
      </c>
      <c r="S259" s="115">
        <v>4409.3961714119096</v>
      </c>
      <c r="T259" s="115">
        <v>6107.5209406277299</v>
      </c>
      <c r="U259" s="115">
        <v>6134.39004955787</v>
      </c>
      <c r="V259" s="115">
        <v>6514.8405402779126</v>
      </c>
      <c r="W259" s="115">
        <v>6408.8092508016716</v>
      </c>
      <c r="X259" s="115">
        <v>6521.7934117189779</v>
      </c>
      <c r="Y259" s="115">
        <v>8944</v>
      </c>
      <c r="Z259" s="115">
        <v>0</v>
      </c>
    </row>
    <row r="260" spans="3:26" ht="15" x14ac:dyDescent="0.15">
      <c r="C260" s="7" t="str">
        <f t="shared" si="154"/>
        <v>UK</v>
      </c>
      <c r="D260" s="20"/>
      <c r="E260" s="21"/>
      <c r="F260" s="21"/>
      <c r="G260" s="21"/>
      <c r="H260" s="21"/>
      <c r="I260" s="21"/>
      <c r="J260" s="21"/>
      <c r="K260" s="21"/>
      <c r="L260" s="22"/>
      <c r="M260" s="8"/>
      <c r="N260" s="8"/>
      <c r="O260" s="8">
        <v>0</v>
      </c>
      <c r="P260" s="125">
        <v>0</v>
      </c>
      <c r="Q260" s="125">
        <v>0</v>
      </c>
      <c r="R260" s="125">
        <v>0</v>
      </c>
      <c r="S260" s="125">
        <v>0</v>
      </c>
      <c r="T260" s="125">
        <v>0</v>
      </c>
      <c r="U260" s="125">
        <v>0</v>
      </c>
      <c r="V260" s="125">
        <v>0</v>
      </c>
      <c r="W260" s="125">
        <v>0</v>
      </c>
      <c r="X260" s="125">
        <v>0</v>
      </c>
      <c r="Y260" s="125">
        <v>0</v>
      </c>
      <c r="Z260" s="125">
        <v>0</v>
      </c>
    </row>
    <row r="263" spans="3:26" ht="18.75" x14ac:dyDescent="0.15">
      <c r="C263" s="9" t="s">
        <v>55</v>
      </c>
    </row>
    <row r="264" spans="3:26" ht="15" x14ac:dyDescent="0.15">
      <c r="C264" s="24"/>
      <c r="D264" s="3">
        <v>1992</v>
      </c>
      <c r="E264" s="3">
        <f>D264+1</f>
        <v>1993</v>
      </c>
      <c r="F264" s="3">
        <f t="shared" ref="F264:Z264" si="155">E264+1</f>
        <v>1994</v>
      </c>
      <c r="G264" s="3">
        <f t="shared" si="155"/>
        <v>1995</v>
      </c>
      <c r="H264" s="3">
        <f t="shared" si="155"/>
        <v>1996</v>
      </c>
      <c r="I264" s="3">
        <f t="shared" si="155"/>
        <v>1997</v>
      </c>
      <c r="J264" s="3">
        <f t="shared" si="155"/>
        <v>1998</v>
      </c>
      <c r="K264" s="3">
        <f t="shared" si="155"/>
        <v>1999</v>
      </c>
      <c r="L264" s="3">
        <f t="shared" si="155"/>
        <v>2000</v>
      </c>
      <c r="M264" s="3">
        <f t="shared" si="155"/>
        <v>2001</v>
      </c>
      <c r="N264" s="3">
        <f t="shared" si="155"/>
        <v>2002</v>
      </c>
      <c r="O264" s="3">
        <f t="shared" si="155"/>
        <v>2003</v>
      </c>
      <c r="P264" s="3">
        <f t="shared" si="155"/>
        <v>2004</v>
      </c>
      <c r="Q264" s="3">
        <f t="shared" si="155"/>
        <v>2005</v>
      </c>
      <c r="R264" s="3">
        <f t="shared" si="155"/>
        <v>2006</v>
      </c>
      <c r="S264" s="3">
        <f t="shared" si="155"/>
        <v>2007</v>
      </c>
      <c r="T264" s="3">
        <f t="shared" si="155"/>
        <v>2008</v>
      </c>
      <c r="U264" s="3">
        <f t="shared" si="155"/>
        <v>2009</v>
      </c>
      <c r="V264" s="3">
        <f t="shared" si="155"/>
        <v>2010</v>
      </c>
      <c r="W264" s="3">
        <f t="shared" si="155"/>
        <v>2011</v>
      </c>
      <c r="X264" s="3">
        <f t="shared" si="155"/>
        <v>2012</v>
      </c>
      <c r="Y264" s="3">
        <f t="shared" si="155"/>
        <v>2013</v>
      </c>
      <c r="Z264" s="3">
        <f t="shared" si="155"/>
        <v>2014</v>
      </c>
    </row>
    <row r="265" spans="3:26" ht="15" x14ac:dyDescent="0.15">
      <c r="C265" s="4" t="str">
        <f t="shared" ref="C265:C296" si="156">C192</f>
        <v>AT</v>
      </c>
      <c r="D265" s="14"/>
      <c r="E265" s="15"/>
      <c r="F265" s="15"/>
      <c r="G265" s="15"/>
      <c r="H265" s="15"/>
      <c r="I265" s="15"/>
      <c r="J265" s="15"/>
      <c r="K265" s="15"/>
      <c r="L265" s="16"/>
      <c r="M265" s="5"/>
      <c r="N265" s="5"/>
      <c r="O265" s="5">
        <v>0</v>
      </c>
      <c r="P265" s="115">
        <v>0</v>
      </c>
      <c r="Q265" s="115">
        <v>0</v>
      </c>
      <c r="R265" s="115">
        <v>0</v>
      </c>
      <c r="S265" s="115">
        <v>0</v>
      </c>
      <c r="T265" s="115">
        <v>0</v>
      </c>
      <c r="U265" s="115">
        <v>0</v>
      </c>
      <c r="V265" s="115">
        <v>0</v>
      </c>
      <c r="W265" s="115">
        <v>0</v>
      </c>
      <c r="X265" s="115">
        <v>0</v>
      </c>
      <c r="Y265" s="115">
        <v>0</v>
      </c>
      <c r="Z265" s="115">
        <v>0</v>
      </c>
    </row>
    <row r="266" spans="3:26" ht="15" x14ac:dyDescent="0.15">
      <c r="C266" s="4" t="str">
        <f t="shared" si="156"/>
        <v>BE</v>
      </c>
      <c r="D266" s="17"/>
      <c r="E266" s="18"/>
      <c r="F266" s="18"/>
      <c r="G266" s="18"/>
      <c r="H266" s="18"/>
      <c r="I266" s="18"/>
      <c r="J266" s="18"/>
      <c r="K266" s="18"/>
      <c r="L266" s="19"/>
      <c r="M266" s="5"/>
      <c r="N266" s="5"/>
      <c r="O266" s="5">
        <v>0</v>
      </c>
      <c r="P266" s="115">
        <v>0</v>
      </c>
      <c r="Q266" s="115">
        <v>0</v>
      </c>
      <c r="R266" s="115">
        <v>0</v>
      </c>
      <c r="S266" s="115">
        <v>0</v>
      </c>
      <c r="T266" s="115">
        <v>0</v>
      </c>
      <c r="U266" s="115">
        <v>0</v>
      </c>
      <c r="V266" s="115">
        <v>0</v>
      </c>
      <c r="W266" s="115">
        <v>0</v>
      </c>
      <c r="X266" s="115">
        <v>0</v>
      </c>
      <c r="Y266" s="115">
        <v>0</v>
      </c>
      <c r="Z266" s="115">
        <v>0</v>
      </c>
    </row>
    <row r="267" spans="3:26" ht="15" x14ac:dyDescent="0.15">
      <c r="C267" s="4" t="str">
        <f t="shared" si="156"/>
        <v>BG</v>
      </c>
      <c r="D267" s="17"/>
      <c r="E267" s="18"/>
      <c r="F267" s="18"/>
      <c r="G267" s="18"/>
      <c r="H267" s="18"/>
      <c r="I267" s="18"/>
      <c r="J267" s="18"/>
      <c r="K267" s="18"/>
      <c r="L267" s="19"/>
      <c r="M267" s="5"/>
      <c r="N267" s="5"/>
      <c r="O267" s="5">
        <v>0</v>
      </c>
      <c r="P267" s="124">
        <v>0</v>
      </c>
      <c r="Q267" s="124">
        <v>0</v>
      </c>
      <c r="R267" s="124">
        <v>0</v>
      </c>
      <c r="S267" s="124">
        <v>0</v>
      </c>
      <c r="T267" s="124">
        <v>0</v>
      </c>
      <c r="U267" s="124">
        <v>0</v>
      </c>
      <c r="V267" s="124">
        <v>0</v>
      </c>
      <c r="W267" s="124">
        <v>0</v>
      </c>
      <c r="X267" s="124">
        <v>0</v>
      </c>
      <c r="Y267" s="124">
        <v>0</v>
      </c>
      <c r="Z267" s="124">
        <v>0</v>
      </c>
    </row>
    <row r="268" spans="3:26" ht="15" x14ac:dyDescent="0.15">
      <c r="C268" s="4" t="str">
        <f t="shared" si="156"/>
        <v>CH</v>
      </c>
      <c r="D268" s="17"/>
      <c r="E268" s="18"/>
      <c r="F268" s="18"/>
      <c r="G268" s="18"/>
      <c r="H268" s="18"/>
      <c r="I268" s="18"/>
      <c r="J268" s="18"/>
      <c r="K268" s="18"/>
      <c r="L268" s="19"/>
      <c r="M268" s="5"/>
      <c r="N268" s="5"/>
      <c r="O268" s="5">
        <v>0</v>
      </c>
      <c r="P268" s="115">
        <v>0</v>
      </c>
      <c r="Q268" s="115">
        <v>0</v>
      </c>
      <c r="R268" s="115">
        <v>0</v>
      </c>
      <c r="S268" s="115">
        <v>0</v>
      </c>
      <c r="T268" s="115">
        <v>0</v>
      </c>
      <c r="U268" s="115">
        <v>0</v>
      </c>
      <c r="V268" s="115">
        <v>0</v>
      </c>
      <c r="W268" s="115">
        <v>0</v>
      </c>
      <c r="X268" s="115">
        <v>0</v>
      </c>
      <c r="Y268" s="115">
        <v>0</v>
      </c>
      <c r="Z268" s="115">
        <v>0</v>
      </c>
    </row>
    <row r="269" spans="3:26" ht="15" x14ac:dyDescent="0.15">
      <c r="C269" s="4" t="str">
        <f t="shared" si="156"/>
        <v>CY</v>
      </c>
      <c r="D269" s="17"/>
      <c r="E269" s="18"/>
      <c r="F269" s="18"/>
      <c r="G269" s="18"/>
      <c r="H269" s="18"/>
      <c r="I269" s="18"/>
      <c r="J269" s="18"/>
      <c r="K269" s="18"/>
      <c r="L269" s="19"/>
      <c r="M269" s="5"/>
      <c r="N269" s="5"/>
      <c r="O269" s="5">
        <v>0</v>
      </c>
      <c r="P269" s="115">
        <v>0</v>
      </c>
      <c r="Q269" s="115">
        <v>0</v>
      </c>
      <c r="R269" s="115">
        <v>0</v>
      </c>
      <c r="S269" s="115">
        <v>0</v>
      </c>
      <c r="T269" s="115">
        <v>0</v>
      </c>
      <c r="U269" s="115">
        <v>0</v>
      </c>
      <c r="V269" s="115">
        <v>0</v>
      </c>
      <c r="W269" s="115">
        <v>0</v>
      </c>
      <c r="X269" s="115">
        <v>0</v>
      </c>
      <c r="Y269" s="115">
        <v>0</v>
      </c>
      <c r="Z269" s="115">
        <v>0</v>
      </c>
    </row>
    <row r="270" spans="3:26" ht="15" x14ac:dyDescent="0.15">
      <c r="C270" s="4" t="str">
        <f t="shared" si="156"/>
        <v xml:space="preserve">CZ </v>
      </c>
      <c r="D270" s="17"/>
      <c r="E270" s="18"/>
      <c r="F270" s="18"/>
      <c r="G270" s="18"/>
      <c r="H270" s="18"/>
      <c r="I270" s="18"/>
      <c r="J270" s="18"/>
      <c r="K270" s="18"/>
      <c r="L270" s="19"/>
      <c r="M270" s="5"/>
      <c r="N270" s="5"/>
      <c r="O270" s="5">
        <v>0</v>
      </c>
      <c r="P270" s="115">
        <v>0</v>
      </c>
      <c r="Q270" s="115">
        <v>0</v>
      </c>
      <c r="R270" s="115">
        <v>0</v>
      </c>
      <c r="S270" s="115">
        <v>0</v>
      </c>
      <c r="T270" s="115">
        <v>0</v>
      </c>
      <c r="U270" s="115">
        <v>0</v>
      </c>
      <c r="V270" s="115">
        <v>0</v>
      </c>
      <c r="W270" s="115">
        <v>0</v>
      </c>
      <c r="X270" s="115">
        <v>0</v>
      </c>
      <c r="Y270" s="115">
        <v>0</v>
      </c>
      <c r="Z270" s="115">
        <v>0</v>
      </c>
    </row>
    <row r="271" spans="3:26" ht="15" x14ac:dyDescent="0.15">
      <c r="C271" s="4" t="str">
        <f t="shared" si="156"/>
        <v>DE</v>
      </c>
      <c r="D271" s="17"/>
      <c r="E271" s="18"/>
      <c r="F271" s="18"/>
      <c r="G271" s="18"/>
      <c r="H271" s="18"/>
      <c r="I271" s="18"/>
      <c r="J271" s="18"/>
      <c r="K271" s="18"/>
      <c r="L271" s="19"/>
      <c r="M271" s="6"/>
      <c r="N271" s="6"/>
      <c r="O271" s="6">
        <v>0</v>
      </c>
      <c r="P271" s="115">
        <v>0</v>
      </c>
      <c r="Q271" s="115">
        <v>0</v>
      </c>
      <c r="R271" s="115">
        <v>0</v>
      </c>
      <c r="S271" s="115">
        <v>0</v>
      </c>
      <c r="T271" s="115">
        <v>0</v>
      </c>
      <c r="U271" s="115">
        <v>0</v>
      </c>
      <c r="V271" s="115">
        <v>0</v>
      </c>
      <c r="W271" s="115">
        <v>0</v>
      </c>
      <c r="X271" s="115">
        <v>0</v>
      </c>
      <c r="Y271" s="115">
        <v>0</v>
      </c>
      <c r="Z271" s="115">
        <v>0</v>
      </c>
    </row>
    <row r="272" spans="3:26" ht="15" x14ac:dyDescent="0.15">
      <c r="C272" s="4" t="str">
        <f t="shared" si="156"/>
        <v>DK</v>
      </c>
      <c r="D272" s="17"/>
      <c r="E272" s="18"/>
      <c r="F272" s="18"/>
      <c r="G272" s="18"/>
      <c r="H272" s="18"/>
      <c r="I272" s="18"/>
      <c r="J272" s="18"/>
      <c r="K272" s="18"/>
      <c r="L272" s="19"/>
      <c r="M272" s="5"/>
      <c r="N272" s="5"/>
      <c r="O272" s="5">
        <v>0</v>
      </c>
      <c r="P272" s="115">
        <v>0</v>
      </c>
      <c r="Q272" s="115">
        <v>0</v>
      </c>
      <c r="R272" s="115">
        <v>0</v>
      </c>
      <c r="S272" s="115">
        <v>0</v>
      </c>
      <c r="T272" s="115">
        <v>0</v>
      </c>
      <c r="U272" s="115">
        <v>0</v>
      </c>
      <c r="V272" s="115">
        <v>0</v>
      </c>
      <c r="W272" s="115">
        <v>0</v>
      </c>
      <c r="X272" s="115">
        <v>0</v>
      </c>
      <c r="Y272" s="115">
        <v>0</v>
      </c>
      <c r="Z272" s="115">
        <v>0</v>
      </c>
    </row>
    <row r="273" spans="3:26" ht="15" x14ac:dyDescent="0.15">
      <c r="C273" s="4" t="str">
        <f t="shared" si="156"/>
        <v>EE</v>
      </c>
      <c r="D273" s="17"/>
      <c r="E273" s="18"/>
      <c r="F273" s="18"/>
      <c r="G273" s="18"/>
      <c r="H273" s="18"/>
      <c r="I273" s="18"/>
      <c r="J273" s="18"/>
      <c r="K273" s="18"/>
      <c r="L273" s="19"/>
      <c r="M273" s="5"/>
      <c r="N273" s="5"/>
      <c r="O273" s="5">
        <v>0</v>
      </c>
      <c r="P273" s="115">
        <v>0</v>
      </c>
      <c r="Q273" s="115">
        <v>0</v>
      </c>
      <c r="R273" s="115">
        <v>0</v>
      </c>
      <c r="S273" s="115">
        <v>0</v>
      </c>
      <c r="T273" s="115">
        <v>0</v>
      </c>
      <c r="U273" s="115">
        <v>0</v>
      </c>
      <c r="V273" s="115">
        <v>0</v>
      </c>
      <c r="W273" s="115">
        <v>0</v>
      </c>
      <c r="X273" s="115">
        <v>0</v>
      </c>
      <c r="Y273" s="115">
        <v>0</v>
      </c>
      <c r="Z273" s="115">
        <v>0</v>
      </c>
    </row>
    <row r="274" spans="3:26" ht="15" x14ac:dyDescent="0.15">
      <c r="C274" s="4" t="str">
        <f t="shared" si="156"/>
        <v>ES</v>
      </c>
      <c r="D274" s="17"/>
      <c r="E274" s="18"/>
      <c r="F274" s="18"/>
      <c r="G274" s="18"/>
      <c r="H274" s="18"/>
      <c r="I274" s="18"/>
      <c r="J274" s="18"/>
      <c r="K274" s="18"/>
      <c r="L274" s="19"/>
      <c r="M274" s="5"/>
      <c r="N274" s="5"/>
      <c r="O274" s="5">
        <v>0</v>
      </c>
      <c r="P274" s="115">
        <v>0</v>
      </c>
      <c r="Q274" s="115">
        <v>0</v>
      </c>
      <c r="R274" s="115">
        <v>0</v>
      </c>
      <c r="S274" s="115">
        <v>0</v>
      </c>
      <c r="T274" s="115">
        <v>0</v>
      </c>
      <c r="U274" s="115">
        <v>0</v>
      </c>
      <c r="V274" s="115">
        <v>0</v>
      </c>
      <c r="W274" s="115">
        <v>71636.713581979973</v>
      </c>
      <c r="X274" s="115">
        <v>72932.956997869915</v>
      </c>
      <c r="Y274" s="115">
        <v>70785.556312740169</v>
      </c>
      <c r="Z274" s="115">
        <v>66063.028200910252</v>
      </c>
    </row>
    <row r="275" spans="3:26" ht="15" x14ac:dyDescent="0.15">
      <c r="C275" s="4" t="str">
        <f t="shared" si="156"/>
        <v>FI</v>
      </c>
      <c r="D275" s="17"/>
      <c r="E275" s="18"/>
      <c r="F275" s="18"/>
      <c r="G275" s="18"/>
      <c r="H275" s="18"/>
      <c r="I275" s="18"/>
      <c r="J275" s="18"/>
      <c r="K275" s="18"/>
      <c r="L275" s="19"/>
      <c r="M275" s="5"/>
      <c r="N275" s="5"/>
      <c r="O275" s="5">
        <v>0</v>
      </c>
      <c r="P275" s="115">
        <v>16890</v>
      </c>
      <c r="Q275" s="115">
        <v>18237</v>
      </c>
      <c r="R275" s="115">
        <v>18293</v>
      </c>
      <c r="S275" s="115">
        <v>20648</v>
      </c>
      <c r="T275" s="115">
        <v>24763</v>
      </c>
      <c r="U275" s="115">
        <v>24581</v>
      </c>
      <c r="V275" s="115">
        <v>21636</v>
      </c>
      <c r="W275" s="115">
        <v>20968</v>
      </c>
      <c r="X275" s="115">
        <v>26213</v>
      </c>
      <c r="Y275" s="115">
        <v>26699</v>
      </c>
      <c r="Z275" s="115">
        <v>25906</v>
      </c>
    </row>
    <row r="276" spans="3:26" ht="15" x14ac:dyDescent="0.15">
      <c r="C276" s="4" t="str">
        <f t="shared" si="156"/>
        <v>FR</v>
      </c>
      <c r="D276" s="17"/>
      <c r="E276" s="18"/>
      <c r="F276" s="18"/>
      <c r="G276" s="18"/>
      <c r="H276" s="18"/>
      <c r="I276" s="18"/>
      <c r="J276" s="18"/>
      <c r="K276" s="18"/>
      <c r="L276" s="19"/>
      <c r="M276" s="5"/>
      <c r="N276" s="5"/>
      <c r="O276" s="5">
        <v>0</v>
      </c>
      <c r="P276" s="115">
        <v>0</v>
      </c>
      <c r="Q276" s="115">
        <v>0</v>
      </c>
      <c r="R276" s="115">
        <v>0</v>
      </c>
      <c r="S276" s="115">
        <v>0</v>
      </c>
      <c r="T276" s="115">
        <v>0</v>
      </c>
      <c r="U276" s="115">
        <v>0</v>
      </c>
      <c r="V276" s="115">
        <v>0</v>
      </c>
      <c r="W276" s="115">
        <v>0</v>
      </c>
      <c r="X276" s="115">
        <v>0</v>
      </c>
      <c r="Y276" s="115">
        <v>0</v>
      </c>
      <c r="Z276" s="115">
        <v>0</v>
      </c>
    </row>
    <row r="277" spans="3:26" ht="15" x14ac:dyDescent="0.15">
      <c r="C277" s="4" t="str">
        <f t="shared" si="156"/>
        <v>GR</v>
      </c>
      <c r="D277" s="17"/>
      <c r="E277" s="18"/>
      <c r="F277" s="18"/>
      <c r="G277" s="18"/>
      <c r="H277" s="18"/>
      <c r="I277" s="18"/>
      <c r="J277" s="18"/>
      <c r="K277" s="18"/>
      <c r="L277" s="19"/>
      <c r="M277" s="5"/>
      <c r="N277" s="5"/>
      <c r="O277" s="5">
        <v>0</v>
      </c>
      <c r="P277" s="115">
        <v>0</v>
      </c>
      <c r="Q277" s="115">
        <v>0</v>
      </c>
      <c r="R277" s="115">
        <v>0</v>
      </c>
      <c r="S277" s="115">
        <v>0</v>
      </c>
      <c r="T277" s="115">
        <v>0</v>
      </c>
      <c r="U277" s="115">
        <v>0</v>
      </c>
      <c r="V277" s="115">
        <v>0</v>
      </c>
      <c r="W277" s="115">
        <v>0</v>
      </c>
      <c r="X277" s="115">
        <v>0</v>
      </c>
      <c r="Y277" s="115">
        <v>0</v>
      </c>
      <c r="Z277" s="115">
        <v>0</v>
      </c>
    </row>
    <row r="278" spans="3:26" ht="15" x14ac:dyDescent="0.15">
      <c r="C278" s="4" t="str">
        <f t="shared" si="156"/>
        <v>HR</v>
      </c>
      <c r="D278" s="17"/>
      <c r="E278" s="18"/>
      <c r="F278" s="18"/>
      <c r="G278" s="18"/>
      <c r="H278" s="18"/>
      <c r="I278" s="18"/>
      <c r="J278" s="18"/>
      <c r="K278" s="18"/>
      <c r="L278" s="19"/>
      <c r="M278" s="5"/>
      <c r="N278" s="5"/>
      <c r="O278" s="5">
        <v>0</v>
      </c>
      <c r="P278" s="115">
        <v>0</v>
      </c>
      <c r="Q278" s="115">
        <v>0</v>
      </c>
      <c r="R278" s="115">
        <v>0</v>
      </c>
      <c r="S278" s="115">
        <v>0</v>
      </c>
      <c r="T278" s="115">
        <v>0</v>
      </c>
      <c r="U278" s="115">
        <v>0</v>
      </c>
      <c r="V278" s="115">
        <v>0</v>
      </c>
      <c r="W278" s="115">
        <v>0</v>
      </c>
      <c r="X278" s="115">
        <v>0</v>
      </c>
      <c r="Y278" s="115">
        <v>0</v>
      </c>
      <c r="Z278" s="115">
        <v>0</v>
      </c>
    </row>
    <row r="279" spans="3:26" ht="15" x14ac:dyDescent="0.15">
      <c r="C279" s="4" t="str">
        <f t="shared" si="156"/>
        <v>HU</v>
      </c>
      <c r="D279" s="17"/>
      <c r="E279" s="18"/>
      <c r="F279" s="18"/>
      <c r="G279" s="18"/>
      <c r="H279" s="18"/>
      <c r="I279" s="18"/>
      <c r="J279" s="18"/>
      <c r="K279" s="18"/>
      <c r="L279" s="19"/>
      <c r="M279" s="5"/>
      <c r="N279" s="5"/>
      <c r="O279" s="5">
        <v>0</v>
      </c>
      <c r="P279" s="115">
        <v>0</v>
      </c>
      <c r="Q279" s="115">
        <v>0</v>
      </c>
      <c r="R279" s="115">
        <v>0</v>
      </c>
      <c r="S279" s="115">
        <v>0</v>
      </c>
      <c r="T279" s="115">
        <v>0</v>
      </c>
      <c r="U279" s="115">
        <v>0</v>
      </c>
      <c r="V279" s="115">
        <v>0</v>
      </c>
      <c r="W279" s="115">
        <v>0</v>
      </c>
      <c r="X279" s="115">
        <v>0</v>
      </c>
      <c r="Y279" s="115">
        <v>0</v>
      </c>
      <c r="Z279" s="115">
        <v>0</v>
      </c>
    </row>
    <row r="280" spans="3:26" ht="15" x14ac:dyDescent="0.15">
      <c r="C280" s="4" t="str">
        <f t="shared" si="156"/>
        <v>IE</v>
      </c>
      <c r="D280" s="17"/>
      <c r="E280" s="18"/>
      <c r="F280" s="18"/>
      <c r="G280" s="18"/>
      <c r="H280" s="18"/>
      <c r="I280" s="18"/>
      <c r="J280" s="18"/>
      <c r="K280" s="18"/>
      <c r="L280" s="19"/>
      <c r="M280" s="5"/>
      <c r="N280" s="5"/>
      <c r="O280" s="5">
        <v>0</v>
      </c>
      <c r="P280" s="124">
        <v>0</v>
      </c>
      <c r="Q280" s="124">
        <v>0</v>
      </c>
      <c r="R280" s="124">
        <v>0</v>
      </c>
      <c r="S280" s="124">
        <v>0</v>
      </c>
      <c r="T280" s="124">
        <v>0</v>
      </c>
      <c r="U280" s="124">
        <v>0</v>
      </c>
      <c r="V280" s="124">
        <v>0</v>
      </c>
      <c r="W280" s="124">
        <v>0</v>
      </c>
      <c r="X280" s="124">
        <v>0</v>
      </c>
      <c r="Y280" s="124">
        <v>0</v>
      </c>
      <c r="Z280" s="124">
        <v>0</v>
      </c>
    </row>
    <row r="281" spans="3:26" ht="15" x14ac:dyDescent="0.15">
      <c r="C281" s="4" t="str">
        <f t="shared" si="156"/>
        <v>IS</v>
      </c>
      <c r="D281" s="17"/>
      <c r="E281" s="18"/>
      <c r="F281" s="18"/>
      <c r="G281" s="18"/>
      <c r="H281" s="18"/>
      <c r="I281" s="18"/>
      <c r="J281" s="18"/>
      <c r="K281" s="18"/>
      <c r="L281" s="19"/>
      <c r="M281" s="5"/>
      <c r="N281" s="5"/>
      <c r="O281" s="5">
        <v>0</v>
      </c>
      <c r="P281" s="124">
        <v>0</v>
      </c>
      <c r="Q281" s="124">
        <v>0</v>
      </c>
      <c r="R281" s="124">
        <v>0</v>
      </c>
      <c r="S281" s="124">
        <v>0</v>
      </c>
      <c r="T281" s="124">
        <v>0</v>
      </c>
      <c r="U281" s="124">
        <v>0</v>
      </c>
      <c r="V281" s="124">
        <v>0</v>
      </c>
      <c r="W281" s="124">
        <v>0</v>
      </c>
      <c r="X281" s="124">
        <v>0</v>
      </c>
      <c r="Y281" s="124">
        <v>0</v>
      </c>
      <c r="Z281" s="124">
        <v>0</v>
      </c>
    </row>
    <row r="282" spans="3:26" ht="15" x14ac:dyDescent="0.15">
      <c r="C282" s="4" t="str">
        <f t="shared" si="156"/>
        <v>IT</v>
      </c>
      <c r="D282" s="17"/>
      <c r="E282" s="18"/>
      <c r="F282" s="18"/>
      <c r="G282" s="18"/>
      <c r="H282" s="18"/>
      <c r="I282" s="18"/>
      <c r="J282" s="18"/>
      <c r="K282" s="18"/>
      <c r="L282" s="19"/>
      <c r="M282" s="5"/>
      <c r="N282" s="5"/>
      <c r="O282" s="5">
        <v>0</v>
      </c>
      <c r="P282" s="115">
        <v>51406</v>
      </c>
      <c r="Q282" s="115">
        <v>62758</v>
      </c>
      <c r="R282" s="115">
        <v>67784</v>
      </c>
      <c r="S282" s="115">
        <v>73897</v>
      </c>
      <c r="T282" s="115">
        <v>82539</v>
      </c>
      <c r="U282" s="115">
        <v>97054</v>
      </c>
      <c r="V282" s="115">
        <v>97914</v>
      </c>
      <c r="W282" s="115">
        <v>90053</v>
      </c>
      <c r="X282" s="115">
        <v>88265</v>
      </c>
      <c r="Y282" s="115">
        <v>92599</v>
      </c>
      <c r="Z282" s="115">
        <v>112019</v>
      </c>
    </row>
    <row r="283" spans="3:26" ht="15" x14ac:dyDescent="0.15">
      <c r="C283" s="4" t="str">
        <f t="shared" si="156"/>
        <v>LI</v>
      </c>
      <c r="D283" s="17"/>
      <c r="E283" s="18"/>
      <c r="F283" s="18"/>
      <c r="G283" s="18"/>
      <c r="H283" s="18"/>
      <c r="I283" s="18"/>
      <c r="J283" s="18"/>
      <c r="K283" s="18"/>
      <c r="L283" s="19"/>
      <c r="M283" s="5"/>
      <c r="N283" s="5"/>
      <c r="O283" s="5">
        <v>0</v>
      </c>
      <c r="P283" s="115">
        <v>0</v>
      </c>
      <c r="Q283" s="115">
        <v>0</v>
      </c>
      <c r="R283" s="115">
        <v>0</v>
      </c>
      <c r="S283" s="115">
        <v>0</v>
      </c>
      <c r="T283" s="115">
        <v>0</v>
      </c>
      <c r="U283" s="115">
        <v>0</v>
      </c>
      <c r="V283" s="115">
        <v>0</v>
      </c>
      <c r="W283" s="115">
        <v>0</v>
      </c>
      <c r="X283" s="115">
        <v>0</v>
      </c>
      <c r="Y283" s="115">
        <v>0</v>
      </c>
      <c r="Z283" s="115">
        <v>0</v>
      </c>
    </row>
    <row r="284" spans="3:26" ht="15" x14ac:dyDescent="0.15">
      <c r="C284" s="4" t="str">
        <f t="shared" si="156"/>
        <v>LU</v>
      </c>
      <c r="D284" s="17"/>
      <c r="E284" s="18"/>
      <c r="F284" s="18"/>
      <c r="G284" s="18"/>
      <c r="H284" s="18"/>
      <c r="I284" s="18"/>
      <c r="J284" s="18"/>
      <c r="K284" s="18"/>
      <c r="L284" s="19"/>
      <c r="M284" s="5"/>
      <c r="N284" s="5"/>
      <c r="O284" s="5">
        <v>0</v>
      </c>
      <c r="P284" s="124">
        <v>0</v>
      </c>
      <c r="Q284" s="124">
        <v>0</v>
      </c>
      <c r="R284" s="124">
        <v>0</v>
      </c>
      <c r="S284" s="124">
        <v>0</v>
      </c>
      <c r="T284" s="124">
        <v>0</v>
      </c>
      <c r="U284" s="124">
        <v>0</v>
      </c>
      <c r="V284" s="124">
        <v>0</v>
      </c>
      <c r="W284" s="124">
        <v>0</v>
      </c>
      <c r="X284" s="124">
        <v>0</v>
      </c>
      <c r="Y284" s="124">
        <v>0</v>
      </c>
      <c r="Z284" s="124">
        <v>0</v>
      </c>
    </row>
    <row r="285" spans="3:26" ht="15" x14ac:dyDescent="0.15">
      <c r="C285" s="4" t="str">
        <f t="shared" si="156"/>
        <v>LV</v>
      </c>
      <c r="D285" s="17"/>
      <c r="E285" s="18"/>
      <c r="F285" s="18"/>
      <c r="G285" s="18"/>
      <c r="H285" s="18"/>
      <c r="I285" s="18"/>
      <c r="J285" s="18"/>
      <c r="K285" s="18"/>
      <c r="L285" s="19"/>
      <c r="M285" s="5"/>
      <c r="N285" s="5"/>
      <c r="O285" s="5">
        <v>0</v>
      </c>
      <c r="P285" s="115">
        <v>6.64</v>
      </c>
      <c r="Q285" s="115">
        <v>10.77</v>
      </c>
      <c r="R285" s="115">
        <v>14.9</v>
      </c>
      <c r="S285" s="115">
        <v>18.14</v>
      </c>
      <c r="T285" s="115">
        <v>23.81</v>
      </c>
      <c r="U285" s="115">
        <v>30.65</v>
      </c>
      <c r="V285" s="115">
        <v>29.76</v>
      </c>
      <c r="W285" s="115">
        <v>26.55</v>
      </c>
      <c r="X285" s="115">
        <v>24.85</v>
      </c>
      <c r="Y285" s="115">
        <v>24.51</v>
      </c>
      <c r="Z285" s="115">
        <v>0</v>
      </c>
    </row>
    <row r="286" spans="3:26" ht="15" x14ac:dyDescent="0.15">
      <c r="C286" s="4" t="str">
        <f t="shared" si="156"/>
        <v>MT</v>
      </c>
      <c r="D286" s="17"/>
      <c r="E286" s="18"/>
      <c r="F286" s="18"/>
      <c r="G286" s="18"/>
      <c r="H286" s="18"/>
      <c r="I286" s="18"/>
      <c r="J286" s="18"/>
      <c r="K286" s="18"/>
      <c r="L286" s="19"/>
      <c r="M286" s="5"/>
      <c r="N286" s="5"/>
      <c r="O286" s="5">
        <v>0</v>
      </c>
      <c r="P286" s="115">
        <v>0</v>
      </c>
      <c r="Q286" s="115">
        <v>0</v>
      </c>
      <c r="R286" s="115">
        <v>0</v>
      </c>
      <c r="S286" s="115">
        <v>0</v>
      </c>
      <c r="T286" s="115">
        <v>0</v>
      </c>
      <c r="U286" s="115">
        <v>0</v>
      </c>
      <c r="V286" s="115">
        <v>0</v>
      </c>
      <c r="W286" s="115">
        <v>0</v>
      </c>
      <c r="X286" s="115">
        <v>0</v>
      </c>
      <c r="Y286" s="115">
        <v>0</v>
      </c>
      <c r="Z286" s="115">
        <v>0</v>
      </c>
    </row>
    <row r="287" spans="3:26" ht="15" x14ac:dyDescent="0.15">
      <c r="C287" s="4" t="str">
        <f t="shared" si="156"/>
        <v>NL</v>
      </c>
      <c r="D287" s="17"/>
      <c r="E287" s="18"/>
      <c r="F287" s="18"/>
      <c r="G287" s="18"/>
      <c r="H287" s="18"/>
      <c r="I287" s="18"/>
      <c r="J287" s="18"/>
      <c r="K287" s="18"/>
      <c r="L287" s="19"/>
      <c r="M287" s="5"/>
      <c r="N287" s="5"/>
      <c r="O287" s="5">
        <v>0</v>
      </c>
      <c r="P287" s="115">
        <v>0</v>
      </c>
      <c r="Q287" s="115">
        <v>0</v>
      </c>
      <c r="R287" s="115">
        <v>0</v>
      </c>
      <c r="S287" s="115">
        <v>0</v>
      </c>
      <c r="T287" s="115">
        <v>0</v>
      </c>
      <c r="U287" s="115">
        <v>0</v>
      </c>
      <c r="V287" s="115">
        <v>0</v>
      </c>
      <c r="W287" s="115">
        <v>0</v>
      </c>
      <c r="X287" s="115">
        <v>0</v>
      </c>
      <c r="Y287" s="115">
        <v>0</v>
      </c>
      <c r="Z287" s="115">
        <v>0</v>
      </c>
    </row>
    <row r="288" spans="3:26" ht="15" x14ac:dyDescent="0.15">
      <c r="C288" s="4" t="str">
        <f t="shared" si="156"/>
        <v>NO</v>
      </c>
      <c r="D288" s="17"/>
      <c r="E288" s="18"/>
      <c r="F288" s="18"/>
      <c r="G288" s="18"/>
      <c r="H288" s="18"/>
      <c r="I288" s="18"/>
      <c r="J288" s="18"/>
      <c r="K288" s="18"/>
      <c r="L288" s="19"/>
      <c r="M288" s="5"/>
      <c r="N288" s="5"/>
      <c r="O288" s="5">
        <v>0</v>
      </c>
      <c r="P288" s="115">
        <v>0</v>
      </c>
      <c r="Q288" s="115">
        <v>0</v>
      </c>
      <c r="R288" s="115">
        <v>0</v>
      </c>
      <c r="S288" s="115">
        <v>0</v>
      </c>
      <c r="T288" s="115">
        <v>0</v>
      </c>
      <c r="U288" s="115">
        <v>0</v>
      </c>
      <c r="V288" s="115">
        <v>0</v>
      </c>
      <c r="W288" s="115">
        <v>0</v>
      </c>
      <c r="X288" s="115">
        <v>0</v>
      </c>
      <c r="Y288" s="115">
        <v>0</v>
      </c>
      <c r="Z288" s="115">
        <v>0</v>
      </c>
    </row>
    <row r="289" spans="3:26" ht="15" x14ac:dyDescent="0.15">
      <c r="C289" s="4" t="str">
        <f t="shared" si="156"/>
        <v>PL</v>
      </c>
      <c r="D289" s="17"/>
      <c r="E289" s="18"/>
      <c r="F289" s="18"/>
      <c r="G289" s="18"/>
      <c r="H289" s="18"/>
      <c r="I289" s="18"/>
      <c r="J289" s="18"/>
      <c r="K289" s="18"/>
      <c r="L289" s="19"/>
      <c r="M289" s="5"/>
      <c r="N289" s="5"/>
      <c r="O289" s="5">
        <v>0</v>
      </c>
      <c r="P289" s="124">
        <v>0</v>
      </c>
      <c r="Q289" s="124">
        <v>0</v>
      </c>
      <c r="R289" s="124">
        <v>0</v>
      </c>
      <c r="S289" s="124">
        <v>0</v>
      </c>
      <c r="T289" s="124">
        <v>0</v>
      </c>
      <c r="U289" s="124">
        <v>0</v>
      </c>
      <c r="V289" s="124">
        <v>0</v>
      </c>
      <c r="W289" s="124">
        <v>0</v>
      </c>
      <c r="X289" s="124">
        <v>0</v>
      </c>
      <c r="Y289" s="124">
        <v>0</v>
      </c>
      <c r="Z289" s="124">
        <v>0</v>
      </c>
    </row>
    <row r="290" spans="3:26" ht="15" x14ac:dyDescent="0.15">
      <c r="C290" s="4" t="str">
        <f t="shared" si="156"/>
        <v>PT</v>
      </c>
      <c r="D290" s="17"/>
      <c r="E290" s="18"/>
      <c r="F290" s="18"/>
      <c r="G290" s="18"/>
      <c r="H290" s="18"/>
      <c r="I290" s="18"/>
      <c r="J290" s="18"/>
      <c r="K290" s="18"/>
      <c r="L290" s="19"/>
      <c r="M290" s="5"/>
      <c r="N290" s="5"/>
      <c r="O290" s="5">
        <v>0</v>
      </c>
      <c r="P290" s="115">
        <v>0</v>
      </c>
      <c r="Q290" s="115">
        <v>0</v>
      </c>
      <c r="R290" s="115">
        <v>0</v>
      </c>
      <c r="S290" s="115">
        <v>0</v>
      </c>
      <c r="T290" s="115">
        <v>16276.802644640669</v>
      </c>
      <c r="U290" s="115">
        <v>18236.593081482781</v>
      </c>
      <c r="V290" s="115">
        <v>18037.852946965668</v>
      </c>
      <c r="W290" s="115">
        <v>14357.27388882716</v>
      </c>
      <c r="X290" s="115">
        <v>13801.680747462942</v>
      </c>
      <c r="Y290" s="115">
        <v>13041.721125450924</v>
      </c>
      <c r="Z290" s="115">
        <v>12670.913200079198</v>
      </c>
    </row>
    <row r="291" spans="3:26" ht="15" x14ac:dyDescent="0.15">
      <c r="C291" s="4" t="str">
        <f t="shared" si="156"/>
        <v>RO</v>
      </c>
      <c r="D291" s="17"/>
      <c r="E291" s="18"/>
      <c r="F291" s="18"/>
      <c r="G291" s="18"/>
      <c r="H291" s="18"/>
      <c r="I291" s="18"/>
      <c r="J291" s="18"/>
      <c r="K291" s="18"/>
      <c r="L291" s="19"/>
      <c r="M291" s="5"/>
      <c r="N291" s="5"/>
      <c r="O291" s="5">
        <v>0</v>
      </c>
      <c r="P291" s="115">
        <v>0</v>
      </c>
      <c r="Q291" s="115">
        <v>0</v>
      </c>
      <c r="R291" s="115">
        <v>0</v>
      </c>
      <c r="S291" s="115">
        <v>0</v>
      </c>
      <c r="T291" s="115">
        <v>0</v>
      </c>
      <c r="U291" s="115">
        <v>0</v>
      </c>
      <c r="V291" s="115">
        <v>0</v>
      </c>
      <c r="W291" s="115">
        <v>0</v>
      </c>
      <c r="X291" s="115">
        <v>0</v>
      </c>
      <c r="Y291" s="115">
        <v>0</v>
      </c>
      <c r="Z291" s="115">
        <v>0</v>
      </c>
    </row>
    <row r="292" spans="3:26" ht="15" x14ac:dyDescent="0.15">
      <c r="C292" s="4" t="str">
        <f t="shared" si="156"/>
        <v>SE</v>
      </c>
      <c r="D292" s="17"/>
      <c r="E292" s="18"/>
      <c r="F292" s="18"/>
      <c r="G292" s="18"/>
      <c r="H292" s="18"/>
      <c r="I292" s="18"/>
      <c r="J292" s="18"/>
      <c r="K292" s="18"/>
      <c r="L292" s="19"/>
      <c r="M292" s="5"/>
      <c r="N292" s="5"/>
      <c r="O292" s="5">
        <v>0</v>
      </c>
      <c r="P292" s="115">
        <v>0</v>
      </c>
      <c r="Q292" s="115">
        <v>0</v>
      </c>
      <c r="R292" s="115">
        <v>0</v>
      </c>
      <c r="S292" s="115">
        <v>0</v>
      </c>
      <c r="T292" s="115">
        <v>0</v>
      </c>
      <c r="U292" s="115">
        <v>0</v>
      </c>
      <c r="V292" s="115">
        <v>0</v>
      </c>
      <c r="W292" s="115">
        <v>0</v>
      </c>
      <c r="X292" s="115">
        <v>0</v>
      </c>
      <c r="Y292" s="115">
        <v>0</v>
      </c>
      <c r="Z292" s="115">
        <v>0</v>
      </c>
    </row>
    <row r="293" spans="3:26" ht="15" x14ac:dyDescent="0.15">
      <c r="C293" s="4" t="str">
        <f t="shared" si="156"/>
        <v>SI</v>
      </c>
      <c r="D293" s="17"/>
      <c r="E293" s="18"/>
      <c r="F293" s="18"/>
      <c r="G293" s="18"/>
      <c r="H293" s="18"/>
      <c r="I293" s="18"/>
      <c r="J293" s="18"/>
      <c r="K293" s="18"/>
      <c r="L293" s="19"/>
      <c r="M293" s="5"/>
      <c r="N293" s="5"/>
      <c r="O293" s="5">
        <v>0</v>
      </c>
      <c r="P293" s="115">
        <v>0</v>
      </c>
      <c r="Q293" s="115">
        <v>0</v>
      </c>
      <c r="R293" s="115">
        <v>0</v>
      </c>
      <c r="S293" s="115">
        <v>0</v>
      </c>
      <c r="T293" s="115">
        <v>0</v>
      </c>
      <c r="U293" s="115">
        <v>0</v>
      </c>
      <c r="V293" s="115">
        <v>0</v>
      </c>
      <c r="W293" s="115">
        <v>0</v>
      </c>
      <c r="X293" s="115">
        <v>0</v>
      </c>
      <c r="Y293" s="115">
        <v>0</v>
      </c>
      <c r="Z293" s="115">
        <v>0</v>
      </c>
    </row>
    <row r="294" spans="3:26" ht="15" x14ac:dyDescent="0.15">
      <c r="C294" s="4" t="str">
        <f t="shared" si="156"/>
        <v xml:space="preserve">SK </v>
      </c>
      <c r="D294" s="17"/>
      <c r="E294" s="18"/>
      <c r="F294" s="18"/>
      <c r="G294" s="18"/>
      <c r="H294" s="18"/>
      <c r="I294" s="18"/>
      <c r="J294" s="18"/>
      <c r="K294" s="18"/>
      <c r="L294" s="19"/>
      <c r="M294" s="5"/>
      <c r="N294" s="5"/>
      <c r="O294" s="5">
        <v>0</v>
      </c>
      <c r="P294" s="115">
        <v>0</v>
      </c>
      <c r="Q294" s="115">
        <v>0</v>
      </c>
      <c r="R294" s="115">
        <v>0</v>
      </c>
      <c r="S294" s="115">
        <v>0</v>
      </c>
      <c r="T294" s="115">
        <v>0</v>
      </c>
      <c r="U294" s="115">
        <v>0</v>
      </c>
      <c r="V294" s="115">
        <v>0</v>
      </c>
      <c r="W294" s="115">
        <v>0</v>
      </c>
      <c r="X294" s="115">
        <v>0</v>
      </c>
      <c r="Y294" s="115">
        <v>0</v>
      </c>
      <c r="Z294" s="115">
        <v>0</v>
      </c>
    </row>
    <row r="295" spans="3:26" ht="15" x14ac:dyDescent="0.15">
      <c r="C295" s="4" t="str">
        <f t="shared" si="156"/>
        <v>TR</v>
      </c>
      <c r="D295" s="17"/>
      <c r="E295" s="18"/>
      <c r="F295" s="18"/>
      <c r="G295" s="18"/>
      <c r="H295" s="18"/>
      <c r="I295" s="18"/>
      <c r="J295" s="18"/>
      <c r="K295" s="18"/>
      <c r="L295" s="19"/>
      <c r="M295" s="5"/>
      <c r="N295" s="5"/>
      <c r="O295" s="5">
        <v>0</v>
      </c>
      <c r="P295" s="115">
        <v>688.52838907783496</v>
      </c>
      <c r="Q295" s="115">
        <v>693.72267029443208</v>
      </c>
      <c r="R295" s="115">
        <v>754.84879992226217</v>
      </c>
      <c r="S295" s="115">
        <v>896.60382858808669</v>
      </c>
      <c r="T295" s="115">
        <v>1010.479059372267</v>
      </c>
      <c r="U295" s="115">
        <v>1010.6099504421339</v>
      </c>
      <c r="V295" s="115">
        <v>981.15945972208726</v>
      </c>
      <c r="W295" s="115">
        <v>965.1907491983286</v>
      </c>
      <c r="X295" s="115">
        <v>982.20658828102228</v>
      </c>
      <c r="Y295" s="115">
        <v>1347</v>
      </c>
      <c r="Z295" s="115">
        <v>0</v>
      </c>
    </row>
    <row r="296" spans="3:26" ht="15" x14ac:dyDescent="0.15">
      <c r="C296" s="7" t="str">
        <f t="shared" si="156"/>
        <v>GB</v>
      </c>
      <c r="D296" s="20"/>
      <c r="E296" s="21"/>
      <c r="F296" s="21"/>
      <c r="G296" s="21"/>
      <c r="H296" s="21"/>
      <c r="I296" s="21"/>
      <c r="J296" s="21"/>
      <c r="K296" s="21"/>
      <c r="L296" s="22"/>
      <c r="M296" s="8"/>
      <c r="N296" s="8"/>
      <c r="O296" s="8">
        <v>0</v>
      </c>
      <c r="P296" s="125">
        <v>0</v>
      </c>
      <c r="Q296" s="125">
        <v>0</v>
      </c>
      <c r="R296" s="125">
        <v>0</v>
      </c>
      <c r="S296" s="125">
        <v>0</v>
      </c>
      <c r="T296" s="125">
        <v>0</v>
      </c>
      <c r="U296" s="125">
        <v>0</v>
      </c>
      <c r="V296" s="125">
        <v>0</v>
      </c>
      <c r="W296" s="125">
        <v>0</v>
      </c>
      <c r="X296" s="125">
        <v>0</v>
      </c>
      <c r="Y296" s="125">
        <v>0</v>
      </c>
      <c r="Z296" s="125">
        <v>0</v>
      </c>
    </row>
    <row r="299" spans="3:26" ht="18.75" x14ac:dyDescent="0.15">
      <c r="C299" s="9" t="s">
        <v>56</v>
      </c>
    </row>
    <row r="300" spans="3:26" ht="15" x14ac:dyDescent="0.15">
      <c r="C300" s="24"/>
      <c r="D300" s="3">
        <v>1992</v>
      </c>
      <c r="E300" s="3">
        <f>D300+1</f>
        <v>1993</v>
      </c>
      <c r="F300" s="3">
        <f t="shared" ref="F300:Z300" si="157">E300+1</f>
        <v>1994</v>
      </c>
      <c r="G300" s="3">
        <f t="shared" si="157"/>
        <v>1995</v>
      </c>
      <c r="H300" s="3">
        <f t="shared" si="157"/>
        <v>1996</v>
      </c>
      <c r="I300" s="3">
        <f t="shared" si="157"/>
        <v>1997</v>
      </c>
      <c r="J300" s="3">
        <f t="shared" si="157"/>
        <v>1998</v>
      </c>
      <c r="K300" s="3">
        <f t="shared" si="157"/>
        <v>1999</v>
      </c>
      <c r="L300" s="3">
        <f t="shared" si="157"/>
        <v>2000</v>
      </c>
      <c r="M300" s="3">
        <f t="shared" si="157"/>
        <v>2001</v>
      </c>
      <c r="N300" s="3">
        <f t="shared" si="157"/>
        <v>2002</v>
      </c>
      <c r="O300" s="3">
        <f t="shared" si="157"/>
        <v>2003</v>
      </c>
      <c r="P300" s="3">
        <f t="shared" si="157"/>
        <v>2004</v>
      </c>
      <c r="Q300" s="3">
        <f t="shared" si="157"/>
        <v>2005</v>
      </c>
      <c r="R300" s="3">
        <f t="shared" si="157"/>
        <v>2006</v>
      </c>
      <c r="S300" s="3">
        <f t="shared" si="157"/>
        <v>2007</v>
      </c>
      <c r="T300" s="3">
        <f t="shared" si="157"/>
        <v>2008</v>
      </c>
      <c r="U300" s="3">
        <f t="shared" si="157"/>
        <v>2009</v>
      </c>
      <c r="V300" s="3">
        <f t="shared" si="157"/>
        <v>2010</v>
      </c>
      <c r="W300" s="3">
        <f t="shared" si="157"/>
        <v>2011</v>
      </c>
      <c r="X300" s="3">
        <f t="shared" si="157"/>
        <v>2012</v>
      </c>
      <c r="Y300" s="3">
        <f t="shared" si="157"/>
        <v>2013</v>
      </c>
      <c r="Z300" s="3">
        <f t="shared" si="157"/>
        <v>2014</v>
      </c>
    </row>
    <row r="301" spans="3:26" ht="15" x14ac:dyDescent="0.15">
      <c r="C301" s="4" t="str">
        <f>C229</f>
        <v>AT</v>
      </c>
      <c r="D301" s="14"/>
      <c r="E301" s="15"/>
      <c r="F301" s="15"/>
      <c r="G301" s="15"/>
      <c r="H301" s="15"/>
      <c r="I301" s="15"/>
      <c r="J301" s="15"/>
      <c r="K301" s="15"/>
      <c r="L301" s="16"/>
      <c r="M301" s="5"/>
      <c r="N301" s="5"/>
      <c r="O301" s="5">
        <v>0</v>
      </c>
      <c r="P301" s="115">
        <v>0</v>
      </c>
      <c r="Q301" s="115">
        <v>0</v>
      </c>
      <c r="R301" s="115">
        <v>0</v>
      </c>
      <c r="S301" s="115">
        <v>0</v>
      </c>
      <c r="T301" s="115">
        <v>0</v>
      </c>
      <c r="U301" s="115">
        <v>0</v>
      </c>
      <c r="V301" s="115">
        <v>0</v>
      </c>
      <c r="W301" s="115">
        <v>0</v>
      </c>
      <c r="X301" s="115">
        <v>0</v>
      </c>
      <c r="Y301" s="115">
        <v>0</v>
      </c>
      <c r="Z301" s="115">
        <v>0</v>
      </c>
    </row>
    <row r="302" spans="3:26" ht="15" x14ac:dyDescent="0.15">
      <c r="C302" s="4" t="str">
        <f t="shared" ref="C302:C332" si="158">C230</f>
        <v>BE</v>
      </c>
      <c r="D302" s="17"/>
      <c r="E302" s="18"/>
      <c r="F302" s="18"/>
      <c r="G302" s="18"/>
      <c r="H302" s="18"/>
      <c r="I302" s="18"/>
      <c r="J302" s="18"/>
      <c r="K302" s="18"/>
      <c r="L302" s="19"/>
      <c r="M302" s="5"/>
      <c r="N302" s="5"/>
      <c r="O302" s="5">
        <v>0</v>
      </c>
      <c r="P302" s="115">
        <v>0</v>
      </c>
      <c r="Q302" s="115">
        <v>0</v>
      </c>
      <c r="R302" s="115">
        <v>0</v>
      </c>
      <c r="S302" s="115">
        <v>0</v>
      </c>
      <c r="T302" s="115">
        <v>0</v>
      </c>
      <c r="U302" s="115">
        <v>0</v>
      </c>
      <c r="V302" s="115">
        <v>0</v>
      </c>
      <c r="W302" s="115">
        <v>0</v>
      </c>
      <c r="X302" s="115">
        <v>0</v>
      </c>
      <c r="Y302" s="115">
        <v>0</v>
      </c>
      <c r="Z302" s="115">
        <v>0</v>
      </c>
    </row>
    <row r="303" spans="3:26" ht="15" x14ac:dyDescent="0.15">
      <c r="C303" s="4" t="str">
        <f t="shared" si="158"/>
        <v>BG</v>
      </c>
      <c r="D303" s="17"/>
      <c r="E303" s="18"/>
      <c r="F303" s="18"/>
      <c r="G303" s="18"/>
      <c r="H303" s="18"/>
      <c r="I303" s="18"/>
      <c r="J303" s="18"/>
      <c r="K303" s="18"/>
      <c r="L303" s="19"/>
      <c r="M303" s="5"/>
      <c r="N303" s="5"/>
      <c r="O303" s="5">
        <v>0</v>
      </c>
      <c r="P303" s="124">
        <v>0</v>
      </c>
      <c r="Q303" s="124">
        <v>0</v>
      </c>
      <c r="R303" s="124">
        <v>0</v>
      </c>
      <c r="S303" s="124">
        <v>0</v>
      </c>
      <c r="T303" s="124">
        <v>0</v>
      </c>
      <c r="U303" s="124">
        <v>0</v>
      </c>
      <c r="V303" s="124">
        <v>0</v>
      </c>
      <c r="W303" s="124">
        <v>0</v>
      </c>
      <c r="X303" s="124">
        <v>0</v>
      </c>
      <c r="Y303" s="124">
        <v>0</v>
      </c>
      <c r="Z303" s="124">
        <v>0</v>
      </c>
    </row>
    <row r="304" spans="3:26" ht="15" x14ac:dyDescent="0.15">
      <c r="C304" s="4" t="str">
        <f t="shared" si="158"/>
        <v>CH</v>
      </c>
      <c r="D304" s="17"/>
      <c r="E304" s="18"/>
      <c r="F304" s="18"/>
      <c r="G304" s="18"/>
      <c r="H304" s="18"/>
      <c r="I304" s="18"/>
      <c r="J304" s="18"/>
      <c r="K304" s="18"/>
      <c r="L304" s="19"/>
      <c r="M304" s="5"/>
      <c r="N304" s="5"/>
      <c r="O304" s="5">
        <v>0</v>
      </c>
      <c r="P304" s="115">
        <v>0</v>
      </c>
      <c r="Q304" s="115">
        <v>0</v>
      </c>
      <c r="R304" s="115">
        <v>0</v>
      </c>
      <c r="S304" s="115">
        <v>0</v>
      </c>
      <c r="T304" s="115">
        <v>0</v>
      </c>
      <c r="U304" s="115">
        <v>0</v>
      </c>
      <c r="V304" s="115">
        <v>0</v>
      </c>
      <c r="W304" s="115">
        <v>0</v>
      </c>
      <c r="X304" s="115">
        <v>0</v>
      </c>
      <c r="Y304" s="115">
        <v>0</v>
      </c>
      <c r="Z304" s="115">
        <v>0</v>
      </c>
    </row>
    <row r="305" spans="3:26" ht="15" x14ac:dyDescent="0.15">
      <c r="C305" s="4" t="str">
        <f t="shared" si="158"/>
        <v>CY</v>
      </c>
      <c r="D305" s="17"/>
      <c r="E305" s="18"/>
      <c r="F305" s="18"/>
      <c r="G305" s="18"/>
      <c r="H305" s="18"/>
      <c r="I305" s="18"/>
      <c r="J305" s="18"/>
      <c r="K305" s="18"/>
      <c r="L305" s="19"/>
      <c r="M305" s="5"/>
      <c r="N305" s="5"/>
      <c r="O305" s="5">
        <v>0</v>
      </c>
      <c r="P305" s="115">
        <v>0</v>
      </c>
      <c r="Q305" s="115">
        <v>0</v>
      </c>
      <c r="R305" s="115">
        <v>0</v>
      </c>
      <c r="S305" s="115">
        <v>0</v>
      </c>
      <c r="T305" s="115">
        <v>0</v>
      </c>
      <c r="U305" s="115">
        <v>0</v>
      </c>
      <c r="V305" s="115">
        <v>0</v>
      </c>
      <c r="W305" s="115">
        <v>0</v>
      </c>
      <c r="X305" s="115">
        <v>0</v>
      </c>
      <c r="Y305" s="115">
        <v>0</v>
      </c>
      <c r="Z305" s="115">
        <v>0</v>
      </c>
    </row>
    <row r="306" spans="3:26" ht="15" x14ac:dyDescent="0.15">
      <c r="C306" s="4" t="str">
        <f t="shared" si="158"/>
        <v xml:space="preserve">CZ </v>
      </c>
      <c r="D306" s="17"/>
      <c r="E306" s="18"/>
      <c r="F306" s="18"/>
      <c r="G306" s="18"/>
      <c r="H306" s="18"/>
      <c r="I306" s="18"/>
      <c r="J306" s="18"/>
      <c r="K306" s="18"/>
      <c r="L306" s="19"/>
      <c r="M306" s="5"/>
      <c r="N306" s="5"/>
      <c r="O306" s="5">
        <v>0</v>
      </c>
      <c r="P306" s="115">
        <v>0</v>
      </c>
      <c r="Q306" s="115">
        <v>0</v>
      </c>
      <c r="R306" s="115">
        <v>0</v>
      </c>
      <c r="S306" s="115">
        <v>0</v>
      </c>
      <c r="T306" s="115">
        <v>0</v>
      </c>
      <c r="U306" s="115">
        <v>0</v>
      </c>
      <c r="V306" s="115">
        <v>0</v>
      </c>
      <c r="W306" s="115">
        <v>0</v>
      </c>
      <c r="X306" s="115">
        <v>0</v>
      </c>
      <c r="Y306" s="115">
        <v>0</v>
      </c>
      <c r="Z306" s="115">
        <v>0</v>
      </c>
    </row>
    <row r="307" spans="3:26" ht="15" x14ac:dyDescent="0.15">
      <c r="C307" s="4" t="str">
        <f t="shared" si="158"/>
        <v>DE</v>
      </c>
      <c r="D307" s="17"/>
      <c r="E307" s="18"/>
      <c r="F307" s="18"/>
      <c r="G307" s="18"/>
      <c r="H307" s="18"/>
      <c r="I307" s="18"/>
      <c r="J307" s="18"/>
      <c r="K307" s="18"/>
      <c r="L307" s="19"/>
      <c r="M307" s="6"/>
      <c r="N307" s="6"/>
      <c r="O307" s="6">
        <v>0</v>
      </c>
      <c r="P307" s="115">
        <v>0</v>
      </c>
      <c r="Q307" s="115">
        <v>0</v>
      </c>
      <c r="R307" s="115">
        <v>0</v>
      </c>
      <c r="S307" s="115">
        <v>0</v>
      </c>
      <c r="T307" s="115">
        <v>0</v>
      </c>
      <c r="U307" s="115">
        <v>0</v>
      </c>
      <c r="V307" s="115">
        <v>0</v>
      </c>
      <c r="W307" s="115">
        <v>0</v>
      </c>
      <c r="X307" s="115">
        <v>0</v>
      </c>
      <c r="Y307" s="115">
        <v>0</v>
      </c>
      <c r="Z307" s="115">
        <v>0</v>
      </c>
    </row>
    <row r="308" spans="3:26" ht="15" x14ac:dyDescent="0.15">
      <c r="C308" s="4" t="str">
        <f t="shared" si="158"/>
        <v>DK</v>
      </c>
      <c r="D308" s="17"/>
      <c r="E308" s="18"/>
      <c r="F308" s="18"/>
      <c r="G308" s="18"/>
      <c r="H308" s="18"/>
      <c r="I308" s="18"/>
      <c r="J308" s="18"/>
      <c r="K308" s="18"/>
      <c r="L308" s="19"/>
      <c r="M308" s="5"/>
      <c r="N308" s="5"/>
      <c r="O308" s="5">
        <v>0</v>
      </c>
      <c r="P308" s="115">
        <v>0</v>
      </c>
      <c r="Q308" s="115">
        <v>0</v>
      </c>
      <c r="R308" s="115">
        <v>0</v>
      </c>
      <c r="S308" s="115">
        <v>0</v>
      </c>
      <c r="T308" s="115">
        <v>0</v>
      </c>
      <c r="U308" s="115">
        <v>0</v>
      </c>
      <c r="V308" s="115">
        <v>0</v>
      </c>
      <c r="W308" s="115">
        <v>0</v>
      </c>
      <c r="X308" s="115">
        <v>0</v>
      </c>
      <c r="Y308" s="115">
        <v>0</v>
      </c>
      <c r="Z308" s="115">
        <v>0</v>
      </c>
    </row>
    <row r="309" spans="3:26" ht="15" x14ac:dyDescent="0.15">
      <c r="C309" s="4" t="str">
        <f t="shared" si="158"/>
        <v>EE</v>
      </c>
      <c r="D309" s="17"/>
      <c r="E309" s="18"/>
      <c r="F309" s="18"/>
      <c r="G309" s="18"/>
      <c r="H309" s="18"/>
      <c r="I309" s="18"/>
      <c r="J309" s="18"/>
      <c r="K309" s="18"/>
      <c r="L309" s="19"/>
      <c r="M309" s="5"/>
      <c r="N309" s="5"/>
      <c r="O309" s="5">
        <v>0</v>
      </c>
      <c r="P309" s="115">
        <v>0</v>
      </c>
      <c r="Q309" s="115">
        <v>0</v>
      </c>
      <c r="R309" s="115">
        <v>0</v>
      </c>
      <c r="S309" s="115">
        <v>0</v>
      </c>
      <c r="T309" s="115">
        <v>0</v>
      </c>
      <c r="U309" s="115">
        <v>0</v>
      </c>
      <c r="V309" s="115">
        <v>0</v>
      </c>
      <c r="W309" s="115">
        <v>0</v>
      </c>
      <c r="X309" s="115">
        <v>0</v>
      </c>
      <c r="Y309" s="115">
        <v>0</v>
      </c>
      <c r="Z309" s="115">
        <v>0</v>
      </c>
    </row>
    <row r="310" spans="3:26" ht="15" x14ac:dyDescent="0.15">
      <c r="C310" s="4" t="str">
        <f t="shared" si="158"/>
        <v>ES</v>
      </c>
      <c r="D310" s="17"/>
      <c r="E310" s="18"/>
      <c r="F310" s="18"/>
      <c r="G310" s="18"/>
      <c r="H310" s="18"/>
      <c r="I310" s="18"/>
      <c r="J310" s="18"/>
      <c r="K310" s="18"/>
      <c r="L310" s="19"/>
      <c r="M310" s="5"/>
      <c r="N310" s="5"/>
      <c r="O310" s="5">
        <v>0</v>
      </c>
      <c r="P310" s="115">
        <v>0</v>
      </c>
      <c r="Q310" s="115">
        <v>0</v>
      </c>
      <c r="R310" s="115">
        <v>0</v>
      </c>
      <c r="S310" s="115">
        <v>0</v>
      </c>
      <c r="T310" s="115">
        <v>0</v>
      </c>
      <c r="U310" s="115">
        <v>0</v>
      </c>
      <c r="V310" s="115">
        <v>0</v>
      </c>
      <c r="W310" s="115">
        <v>0</v>
      </c>
      <c r="X310" s="115">
        <v>0</v>
      </c>
      <c r="Y310" s="115">
        <v>0</v>
      </c>
      <c r="Z310" s="115">
        <v>0</v>
      </c>
    </row>
    <row r="311" spans="3:26" ht="15" x14ac:dyDescent="0.15">
      <c r="C311" s="4" t="str">
        <f t="shared" si="158"/>
        <v>FI</v>
      </c>
      <c r="D311" s="17"/>
      <c r="E311" s="18"/>
      <c r="F311" s="18"/>
      <c r="G311" s="18"/>
      <c r="H311" s="18"/>
      <c r="I311" s="18"/>
      <c r="J311" s="18"/>
      <c r="K311" s="18"/>
      <c r="L311" s="19"/>
      <c r="M311" s="5"/>
      <c r="N311" s="5"/>
      <c r="O311" s="5">
        <v>0</v>
      </c>
      <c r="P311" s="115">
        <v>1120</v>
      </c>
      <c r="Q311" s="115">
        <v>1087</v>
      </c>
      <c r="R311" s="115">
        <v>1305</v>
      </c>
      <c r="S311" s="115">
        <v>967</v>
      </c>
      <c r="T311" s="115">
        <v>708</v>
      </c>
      <c r="U311" s="115">
        <v>713</v>
      </c>
      <c r="V311" s="115">
        <v>557</v>
      </c>
      <c r="W311" s="115">
        <v>595</v>
      </c>
      <c r="X311" s="115">
        <v>1021</v>
      </c>
      <c r="Y311" s="115">
        <v>697</v>
      </c>
      <c r="Z311" s="115">
        <v>568</v>
      </c>
    </row>
    <row r="312" spans="3:26" ht="15" x14ac:dyDescent="0.15">
      <c r="C312" s="4" t="str">
        <f t="shared" si="158"/>
        <v>FR</v>
      </c>
      <c r="D312" s="17"/>
      <c r="E312" s="18"/>
      <c r="F312" s="18"/>
      <c r="G312" s="18"/>
      <c r="H312" s="18"/>
      <c r="I312" s="18"/>
      <c r="J312" s="18"/>
      <c r="K312" s="18"/>
      <c r="L312" s="19"/>
      <c r="M312" s="5"/>
      <c r="N312" s="5"/>
      <c r="O312" s="5">
        <v>0</v>
      </c>
      <c r="P312" s="115">
        <v>0</v>
      </c>
      <c r="Q312" s="115">
        <v>0</v>
      </c>
      <c r="R312" s="115">
        <v>0</v>
      </c>
      <c r="S312" s="115">
        <v>0</v>
      </c>
      <c r="T312" s="115">
        <v>0</v>
      </c>
      <c r="U312" s="115">
        <v>0</v>
      </c>
      <c r="V312" s="115">
        <v>0</v>
      </c>
      <c r="W312" s="115">
        <v>0</v>
      </c>
      <c r="X312" s="115">
        <v>0</v>
      </c>
      <c r="Y312" s="115">
        <v>0</v>
      </c>
      <c r="Z312" s="115">
        <v>0</v>
      </c>
    </row>
    <row r="313" spans="3:26" ht="15" x14ac:dyDescent="0.15">
      <c r="C313" s="4" t="str">
        <f t="shared" si="158"/>
        <v>GR</v>
      </c>
      <c r="D313" s="17"/>
      <c r="E313" s="18"/>
      <c r="F313" s="18"/>
      <c r="G313" s="18"/>
      <c r="H313" s="18"/>
      <c r="I313" s="18"/>
      <c r="J313" s="18"/>
      <c r="K313" s="18"/>
      <c r="L313" s="19"/>
      <c r="M313" s="5"/>
      <c r="N313" s="5"/>
      <c r="O313" s="5">
        <v>0</v>
      </c>
      <c r="P313" s="115">
        <v>0</v>
      </c>
      <c r="Q313" s="115">
        <v>0</v>
      </c>
      <c r="R313" s="115">
        <v>0</v>
      </c>
      <c r="S313" s="115">
        <v>0</v>
      </c>
      <c r="T313" s="115">
        <v>0</v>
      </c>
      <c r="U313" s="115">
        <v>0</v>
      </c>
      <c r="V313" s="115">
        <v>0</v>
      </c>
      <c r="W313" s="115">
        <v>0</v>
      </c>
      <c r="X313" s="115">
        <v>0</v>
      </c>
      <c r="Y313" s="115">
        <v>0</v>
      </c>
      <c r="Z313" s="115">
        <v>0</v>
      </c>
    </row>
    <row r="314" spans="3:26" ht="15" x14ac:dyDescent="0.15">
      <c r="C314" s="4" t="str">
        <f t="shared" si="158"/>
        <v>HR</v>
      </c>
      <c r="D314" s="17"/>
      <c r="E314" s="18"/>
      <c r="F314" s="18"/>
      <c r="G314" s="18"/>
      <c r="H314" s="18"/>
      <c r="I314" s="18"/>
      <c r="J314" s="18"/>
      <c r="K314" s="18"/>
      <c r="L314" s="19"/>
      <c r="M314" s="5"/>
      <c r="N314" s="5"/>
      <c r="O314" s="5">
        <v>0</v>
      </c>
      <c r="P314" s="115">
        <v>0</v>
      </c>
      <c r="Q314" s="115">
        <v>0</v>
      </c>
      <c r="R314" s="115">
        <v>0</v>
      </c>
      <c r="S314" s="115">
        <v>0</v>
      </c>
      <c r="T314" s="115">
        <v>0</v>
      </c>
      <c r="U314" s="115">
        <v>0</v>
      </c>
      <c r="V314" s="115">
        <v>0</v>
      </c>
      <c r="W314" s="115">
        <v>0</v>
      </c>
      <c r="X314" s="115">
        <v>0</v>
      </c>
      <c r="Y314" s="115">
        <v>0</v>
      </c>
      <c r="Z314" s="115">
        <v>0</v>
      </c>
    </row>
    <row r="315" spans="3:26" ht="15" x14ac:dyDescent="0.15">
      <c r="C315" s="4" t="str">
        <f t="shared" si="158"/>
        <v>HU</v>
      </c>
      <c r="D315" s="17"/>
      <c r="E315" s="18"/>
      <c r="F315" s="18"/>
      <c r="G315" s="18"/>
      <c r="H315" s="18"/>
      <c r="I315" s="18"/>
      <c r="J315" s="18"/>
      <c r="K315" s="18"/>
      <c r="L315" s="19"/>
      <c r="M315" s="5"/>
      <c r="N315" s="5"/>
      <c r="O315" s="5">
        <v>0</v>
      </c>
      <c r="P315" s="115">
        <v>0</v>
      </c>
      <c r="Q315" s="115">
        <v>0</v>
      </c>
      <c r="R315" s="115">
        <v>0</v>
      </c>
      <c r="S315" s="115">
        <v>0</v>
      </c>
      <c r="T315" s="115">
        <v>0</v>
      </c>
      <c r="U315" s="115">
        <v>0</v>
      </c>
      <c r="V315" s="115">
        <v>0</v>
      </c>
      <c r="W315" s="115">
        <v>0</v>
      </c>
      <c r="X315" s="115">
        <v>0</v>
      </c>
      <c r="Y315" s="115">
        <v>0</v>
      </c>
      <c r="Z315" s="115">
        <v>0</v>
      </c>
    </row>
    <row r="316" spans="3:26" ht="15" x14ac:dyDescent="0.15">
      <c r="C316" s="4" t="str">
        <f t="shared" si="158"/>
        <v>IE</v>
      </c>
      <c r="D316" s="17"/>
      <c r="E316" s="18"/>
      <c r="F316" s="18"/>
      <c r="G316" s="18"/>
      <c r="H316" s="18"/>
      <c r="I316" s="18"/>
      <c r="J316" s="18"/>
      <c r="K316" s="18"/>
      <c r="L316" s="19"/>
      <c r="M316" s="5"/>
      <c r="N316" s="5"/>
      <c r="O316" s="5">
        <v>0</v>
      </c>
      <c r="P316" s="124">
        <v>0</v>
      </c>
      <c r="Q316" s="124">
        <v>0</v>
      </c>
      <c r="R316" s="124">
        <v>0</v>
      </c>
      <c r="S316" s="124">
        <v>0</v>
      </c>
      <c r="T316" s="124">
        <v>0</v>
      </c>
      <c r="U316" s="124">
        <v>0</v>
      </c>
      <c r="V316" s="124">
        <v>0</v>
      </c>
      <c r="W316" s="124">
        <v>0</v>
      </c>
      <c r="X316" s="124">
        <v>0</v>
      </c>
      <c r="Y316" s="124">
        <v>0</v>
      </c>
      <c r="Z316" s="124">
        <v>0</v>
      </c>
    </row>
    <row r="317" spans="3:26" ht="15" x14ac:dyDescent="0.15">
      <c r="C317" s="4" t="str">
        <f t="shared" si="158"/>
        <v>IS</v>
      </c>
      <c r="D317" s="17"/>
      <c r="E317" s="18"/>
      <c r="F317" s="18"/>
      <c r="G317" s="18"/>
      <c r="H317" s="18"/>
      <c r="I317" s="18"/>
      <c r="J317" s="18"/>
      <c r="K317" s="18"/>
      <c r="L317" s="19"/>
      <c r="M317" s="5"/>
      <c r="N317" s="5"/>
      <c r="O317" s="5">
        <v>0</v>
      </c>
      <c r="P317" s="124">
        <v>0</v>
      </c>
      <c r="Q317" s="124">
        <v>0</v>
      </c>
      <c r="R317" s="124">
        <v>0</v>
      </c>
      <c r="S317" s="124">
        <v>0</v>
      </c>
      <c r="T317" s="124">
        <v>0</v>
      </c>
      <c r="U317" s="124">
        <v>0</v>
      </c>
      <c r="V317" s="124">
        <v>0</v>
      </c>
      <c r="W317" s="124">
        <v>0</v>
      </c>
      <c r="X317" s="124">
        <v>0</v>
      </c>
      <c r="Y317" s="124">
        <v>0</v>
      </c>
      <c r="Z317" s="124">
        <v>0</v>
      </c>
    </row>
    <row r="318" spans="3:26" ht="15" x14ac:dyDescent="0.15">
      <c r="C318" s="4" t="str">
        <f t="shared" si="158"/>
        <v>IT</v>
      </c>
      <c r="D318" s="17"/>
      <c r="E318" s="18"/>
      <c r="F318" s="18"/>
      <c r="G318" s="18"/>
      <c r="H318" s="18"/>
      <c r="I318" s="18"/>
      <c r="J318" s="18"/>
      <c r="K318" s="18"/>
      <c r="L318" s="19"/>
      <c r="M318" s="5"/>
      <c r="N318" s="5"/>
      <c r="O318" s="5">
        <v>0</v>
      </c>
      <c r="P318" s="115">
        <v>0</v>
      </c>
      <c r="Q318" s="115">
        <v>0</v>
      </c>
      <c r="R318" s="115">
        <v>0</v>
      </c>
      <c r="S318" s="115">
        <v>0</v>
      </c>
      <c r="T318" s="115">
        <v>0</v>
      </c>
      <c r="U318" s="115">
        <v>0</v>
      </c>
      <c r="V318" s="115">
        <v>0</v>
      </c>
      <c r="W318" s="115">
        <v>0</v>
      </c>
      <c r="X318" s="115">
        <v>0</v>
      </c>
      <c r="Y318" s="115">
        <v>0</v>
      </c>
      <c r="Z318" s="115">
        <v>0</v>
      </c>
    </row>
    <row r="319" spans="3:26" ht="15" x14ac:dyDescent="0.15">
      <c r="C319" s="4" t="str">
        <f t="shared" si="158"/>
        <v>LI</v>
      </c>
      <c r="D319" s="17"/>
      <c r="E319" s="18"/>
      <c r="F319" s="18"/>
      <c r="G319" s="18"/>
      <c r="H319" s="18"/>
      <c r="I319" s="18"/>
      <c r="J319" s="18"/>
      <c r="K319" s="18"/>
      <c r="L319" s="19"/>
      <c r="M319" s="5"/>
      <c r="N319" s="5"/>
      <c r="O319" s="5">
        <v>0</v>
      </c>
      <c r="P319" s="115">
        <v>0</v>
      </c>
      <c r="Q319" s="115">
        <v>0</v>
      </c>
      <c r="R319" s="115">
        <v>0</v>
      </c>
      <c r="S319" s="115">
        <v>0</v>
      </c>
      <c r="T319" s="115">
        <v>0</v>
      </c>
      <c r="U319" s="115">
        <v>0</v>
      </c>
      <c r="V319" s="115">
        <v>0</v>
      </c>
      <c r="W319" s="115">
        <v>0</v>
      </c>
      <c r="X319" s="115">
        <v>0</v>
      </c>
      <c r="Y319" s="115">
        <v>0</v>
      </c>
      <c r="Z319" s="115">
        <v>0</v>
      </c>
    </row>
    <row r="320" spans="3:26" ht="15" x14ac:dyDescent="0.15">
      <c r="C320" s="4" t="str">
        <f t="shared" si="158"/>
        <v>LU</v>
      </c>
      <c r="D320" s="17"/>
      <c r="E320" s="18"/>
      <c r="F320" s="18"/>
      <c r="G320" s="18"/>
      <c r="H320" s="18"/>
      <c r="I320" s="18"/>
      <c r="J320" s="18"/>
      <c r="K320" s="18"/>
      <c r="L320" s="19"/>
      <c r="M320" s="5"/>
      <c r="N320" s="5"/>
      <c r="O320" s="5">
        <v>0</v>
      </c>
      <c r="P320" s="124">
        <v>0</v>
      </c>
      <c r="Q320" s="124">
        <v>0</v>
      </c>
      <c r="R320" s="124">
        <v>0</v>
      </c>
      <c r="S320" s="124">
        <v>0</v>
      </c>
      <c r="T320" s="124">
        <v>0</v>
      </c>
      <c r="U320" s="124">
        <v>0</v>
      </c>
      <c r="V320" s="124">
        <v>0</v>
      </c>
      <c r="W320" s="124">
        <v>0</v>
      </c>
      <c r="X320" s="124">
        <v>0</v>
      </c>
      <c r="Y320" s="124">
        <v>0</v>
      </c>
      <c r="Z320" s="124">
        <v>0</v>
      </c>
    </row>
    <row r="321" spans="3:26" ht="15" x14ac:dyDescent="0.15">
      <c r="C321" s="4" t="str">
        <f t="shared" si="158"/>
        <v>LV</v>
      </c>
      <c r="D321" s="17"/>
      <c r="E321" s="18"/>
      <c r="F321" s="18"/>
      <c r="G321" s="18"/>
      <c r="H321" s="18"/>
      <c r="I321" s="18"/>
      <c r="J321" s="18"/>
      <c r="K321" s="18"/>
      <c r="L321" s="19"/>
      <c r="M321" s="5"/>
      <c r="N321" s="5"/>
      <c r="O321" s="5">
        <v>0</v>
      </c>
      <c r="P321" s="115">
        <v>7.26</v>
      </c>
      <c r="Q321" s="115">
        <v>6.47</v>
      </c>
      <c r="R321" s="115">
        <v>5.29</v>
      </c>
      <c r="S321" s="115">
        <v>4.55</v>
      </c>
      <c r="T321" s="115">
        <v>3.58</v>
      </c>
      <c r="U321" s="115">
        <v>3.01</v>
      </c>
      <c r="V321" s="115">
        <v>3.66</v>
      </c>
      <c r="W321" s="115">
        <v>3.61</v>
      </c>
      <c r="X321" s="115">
        <v>4.09</v>
      </c>
      <c r="Y321" s="115">
        <v>0.72</v>
      </c>
      <c r="Z321" s="115">
        <v>0</v>
      </c>
    </row>
    <row r="322" spans="3:26" ht="15" x14ac:dyDescent="0.15">
      <c r="C322" s="4" t="str">
        <f t="shared" si="158"/>
        <v>MT</v>
      </c>
      <c r="D322" s="17"/>
      <c r="E322" s="18"/>
      <c r="F322" s="18"/>
      <c r="G322" s="18"/>
      <c r="H322" s="18"/>
      <c r="I322" s="18"/>
      <c r="J322" s="18"/>
      <c r="K322" s="18"/>
      <c r="L322" s="19"/>
      <c r="M322" s="5"/>
      <c r="N322" s="5"/>
      <c r="O322" s="5">
        <v>0</v>
      </c>
      <c r="P322" s="115">
        <v>0</v>
      </c>
      <c r="Q322" s="115">
        <v>0</v>
      </c>
      <c r="R322" s="115">
        <v>0</v>
      </c>
      <c r="S322" s="115">
        <v>0</v>
      </c>
      <c r="T322" s="115">
        <v>0</v>
      </c>
      <c r="U322" s="115">
        <v>0</v>
      </c>
      <c r="V322" s="115">
        <v>0</v>
      </c>
      <c r="W322" s="115">
        <v>0</v>
      </c>
      <c r="X322" s="115">
        <v>0</v>
      </c>
      <c r="Y322" s="115">
        <v>0</v>
      </c>
      <c r="Z322" s="115">
        <v>0</v>
      </c>
    </row>
    <row r="323" spans="3:26" ht="15" x14ac:dyDescent="0.15">
      <c r="C323" s="4" t="str">
        <f t="shared" si="158"/>
        <v>NL</v>
      </c>
      <c r="D323" s="17"/>
      <c r="E323" s="18"/>
      <c r="F323" s="18"/>
      <c r="G323" s="18"/>
      <c r="H323" s="18"/>
      <c r="I323" s="18"/>
      <c r="J323" s="18"/>
      <c r="K323" s="18"/>
      <c r="L323" s="19"/>
      <c r="M323" s="5"/>
      <c r="N323" s="5"/>
      <c r="O323" s="5">
        <v>0</v>
      </c>
      <c r="P323" s="115">
        <v>0</v>
      </c>
      <c r="Q323" s="115">
        <v>0</v>
      </c>
      <c r="R323" s="115">
        <v>0</v>
      </c>
      <c r="S323" s="115">
        <v>0</v>
      </c>
      <c r="T323" s="115">
        <v>0</v>
      </c>
      <c r="U323" s="115">
        <v>0</v>
      </c>
      <c r="V323" s="115">
        <v>0</v>
      </c>
      <c r="W323" s="115">
        <v>0</v>
      </c>
      <c r="X323" s="115">
        <v>0</v>
      </c>
      <c r="Y323" s="115">
        <v>0</v>
      </c>
      <c r="Z323" s="115">
        <v>0</v>
      </c>
    </row>
    <row r="324" spans="3:26" ht="15" x14ac:dyDescent="0.15">
      <c r="C324" s="4" t="str">
        <f t="shared" si="158"/>
        <v>NO</v>
      </c>
      <c r="D324" s="17"/>
      <c r="E324" s="18"/>
      <c r="F324" s="18"/>
      <c r="G324" s="18"/>
      <c r="H324" s="18"/>
      <c r="I324" s="18"/>
      <c r="J324" s="18"/>
      <c r="K324" s="18"/>
      <c r="L324" s="19"/>
      <c r="M324" s="5"/>
      <c r="N324" s="5"/>
      <c r="O324" s="5">
        <v>0</v>
      </c>
      <c r="P324" s="115">
        <v>0</v>
      </c>
      <c r="Q324" s="115">
        <v>0</v>
      </c>
      <c r="R324" s="115">
        <v>0</v>
      </c>
      <c r="S324" s="115">
        <v>0</v>
      </c>
      <c r="T324" s="115">
        <v>0</v>
      </c>
      <c r="U324" s="115">
        <v>0</v>
      </c>
      <c r="V324" s="115">
        <v>0</v>
      </c>
      <c r="W324" s="115">
        <v>0</v>
      </c>
      <c r="X324" s="115">
        <v>0</v>
      </c>
      <c r="Y324" s="115">
        <v>0</v>
      </c>
      <c r="Z324" s="115">
        <v>0</v>
      </c>
    </row>
    <row r="325" spans="3:26" ht="15" x14ac:dyDescent="0.15">
      <c r="C325" s="4" t="str">
        <f t="shared" si="158"/>
        <v>PL</v>
      </c>
      <c r="D325" s="17"/>
      <c r="E325" s="18"/>
      <c r="F325" s="18"/>
      <c r="G325" s="18"/>
      <c r="H325" s="18"/>
      <c r="I325" s="18"/>
      <c r="J325" s="18"/>
      <c r="K325" s="18"/>
      <c r="L325" s="19"/>
      <c r="M325" s="5"/>
      <c r="N325" s="5"/>
      <c r="O325" s="5">
        <v>0</v>
      </c>
      <c r="P325" s="124">
        <v>0</v>
      </c>
      <c r="Q325" s="124">
        <v>0</v>
      </c>
      <c r="R325" s="124">
        <v>0</v>
      </c>
      <c r="S325" s="124">
        <v>0</v>
      </c>
      <c r="T325" s="124">
        <v>0</v>
      </c>
      <c r="U325" s="124">
        <v>0</v>
      </c>
      <c r="V325" s="124">
        <v>0</v>
      </c>
      <c r="W325" s="124">
        <v>0</v>
      </c>
      <c r="X325" s="124">
        <v>0</v>
      </c>
      <c r="Y325" s="124">
        <v>0</v>
      </c>
      <c r="Z325" s="124">
        <v>0</v>
      </c>
    </row>
    <row r="326" spans="3:26" ht="15" x14ac:dyDescent="0.15">
      <c r="C326" s="4" t="str">
        <f t="shared" si="158"/>
        <v>PT</v>
      </c>
      <c r="D326" s="17"/>
      <c r="E326" s="18"/>
      <c r="F326" s="18"/>
      <c r="G326" s="18"/>
      <c r="H326" s="18"/>
      <c r="I326" s="18"/>
      <c r="J326" s="18"/>
      <c r="K326" s="18"/>
      <c r="L326" s="19"/>
      <c r="M326" s="5"/>
      <c r="N326" s="5"/>
      <c r="O326" s="5">
        <v>0</v>
      </c>
      <c r="P326" s="115">
        <v>0</v>
      </c>
      <c r="Q326" s="115">
        <v>0</v>
      </c>
      <c r="R326" s="115">
        <v>0</v>
      </c>
      <c r="S326" s="115">
        <v>0</v>
      </c>
      <c r="T326" s="115">
        <v>0</v>
      </c>
      <c r="U326" s="115">
        <v>0</v>
      </c>
      <c r="V326" s="115">
        <v>0</v>
      </c>
      <c r="W326" s="115">
        <v>0</v>
      </c>
      <c r="X326" s="115">
        <v>0</v>
      </c>
      <c r="Y326" s="115">
        <v>0</v>
      </c>
      <c r="Z326" s="115">
        <v>0</v>
      </c>
    </row>
    <row r="327" spans="3:26" ht="15" x14ac:dyDescent="0.15">
      <c r="C327" s="4" t="str">
        <f t="shared" si="158"/>
        <v>RO</v>
      </c>
      <c r="D327" s="17"/>
      <c r="E327" s="18"/>
      <c r="F327" s="18"/>
      <c r="G327" s="18"/>
      <c r="H327" s="18"/>
      <c r="I327" s="18"/>
      <c r="J327" s="18"/>
      <c r="K327" s="18"/>
      <c r="L327" s="19"/>
      <c r="M327" s="5"/>
      <c r="N327" s="5"/>
      <c r="O327" s="5">
        <v>0</v>
      </c>
      <c r="P327" s="115">
        <v>0</v>
      </c>
      <c r="Q327" s="115">
        <v>0</v>
      </c>
      <c r="R327" s="115">
        <v>0</v>
      </c>
      <c r="S327" s="115">
        <v>0</v>
      </c>
      <c r="T327" s="115">
        <v>0</v>
      </c>
      <c r="U327" s="115">
        <v>0</v>
      </c>
      <c r="V327" s="115">
        <v>0</v>
      </c>
      <c r="W327" s="115">
        <v>0</v>
      </c>
      <c r="X327" s="115">
        <v>0</v>
      </c>
      <c r="Y327" s="115">
        <v>0</v>
      </c>
      <c r="Z327" s="115">
        <v>0</v>
      </c>
    </row>
    <row r="328" spans="3:26" ht="15" x14ac:dyDescent="0.15">
      <c r="C328" s="4" t="str">
        <f t="shared" si="158"/>
        <v>SE</v>
      </c>
      <c r="D328" s="17"/>
      <c r="E328" s="18"/>
      <c r="F328" s="18"/>
      <c r="G328" s="18"/>
      <c r="H328" s="18"/>
      <c r="I328" s="18"/>
      <c r="J328" s="18"/>
      <c r="K328" s="18"/>
      <c r="L328" s="19"/>
      <c r="M328" s="5"/>
      <c r="N328" s="5"/>
      <c r="O328" s="5">
        <v>0</v>
      </c>
      <c r="P328" s="115">
        <v>0</v>
      </c>
      <c r="Q328" s="115">
        <v>0</v>
      </c>
      <c r="R328" s="115">
        <v>0</v>
      </c>
      <c r="S328" s="115">
        <v>0</v>
      </c>
      <c r="T328" s="115">
        <v>0</v>
      </c>
      <c r="U328" s="115">
        <v>0</v>
      </c>
      <c r="V328" s="115">
        <v>0</v>
      </c>
      <c r="W328" s="115">
        <v>0</v>
      </c>
      <c r="X328" s="115">
        <v>0</v>
      </c>
      <c r="Y328" s="115">
        <v>0</v>
      </c>
      <c r="Z328" s="115">
        <v>0</v>
      </c>
    </row>
    <row r="329" spans="3:26" ht="15" x14ac:dyDescent="0.15">
      <c r="C329" s="4" t="str">
        <f t="shared" si="158"/>
        <v>SI</v>
      </c>
      <c r="D329" s="17"/>
      <c r="E329" s="18"/>
      <c r="F329" s="18"/>
      <c r="G329" s="18"/>
      <c r="H329" s="18"/>
      <c r="I329" s="18"/>
      <c r="J329" s="18"/>
      <c r="K329" s="18"/>
      <c r="L329" s="19"/>
      <c r="M329" s="5"/>
      <c r="N329" s="5"/>
      <c r="O329" s="5">
        <v>0</v>
      </c>
      <c r="P329" s="115">
        <v>0</v>
      </c>
      <c r="Q329" s="115">
        <v>0</v>
      </c>
      <c r="R329" s="115">
        <v>0</v>
      </c>
      <c r="S329" s="115">
        <v>0</v>
      </c>
      <c r="T329" s="115">
        <v>0</v>
      </c>
      <c r="U329" s="115">
        <v>0</v>
      </c>
      <c r="V329" s="115">
        <v>0</v>
      </c>
      <c r="W329" s="115">
        <v>0</v>
      </c>
      <c r="X329" s="115">
        <v>0</v>
      </c>
      <c r="Y329" s="115">
        <v>0</v>
      </c>
      <c r="Z329" s="115">
        <v>0</v>
      </c>
    </row>
    <row r="330" spans="3:26" ht="15" x14ac:dyDescent="0.15">
      <c r="C330" s="4" t="str">
        <f t="shared" si="158"/>
        <v xml:space="preserve">SK </v>
      </c>
      <c r="D330" s="17"/>
      <c r="E330" s="18"/>
      <c r="F330" s="18"/>
      <c r="G330" s="18"/>
      <c r="H330" s="18"/>
      <c r="I330" s="18"/>
      <c r="J330" s="18"/>
      <c r="K330" s="18"/>
      <c r="L330" s="19"/>
      <c r="M330" s="5"/>
      <c r="N330" s="5"/>
      <c r="O330" s="5">
        <v>0</v>
      </c>
      <c r="P330" s="115">
        <v>0</v>
      </c>
      <c r="Q330" s="115">
        <v>0</v>
      </c>
      <c r="R330" s="115">
        <v>0</v>
      </c>
      <c r="S330" s="115">
        <v>0</v>
      </c>
      <c r="T330" s="115">
        <v>0</v>
      </c>
      <c r="U330" s="115">
        <v>0</v>
      </c>
      <c r="V330" s="115">
        <v>0</v>
      </c>
      <c r="W330" s="115">
        <v>0</v>
      </c>
      <c r="X330" s="115">
        <v>0</v>
      </c>
      <c r="Y330" s="115">
        <v>0</v>
      </c>
      <c r="Z330" s="115">
        <v>0</v>
      </c>
    </row>
    <row r="331" spans="3:26" ht="15" x14ac:dyDescent="0.15">
      <c r="C331" s="4" t="str">
        <f t="shared" si="158"/>
        <v>TR</v>
      </c>
      <c r="D331" s="17"/>
      <c r="E331" s="18"/>
      <c r="F331" s="18"/>
      <c r="G331" s="18"/>
      <c r="H331" s="18"/>
      <c r="I331" s="18"/>
      <c r="J331" s="18"/>
      <c r="K331" s="18"/>
      <c r="L331" s="19"/>
      <c r="M331" s="5"/>
      <c r="N331" s="5"/>
      <c r="O331" s="5">
        <v>0</v>
      </c>
      <c r="P331" s="115">
        <v>0</v>
      </c>
      <c r="Q331" s="115">
        <v>0</v>
      </c>
      <c r="R331" s="115">
        <v>0</v>
      </c>
      <c r="S331" s="115">
        <v>0</v>
      </c>
      <c r="T331" s="115">
        <v>0</v>
      </c>
      <c r="U331" s="115">
        <v>0</v>
      </c>
      <c r="V331" s="115">
        <v>0</v>
      </c>
      <c r="W331" s="115">
        <v>0</v>
      </c>
      <c r="X331" s="115">
        <v>0</v>
      </c>
      <c r="Y331" s="115">
        <v>0</v>
      </c>
      <c r="Z331" s="115">
        <v>0</v>
      </c>
    </row>
    <row r="332" spans="3:26" ht="15" x14ac:dyDescent="0.15">
      <c r="C332" s="7" t="str">
        <f t="shared" si="158"/>
        <v>UK</v>
      </c>
      <c r="D332" s="20"/>
      <c r="E332" s="21"/>
      <c r="F332" s="21"/>
      <c r="G332" s="21"/>
      <c r="H332" s="21"/>
      <c r="I332" s="21"/>
      <c r="J332" s="21"/>
      <c r="K332" s="21"/>
      <c r="L332" s="22"/>
      <c r="M332" s="8"/>
      <c r="N332" s="8"/>
      <c r="O332" s="8">
        <v>0</v>
      </c>
      <c r="P332" s="125">
        <v>0</v>
      </c>
      <c r="Q332" s="125">
        <v>0</v>
      </c>
      <c r="R332" s="125">
        <v>0</v>
      </c>
      <c r="S332" s="125">
        <v>0</v>
      </c>
      <c r="T332" s="125">
        <v>0</v>
      </c>
      <c r="U332" s="125">
        <v>0</v>
      </c>
      <c r="V332" s="125">
        <v>0</v>
      </c>
      <c r="W332" s="125">
        <v>0</v>
      </c>
      <c r="X332" s="125">
        <v>0</v>
      </c>
      <c r="Y332" s="125">
        <v>0</v>
      </c>
      <c r="Z332" s="125">
        <v>0</v>
      </c>
    </row>
    <row r="335" spans="3:26" ht="18.75" x14ac:dyDescent="0.15">
      <c r="C335" s="9" t="s">
        <v>43</v>
      </c>
    </row>
    <row r="336" spans="3:26" ht="15" x14ac:dyDescent="0.15">
      <c r="C336" s="2">
        <v>42</v>
      </c>
      <c r="D336" s="3">
        <v>1992</v>
      </c>
      <c r="E336" s="3">
        <f>D336+1</f>
        <v>1993</v>
      </c>
      <c r="F336" s="3">
        <f t="shared" ref="F336:Z336" si="159">E336+1</f>
        <v>1994</v>
      </c>
      <c r="G336" s="3">
        <f t="shared" si="159"/>
        <v>1995</v>
      </c>
      <c r="H336" s="3">
        <f t="shared" si="159"/>
        <v>1996</v>
      </c>
      <c r="I336" s="3">
        <f t="shared" si="159"/>
        <v>1997</v>
      </c>
      <c r="J336" s="3">
        <f t="shared" si="159"/>
        <v>1998</v>
      </c>
      <c r="K336" s="3">
        <f t="shared" si="159"/>
        <v>1999</v>
      </c>
      <c r="L336" s="3">
        <f t="shared" si="159"/>
        <v>2000</v>
      </c>
      <c r="M336" s="3">
        <f t="shared" si="159"/>
        <v>2001</v>
      </c>
      <c r="N336" s="3">
        <f t="shared" si="159"/>
        <v>2002</v>
      </c>
      <c r="O336" s="3">
        <f t="shared" si="159"/>
        <v>2003</v>
      </c>
      <c r="P336" s="3">
        <f t="shared" si="159"/>
        <v>2004</v>
      </c>
      <c r="Q336" s="3">
        <f t="shared" si="159"/>
        <v>2005</v>
      </c>
      <c r="R336" s="3">
        <f t="shared" si="159"/>
        <v>2006</v>
      </c>
      <c r="S336" s="3">
        <f t="shared" si="159"/>
        <v>2007</v>
      </c>
      <c r="T336" s="3">
        <f t="shared" si="159"/>
        <v>2008</v>
      </c>
      <c r="U336" s="3">
        <f t="shared" si="159"/>
        <v>2009</v>
      </c>
      <c r="V336" s="3">
        <f t="shared" si="159"/>
        <v>2010</v>
      </c>
      <c r="W336" s="3">
        <f t="shared" si="159"/>
        <v>2011</v>
      </c>
      <c r="X336" s="3">
        <f t="shared" si="159"/>
        <v>2012</v>
      </c>
      <c r="Y336" s="3">
        <f t="shared" si="159"/>
        <v>2013</v>
      </c>
      <c r="Z336" s="3">
        <f t="shared" si="159"/>
        <v>2014</v>
      </c>
    </row>
    <row r="337" spans="3:26" ht="15" x14ac:dyDescent="0.15">
      <c r="C337" s="4" t="str">
        <f>C265</f>
        <v>AT</v>
      </c>
      <c r="D337" s="26">
        <v>34325</v>
      </c>
      <c r="E337" s="27">
        <v>44952</v>
      </c>
      <c r="F337" s="27">
        <v>50125</v>
      </c>
      <c r="G337" s="27">
        <v>55509</v>
      </c>
      <c r="H337" s="27">
        <v>65794</v>
      </c>
      <c r="I337" s="27">
        <v>80793</v>
      </c>
      <c r="J337" s="27">
        <v>118642</v>
      </c>
      <c r="K337" s="27">
        <v>147787</v>
      </c>
      <c r="L337" s="16">
        <v>12537</v>
      </c>
      <c r="M337" s="5">
        <v>14307.901</v>
      </c>
      <c r="N337" s="5">
        <v>15896.442999999999</v>
      </c>
      <c r="O337" s="38">
        <v>15546.165999999999</v>
      </c>
      <c r="P337" s="124">
        <v>0</v>
      </c>
      <c r="Q337" s="124">
        <v>0</v>
      </c>
      <c r="R337" s="124">
        <v>0</v>
      </c>
      <c r="S337" s="124">
        <v>0</v>
      </c>
      <c r="T337" s="124">
        <v>0</v>
      </c>
      <c r="U337" s="124">
        <v>0</v>
      </c>
      <c r="V337" s="124">
        <v>0</v>
      </c>
      <c r="W337" s="124">
        <v>0</v>
      </c>
      <c r="X337" s="124">
        <v>0</v>
      </c>
      <c r="Y337" s="124">
        <v>0</v>
      </c>
      <c r="Z337" s="124">
        <v>0</v>
      </c>
    </row>
    <row r="338" spans="3:26" ht="15" x14ac:dyDescent="0.15">
      <c r="C338" s="4" t="str">
        <f t="shared" ref="C338:C368" si="160">C266</f>
        <v>BE</v>
      </c>
      <c r="D338" s="28">
        <v>110338</v>
      </c>
      <c r="E338" s="29">
        <v>134119</v>
      </c>
      <c r="F338" s="29">
        <v>151554</v>
      </c>
      <c r="G338" s="29">
        <v>187675</v>
      </c>
      <c r="H338" s="29">
        <v>303438</v>
      </c>
      <c r="I338" s="29">
        <v>506706</v>
      </c>
      <c r="J338" s="29">
        <v>818445</v>
      </c>
      <c r="K338" s="29">
        <v>1023437</v>
      </c>
      <c r="L338" s="19">
        <v>30631</v>
      </c>
      <c r="M338" s="5">
        <v>32546</v>
      </c>
      <c r="N338" s="5">
        <v>26068</v>
      </c>
      <c r="O338" s="38">
        <v>26259</v>
      </c>
      <c r="P338" s="124">
        <v>0</v>
      </c>
      <c r="Q338" s="124">
        <v>0</v>
      </c>
      <c r="R338" s="124">
        <v>0</v>
      </c>
      <c r="S338" s="124">
        <v>0</v>
      </c>
      <c r="T338" s="124">
        <v>0</v>
      </c>
      <c r="U338" s="124">
        <v>0</v>
      </c>
      <c r="V338" s="124">
        <v>0</v>
      </c>
      <c r="W338" s="124">
        <v>0</v>
      </c>
      <c r="X338" s="124">
        <v>0</v>
      </c>
      <c r="Y338" s="124">
        <v>0</v>
      </c>
      <c r="Z338" s="124">
        <v>0</v>
      </c>
    </row>
    <row r="339" spans="3:26" ht="15" x14ac:dyDescent="0.15">
      <c r="C339" s="4" t="str">
        <f t="shared" si="160"/>
        <v>BG</v>
      </c>
      <c r="D339" s="17">
        <v>0</v>
      </c>
      <c r="E339" s="18">
        <v>0</v>
      </c>
      <c r="F339" s="18">
        <v>0</v>
      </c>
      <c r="G339" s="18">
        <v>0</v>
      </c>
      <c r="H339" s="18">
        <v>0</v>
      </c>
      <c r="I339" s="18">
        <v>0</v>
      </c>
      <c r="J339" s="18">
        <v>0</v>
      </c>
      <c r="K339" s="18">
        <v>0</v>
      </c>
      <c r="L339" s="19">
        <v>0</v>
      </c>
      <c r="M339" s="5">
        <v>0</v>
      </c>
      <c r="N339" s="5">
        <v>0</v>
      </c>
      <c r="O339" s="38"/>
      <c r="P339" s="128">
        <v>0</v>
      </c>
      <c r="Q339" s="128">
        <v>0</v>
      </c>
      <c r="R339" s="128">
        <v>0</v>
      </c>
      <c r="S339" s="128">
        <v>0</v>
      </c>
      <c r="T339" s="128">
        <v>0</v>
      </c>
      <c r="U339" s="128">
        <v>0</v>
      </c>
      <c r="V339" s="128">
        <v>0</v>
      </c>
      <c r="W339" s="128">
        <v>0</v>
      </c>
      <c r="X339" s="128">
        <v>0</v>
      </c>
      <c r="Y339" s="128">
        <v>0</v>
      </c>
      <c r="Z339" s="128">
        <v>0</v>
      </c>
    </row>
    <row r="340" spans="3:26" ht="15" x14ac:dyDescent="0.15">
      <c r="C340" s="4" t="str">
        <f t="shared" si="160"/>
        <v>CH</v>
      </c>
      <c r="D340" s="17">
        <v>23539</v>
      </c>
      <c r="E340" s="18">
        <v>30190</v>
      </c>
      <c r="F340" s="18">
        <v>35711</v>
      </c>
      <c r="G340" s="18">
        <v>42036</v>
      </c>
      <c r="H340" s="18">
        <v>35260</v>
      </c>
      <c r="I340" s="18">
        <v>43883</v>
      </c>
      <c r="J340" s="18">
        <v>51191</v>
      </c>
      <c r="K340" s="18">
        <v>62271</v>
      </c>
      <c r="L340" s="19">
        <v>63750</v>
      </c>
      <c r="M340" s="5">
        <v>60452</v>
      </c>
      <c r="N340" s="5">
        <v>34984</v>
      </c>
      <c r="O340" s="38">
        <v>28220</v>
      </c>
      <c r="P340" s="154">
        <f>O340+($O$340*(($T$340/$O$340-1)/5))</f>
        <v>25209.314028199999</v>
      </c>
      <c r="Q340" s="154">
        <f t="shared" ref="Q340:S340" si="161">P340+($O$340*(($T$340/$O$340-1)/5))</f>
        <v>22198.628056399997</v>
      </c>
      <c r="R340" s="154">
        <f t="shared" si="161"/>
        <v>19187.942084599996</v>
      </c>
      <c r="S340" s="154">
        <f t="shared" si="161"/>
        <v>16177.256112799996</v>
      </c>
      <c r="T340" s="129">
        <v>13166.570141</v>
      </c>
      <c r="U340" s="129">
        <v>12872.534788000001</v>
      </c>
      <c r="V340" s="129">
        <v>14135.668361</v>
      </c>
      <c r="W340" s="129">
        <v>14977.431197</v>
      </c>
      <c r="X340" s="129">
        <v>17413.102632999999</v>
      </c>
      <c r="Y340" s="129">
        <v>20797.815995000001</v>
      </c>
      <c r="Z340" s="129">
        <v>8393.2354890000006</v>
      </c>
    </row>
    <row r="341" spans="3:26" ht="15" x14ac:dyDescent="0.15">
      <c r="C341" s="4" t="str">
        <f t="shared" si="160"/>
        <v>CY</v>
      </c>
      <c r="D341" s="17">
        <v>32.200000000000003</v>
      </c>
      <c r="E341" s="18">
        <v>37.9</v>
      </c>
      <c r="F341" s="18">
        <v>66.3</v>
      </c>
      <c r="G341" s="18">
        <v>81.900000000000006</v>
      </c>
      <c r="H341" s="18">
        <v>102.4</v>
      </c>
      <c r="I341" s="18">
        <v>144</v>
      </c>
      <c r="J341" s="18">
        <v>156.23999999999998</v>
      </c>
      <c r="K341" s="18">
        <v>100.5</v>
      </c>
      <c r="L341" s="19">
        <v>0</v>
      </c>
      <c r="M341" s="5">
        <v>0</v>
      </c>
      <c r="N341" s="5">
        <v>0</v>
      </c>
      <c r="O341" s="38">
        <v>0</v>
      </c>
      <c r="P341" s="128">
        <v>0</v>
      </c>
      <c r="Q341" s="128">
        <v>0</v>
      </c>
      <c r="R341" s="128">
        <v>0</v>
      </c>
      <c r="S341" s="128">
        <v>0</v>
      </c>
      <c r="T341" s="128">
        <v>0</v>
      </c>
      <c r="U341" s="128">
        <v>0</v>
      </c>
      <c r="V341" s="128">
        <v>0</v>
      </c>
      <c r="W341" s="128">
        <v>0</v>
      </c>
      <c r="X341" s="128">
        <v>0</v>
      </c>
      <c r="Y341" s="128">
        <v>0</v>
      </c>
      <c r="Z341" s="128">
        <v>0</v>
      </c>
    </row>
    <row r="342" spans="3:26" ht="15" x14ac:dyDescent="0.15">
      <c r="C342" s="4" t="str">
        <f t="shared" si="160"/>
        <v xml:space="preserve">CZ </v>
      </c>
      <c r="D342" s="17">
        <v>0</v>
      </c>
      <c r="E342" s="18">
        <v>0</v>
      </c>
      <c r="F342" s="18">
        <v>0</v>
      </c>
      <c r="G342" s="18">
        <v>0</v>
      </c>
      <c r="H342" s="18">
        <v>0</v>
      </c>
      <c r="I342" s="18"/>
      <c r="J342" s="18">
        <v>16285</v>
      </c>
      <c r="K342" s="18">
        <v>11993</v>
      </c>
      <c r="L342" s="19">
        <v>10715</v>
      </c>
      <c r="M342" s="5">
        <v>5300</v>
      </c>
      <c r="N342" s="5">
        <v>13418</v>
      </c>
      <c r="O342" s="5">
        <v>12579</v>
      </c>
      <c r="P342" s="129">
        <v>360</v>
      </c>
      <c r="Q342" s="129">
        <v>483</v>
      </c>
      <c r="R342" s="129">
        <v>456</v>
      </c>
      <c r="S342" s="129">
        <v>476</v>
      </c>
      <c r="T342" s="129">
        <v>510</v>
      </c>
      <c r="U342" s="129">
        <v>374</v>
      </c>
      <c r="V342" s="128">
        <f>U342+10.05219244</f>
        <v>384.05219244</v>
      </c>
      <c r="W342" s="128">
        <f t="shared" ref="W342:Z342" si="162">V342+10.05219244</f>
        <v>394.10438488</v>
      </c>
      <c r="X342" s="128">
        <f t="shared" si="162"/>
        <v>404.15657732</v>
      </c>
      <c r="Y342" s="128">
        <f t="shared" si="162"/>
        <v>414.20876976</v>
      </c>
      <c r="Z342" s="128">
        <f t="shared" si="162"/>
        <v>424.26096219999999</v>
      </c>
    </row>
    <row r="343" spans="3:26" ht="15" x14ac:dyDescent="0.15">
      <c r="C343" s="4" t="str">
        <f t="shared" si="160"/>
        <v>DE</v>
      </c>
      <c r="D343" s="17">
        <v>115400</v>
      </c>
      <c r="E343" s="18">
        <v>126300</v>
      </c>
      <c r="F343" s="18">
        <v>150881</v>
      </c>
      <c r="G343" s="18">
        <v>168361</v>
      </c>
      <c r="H343" s="18">
        <v>203032</v>
      </c>
      <c r="I343" s="18">
        <v>261306</v>
      </c>
      <c r="J343" s="18">
        <v>167579</v>
      </c>
      <c r="K343" s="18">
        <v>201126</v>
      </c>
      <c r="L343" s="19">
        <v>233508</v>
      </c>
      <c r="M343" s="6">
        <v>255488</v>
      </c>
      <c r="N343" s="6">
        <v>251855</v>
      </c>
      <c r="O343" s="6">
        <v>257812</v>
      </c>
      <c r="P343" s="129">
        <v>252256</v>
      </c>
      <c r="Q343" s="129">
        <v>281369</v>
      </c>
      <c r="R343" s="129">
        <v>296738</v>
      </c>
      <c r="S343" s="129">
        <v>307458</v>
      </c>
      <c r="T343" s="129">
        <v>299674</v>
      </c>
      <c r="U343" s="129">
        <v>304863</v>
      </c>
      <c r="V343" s="129">
        <v>317393</v>
      </c>
      <c r="W343" s="129">
        <v>322397</v>
      </c>
      <c r="X343" s="129">
        <v>378207</v>
      </c>
      <c r="Y343" s="129">
        <v>402021</v>
      </c>
      <c r="Z343" s="129">
        <v>472230</v>
      </c>
    </row>
    <row r="344" spans="3:26" ht="15" x14ac:dyDescent="0.15">
      <c r="C344" s="4" t="str">
        <f t="shared" si="160"/>
        <v>DK</v>
      </c>
      <c r="D344" s="17">
        <v>61124</v>
      </c>
      <c r="E344" s="18">
        <v>67659</v>
      </c>
      <c r="F344" s="18">
        <v>76879</v>
      </c>
      <c r="G344" s="18">
        <v>85950</v>
      </c>
      <c r="H344" s="18">
        <v>113805</v>
      </c>
      <c r="I344" s="18">
        <v>159831</v>
      </c>
      <c r="J344" s="18">
        <v>211144</v>
      </c>
      <c r="K344" s="18">
        <v>309850</v>
      </c>
      <c r="L344" s="19">
        <v>325979</v>
      </c>
      <c r="M344" s="5">
        <v>260562</v>
      </c>
      <c r="N344" s="5">
        <v>175064</v>
      </c>
      <c r="O344" s="38">
        <v>219471</v>
      </c>
      <c r="P344" s="129">
        <v>0</v>
      </c>
      <c r="Q344" s="129">
        <v>0</v>
      </c>
      <c r="R344" s="129">
        <v>0</v>
      </c>
      <c r="S344" s="129">
        <v>0</v>
      </c>
      <c r="T344" s="129">
        <v>0</v>
      </c>
      <c r="U344" s="129">
        <v>0</v>
      </c>
      <c r="V344" s="129">
        <v>0</v>
      </c>
      <c r="W344" s="129">
        <v>0</v>
      </c>
      <c r="X344" s="129">
        <v>0</v>
      </c>
      <c r="Y344" s="129">
        <v>0</v>
      </c>
      <c r="Z344" s="129">
        <v>0</v>
      </c>
    </row>
    <row r="345" spans="3:26" ht="15" x14ac:dyDescent="0.15">
      <c r="C345" s="4" t="str">
        <f t="shared" si="160"/>
        <v>EE</v>
      </c>
      <c r="D345" s="17">
        <v>0</v>
      </c>
      <c r="E345" s="75"/>
      <c r="F345" s="75"/>
      <c r="G345" s="29">
        <v>69.7</v>
      </c>
      <c r="H345" s="29">
        <v>89.85</v>
      </c>
      <c r="I345" s="29">
        <v>223.8</v>
      </c>
      <c r="J345" s="29">
        <v>43</v>
      </c>
      <c r="K345" s="29">
        <v>104.4</v>
      </c>
      <c r="L345" s="30">
        <v>239</v>
      </c>
      <c r="M345" s="29">
        <v>384.2</v>
      </c>
      <c r="N345" s="29">
        <v>456.8</v>
      </c>
      <c r="O345" s="29">
        <v>873.4</v>
      </c>
      <c r="P345" s="129">
        <v>1261.2</v>
      </c>
      <c r="Q345" s="129">
        <v>2378.6</v>
      </c>
      <c r="R345" s="129">
        <v>3516.6</v>
      </c>
      <c r="S345" s="129">
        <v>6853.8</v>
      </c>
      <c r="T345" s="129">
        <v>3294.64</v>
      </c>
      <c r="U345" s="129">
        <v>5533.0809999999992</v>
      </c>
      <c r="V345" s="129">
        <v>7562.9970000000012</v>
      </c>
      <c r="W345" s="129">
        <v>69</v>
      </c>
      <c r="X345" s="129">
        <v>85.03</v>
      </c>
      <c r="Y345" s="129">
        <v>90</v>
      </c>
      <c r="Z345" s="129">
        <v>0</v>
      </c>
    </row>
    <row r="346" spans="3:26" ht="15" x14ac:dyDescent="0.15">
      <c r="C346" s="4" t="str">
        <f t="shared" si="160"/>
        <v>ES</v>
      </c>
      <c r="D346" s="28">
        <v>116026</v>
      </c>
      <c r="E346" s="29">
        <v>144601</v>
      </c>
      <c r="F346" s="29">
        <v>129908</v>
      </c>
      <c r="G346" s="29">
        <v>172131.01</v>
      </c>
      <c r="H346" s="29">
        <v>180537</v>
      </c>
      <c r="I346" s="29">
        <v>209676</v>
      </c>
      <c r="J346" s="29">
        <v>359743</v>
      </c>
      <c r="K346" s="29">
        <v>425699</v>
      </c>
      <c r="L346" s="71">
        <f>2905.71625912036*ECO!L19</f>
        <v>483470.50549000024</v>
      </c>
      <c r="M346" s="5">
        <v>3252.93</v>
      </c>
      <c r="N346" s="5">
        <v>2789.11</v>
      </c>
      <c r="O346" s="38">
        <v>2632.14</v>
      </c>
      <c r="P346" s="129">
        <v>0</v>
      </c>
      <c r="Q346" s="129">
        <v>0</v>
      </c>
      <c r="R346" s="129">
        <v>0</v>
      </c>
      <c r="S346" s="129">
        <v>0</v>
      </c>
      <c r="T346" s="129">
        <v>0</v>
      </c>
      <c r="U346" s="129">
        <v>0</v>
      </c>
      <c r="V346" s="129">
        <v>0</v>
      </c>
      <c r="W346" s="129">
        <v>5160.2425325798877</v>
      </c>
      <c r="X346" s="129">
        <v>6240.7701608126163</v>
      </c>
      <c r="Y346" s="129">
        <v>7124.7244626713991</v>
      </c>
      <c r="Z346" s="129">
        <v>9211.395700742798</v>
      </c>
    </row>
    <row r="347" spans="3:26" ht="15" x14ac:dyDescent="0.15">
      <c r="C347" s="4" t="str">
        <f t="shared" si="160"/>
        <v>FI</v>
      </c>
      <c r="D347" s="28">
        <v>11388</v>
      </c>
      <c r="E347" s="29">
        <v>15566</v>
      </c>
      <c r="F347" s="29">
        <v>18933</v>
      </c>
      <c r="G347" s="29">
        <v>27768</v>
      </c>
      <c r="H347" s="29">
        <v>36057</v>
      </c>
      <c r="I347" s="29">
        <v>53249</v>
      </c>
      <c r="J347" s="29">
        <v>79709</v>
      </c>
      <c r="K347" s="29">
        <v>151307</v>
      </c>
      <c r="L347" s="30">
        <v>123794</v>
      </c>
      <c r="M347" s="5">
        <v>17779</v>
      </c>
      <c r="N347" s="5">
        <v>15189</v>
      </c>
      <c r="O347" s="5">
        <v>19700</v>
      </c>
      <c r="P347" s="129">
        <v>9332</v>
      </c>
      <c r="Q347" s="129">
        <v>15853</v>
      </c>
      <c r="R347" s="129">
        <v>22279</v>
      </c>
      <c r="S347" s="129">
        <v>25844</v>
      </c>
      <c r="T347" s="129">
        <v>16022</v>
      </c>
      <c r="U347" s="129">
        <v>22442</v>
      </c>
      <c r="V347" s="129">
        <v>27571</v>
      </c>
      <c r="W347" s="129">
        <v>24377</v>
      </c>
      <c r="X347" s="129">
        <v>28237</v>
      </c>
      <c r="Y347" s="129">
        <v>30711</v>
      </c>
      <c r="Z347" s="129">
        <v>34558</v>
      </c>
    </row>
    <row r="348" spans="3:26" ht="15" x14ac:dyDescent="0.15">
      <c r="C348" s="4" t="str">
        <f t="shared" si="160"/>
        <v>FR</v>
      </c>
      <c r="D348" s="28">
        <v>291800</v>
      </c>
      <c r="E348" s="29">
        <v>337700</v>
      </c>
      <c r="F348" s="29">
        <v>389200</v>
      </c>
      <c r="G348" s="29">
        <v>455276</v>
      </c>
      <c r="H348" s="29">
        <v>556560</v>
      </c>
      <c r="I348" s="29">
        <v>766509</v>
      </c>
      <c r="J348" s="29">
        <v>1001865</v>
      </c>
      <c r="K348" s="29">
        <v>1446857</v>
      </c>
      <c r="L348" s="30">
        <v>1703600</v>
      </c>
      <c r="M348" s="5">
        <v>233948</v>
      </c>
      <c r="N348" s="5">
        <v>199721</v>
      </c>
      <c r="O348" s="38">
        <v>240902</v>
      </c>
      <c r="P348" s="115">
        <v>0</v>
      </c>
      <c r="Q348" s="115">
        <v>0</v>
      </c>
      <c r="R348" s="115">
        <v>0</v>
      </c>
      <c r="S348" s="115">
        <v>0</v>
      </c>
      <c r="T348" s="115">
        <v>0</v>
      </c>
      <c r="U348" s="115">
        <v>0</v>
      </c>
      <c r="V348" s="115">
        <v>0</v>
      </c>
      <c r="W348" s="115">
        <v>0</v>
      </c>
      <c r="X348" s="115">
        <v>0</v>
      </c>
      <c r="Y348" s="115">
        <v>0</v>
      </c>
      <c r="Z348" s="115">
        <v>0</v>
      </c>
    </row>
    <row r="349" spans="3:26" ht="15" x14ac:dyDescent="0.15">
      <c r="C349" s="4" t="str">
        <f t="shared" si="160"/>
        <v>GR</v>
      </c>
      <c r="D349" s="29">
        <v>0</v>
      </c>
      <c r="E349" s="29">
        <v>71967</v>
      </c>
      <c r="F349" s="29">
        <v>79758</v>
      </c>
      <c r="G349" s="29">
        <v>86829</v>
      </c>
      <c r="H349" s="29">
        <v>111012</v>
      </c>
      <c r="I349" s="29">
        <v>211752</v>
      </c>
      <c r="J349" s="29">
        <v>310037</v>
      </c>
      <c r="K349" s="29">
        <v>544433</v>
      </c>
      <c r="L349" s="30">
        <v>524106</v>
      </c>
      <c r="M349" s="29">
        <v>501801</v>
      </c>
      <c r="N349" s="5">
        <v>1372</v>
      </c>
      <c r="O349" s="38">
        <v>1105</v>
      </c>
      <c r="P349" s="115">
        <v>0</v>
      </c>
      <c r="Q349" s="115">
        <v>0</v>
      </c>
      <c r="R349" s="115">
        <v>0</v>
      </c>
      <c r="S349" s="115">
        <v>0</v>
      </c>
      <c r="T349" s="115">
        <v>0</v>
      </c>
      <c r="U349" s="115">
        <v>0</v>
      </c>
      <c r="V349" s="115">
        <v>0</v>
      </c>
      <c r="W349" s="115">
        <v>0</v>
      </c>
      <c r="X349" s="115">
        <v>0</v>
      </c>
      <c r="Y349" s="115">
        <v>0</v>
      </c>
      <c r="Z349" s="115">
        <v>0</v>
      </c>
    </row>
    <row r="350" spans="3:26" ht="15" x14ac:dyDescent="0.15">
      <c r="C350" s="4" t="str">
        <f t="shared" si="160"/>
        <v>HR</v>
      </c>
      <c r="D350" s="17">
        <v>0</v>
      </c>
      <c r="E350" s="18">
        <v>0</v>
      </c>
      <c r="F350" s="18">
        <v>0</v>
      </c>
      <c r="G350" s="18">
        <v>0</v>
      </c>
      <c r="H350" s="18">
        <v>0</v>
      </c>
      <c r="I350" s="18">
        <v>0</v>
      </c>
      <c r="J350" s="18">
        <v>31</v>
      </c>
      <c r="K350" s="18">
        <v>82</v>
      </c>
      <c r="L350" s="19">
        <v>32</v>
      </c>
      <c r="M350" s="5">
        <v>72</v>
      </c>
      <c r="N350" s="5">
        <v>89</v>
      </c>
      <c r="O350" s="38">
        <v>126</v>
      </c>
      <c r="P350" s="115">
        <v>0</v>
      </c>
      <c r="Q350" s="115">
        <v>0</v>
      </c>
      <c r="R350" s="115">
        <v>0</v>
      </c>
      <c r="S350" s="115">
        <v>0</v>
      </c>
      <c r="T350" s="115">
        <v>0</v>
      </c>
      <c r="U350" s="115">
        <v>0</v>
      </c>
      <c r="V350" s="115">
        <v>0</v>
      </c>
      <c r="W350" s="115">
        <v>0</v>
      </c>
      <c r="X350" s="115">
        <v>0</v>
      </c>
      <c r="Y350" s="115">
        <v>0</v>
      </c>
      <c r="Z350" s="115">
        <v>0</v>
      </c>
    </row>
    <row r="351" spans="3:26" ht="15" x14ac:dyDescent="0.15">
      <c r="C351" s="4" t="str">
        <f t="shared" si="160"/>
        <v>HU</v>
      </c>
      <c r="D351" s="18">
        <v>0</v>
      </c>
      <c r="E351" s="18">
        <v>46586</v>
      </c>
      <c r="F351" s="18">
        <v>10455</v>
      </c>
      <c r="G351" s="18">
        <v>17471</v>
      </c>
      <c r="H351" s="18">
        <v>12437</v>
      </c>
      <c r="I351" s="18">
        <v>21415</v>
      </c>
      <c r="J351" s="18">
        <v>26972</v>
      </c>
      <c r="K351" s="18">
        <v>23433</v>
      </c>
      <c r="L351" s="19">
        <v>48083</v>
      </c>
      <c r="M351" s="5">
        <v>48340</v>
      </c>
      <c r="N351" s="5">
        <v>46061</v>
      </c>
      <c r="O351" s="5">
        <v>49820</v>
      </c>
      <c r="P351" s="129">
        <v>58909</v>
      </c>
      <c r="Q351" s="129">
        <v>67434</v>
      </c>
      <c r="R351" s="129">
        <v>112282</v>
      </c>
      <c r="S351" s="129">
        <v>122613</v>
      </c>
      <c r="T351" s="129">
        <v>154370</v>
      </c>
      <c r="U351" s="129">
        <v>173916</v>
      </c>
      <c r="V351" s="129">
        <v>168066</v>
      </c>
      <c r="W351" s="129">
        <v>52126</v>
      </c>
      <c r="X351" s="129">
        <v>44001</v>
      </c>
      <c r="Y351" s="129">
        <v>44501</v>
      </c>
      <c r="Z351" s="129">
        <v>0</v>
      </c>
    </row>
    <row r="352" spans="3:26" ht="15" x14ac:dyDescent="0.15">
      <c r="C352" s="4" t="str">
        <f t="shared" si="160"/>
        <v>IE</v>
      </c>
      <c r="D352" s="17">
        <v>4072</v>
      </c>
      <c r="E352" s="18">
        <v>6073</v>
      </c>
      <c r="F352" s="18">
        <v>6050</v>
      </c>
      <c r="G352" s="18">
        <v>6828</v>
      </c>
      <c r="H352" s="18">
        <v>8254</v>
      </c>
      <c r="I352" s="18">
        <v>11097</v>
      </c>
      <c r="J352" s="18">
        <v>14183</v>
      </c>
      <c r="K352" s="18">
        <v>18774</v>
      </c>
      <c r="L352" s="19">
        <v>19473</v>
      </c>
      <c r="M352" s="5">
        <v>28468</v>
      </c>
      <c r="N352" s="5">
        <v>22270</v>
      </c>
      <c r="O352" s="5">
        <v>31468</v>
      </c>
      <c r="P352" s="129">
        <v>0</v>
      </c>
      <c r="Q352" s="129">
        <v>0</v>
      </c>
      <c r="R352" s="129">
        <v>0</v>
      </c>
      <c r="S352" s="129">
        <v>0</v>
      </c>
      <c r="T352" s="129">
        <v>0</v>
      </c>
      <c r="U352" s="129">
        <v>0</v>
      </c>
      <c r="V352" s="129">
        <v>0</v>
      </c>
      <c r="W352" s="129">
        <v>0</v>
      </c>
      <c r="X352" s="129">
        <v>0</v>
      </c>
      <c r="Y352" s="129">
        <v>0</v>
      </c>
      <c r="Z352" s="129">
        <v>0</v>
      </c>
    </row>
    <row r="353" spans="3:26" ht="15" x14ac:dyDescent="0.15">
      <c r="C353" s="4" t="str">
        <f t="shared" si="160"/>
        <v>IS</v>
      </c>
      <c r="D353" s="17">
        <v>0</v>
      </c>
      <c r="E353" s="18">
        <v>0</v>
      </c>
      <c r="F353" s="18">
        <v>0</v>
      </c>
      <c r="G353" s="18">
        <v>0</v>
      </c>
      <c r="H353" s="18">
        <v>0</v>
      </c>
      <c r="I353" s="18">
        <v>0</v>
      </c>
      <c r="J353" s="18">
        <v>0</v>
      </c>
      <c r="K353" s="18">
        <v>0</v>
      </c>
      <c r="L353" s="19">
        <v>15000</v>
      </c>
      <c r="M353" s="5">
        <v>19475</v>
      </c>
      <c r="N353" s="38">
        <v>25421</v>
      </c>
      <c r="O353" s="72"/>
      <c r="P353" s="129">
        <v>0</v>
      </c>
      <c r="Q353" s="129">
        <v>0</v>
      </c>
      <c r="R353" s="129">
        <v>0</v>
      </c>
      <c r="S353" s="129">
        <v>0</v>
      </c>
      <c r="T353" s="129">
        <v>0</v>
      </c>
      <c r="U353" s="129">
        <v>0</v>
      </c>
      <c r="V353" s="129">
        <v>0</v>
      </c>
      <c r="W353" s="129">
        <v>0</v>
      </c>
      <c r="X353" s="129">
        <v>0</v>
      </c>
      <c r="Y353" s="129">
        <v>0</v>
      </c>
      <c r="Z353" s="129">
        <v>0</v>
      </c>
    </row>
    <row r="354" spans="3:26" ht="15" x14ac:dyDescent="0.15">
      <c r="C354" s="4" t="str">
        <f t="shared" si="160"/>
        <v>IT</v>
      </c>
      <c r="D354" s="28">
        <v>18802516</v>
      </c>
      <c r="E354" s="29">
        <v>22153760</v>
      </c>
      <c r="F354" s="29">
        <v>26892631</v>
      </c>
      <c r="G354" s="29">
        <v>30911313</v>
      </c>
      <c r="H354" s="29">
        <v>35412407</v>
      </c>
      <c r="I354" s="29">
        <v>43176765</v>
      </c>
      <c r="J354" s="18">
        <v>19405</v>
      </c>
      <c r="K354" s="18">
        <v>20364</v>
      </c>
      <c r="L354" s="19">
        <v>21348</v>
      </c>
      <c r="M354" s="5">
        <v>19191</v>
      </c>
      <c r="N354" s="5">
        <v>16399</v>
      </c>
      <c r="O354" s="5">
        <v>18355</v>
      </c>
      <c r="P354" s="129">
        <v>9465</v>
      </c>
      <c r="Q354" s="129">
        <v>10814</v>
      </c>
      <c r="R354" s="129">
        <v>11737</v>
      </c>
      <c r="S354" s="129">
        <v>15137</v>
      </c>
      <c r="T354" s="129">
        <v>14634</v>
      </c>
      <c r="U354" s="129">
        <v>17217</v>
      </c>
      <c r="V354" s="129">
        <v>19368</v>
      </c>
      <c r="W354" s="129">
        <v>21340</v>
      </c>
      <c r="X354" s="129">
        <v>22567</v>
      </c>
      <c r="Y354" s="129">
        <v>25919</v>
      </c>
      <c r="Z354" s="129">
        <v>35339</v>
      </c>
    </row>
    <row r="355" spans="3:26" ht="15" x14ac:dyDescent="0.15">
      <c r="C355" s="4" t="str">
        <f t="shared" si="160"/>
        <v>LI</v>
      </c>
      <c r="D355" s="17">
        <v>0</v>
      </c>
      <c r="E355" s="18">
        <v>0</v>
      </c>
      <c r="F355" s="18">
        <v>0</v>
      </c>
      <c r="G355" s="18">
        <v>0</v>
      </c>
      <c r="H355" s="18">
        <v>0</v>
      </c>
      <c r="I355" s="18">
        <v>0</v>
      </c>
      <c r="J355" s="18">
        <v>0</v>
      </c>
      <c r="K355" s="18">
        <v>0</v>
      </c>
      <c r="L355" s="19">
        <v>0</v>
      </c>
      <c r="M355" s="5">
        <v>0</v>
      </c>
      <c r="N355" s="5">
        <v>0</v>
      </c>
      <c r="O355" s="38">
        <v>0</v>
      </c>
      <c r="P355" s="129">
        <v>0</v>
      </c>
      <c r="Q355" s="129">
        <v>0</v>
      </c>
      <c r="R355" s="129">
        <v>0</v>
      </c>
      <c r="S355" s="129">
        <v>0</v>
      </c>
      <c r="T355" s="129">
        <v>0</v>
      </c>
      <c r="U355" s="129">
        <v>0</v>
      </c>
      <c r="V355" s="129">
        <v>0</v>
      </c>
      <c r="W355" s="129">
        <v>0</v>
      </c>
      <c r="X355" s="129">
        <v>0</v>
      </c>
      <c r="Y355" s="129">
        <v>0</v>
      </c>
      <c r="Z355" s="129">
        <v>0</v>
      </c>
    </row>
    <row r="356" spans="3:26" ht="15" x14ac:dyDescent="0.15">
      <c r="C356" s="4" t="str">
        <f t="shared" si="160"/>
        <v>LU</v>
      </c>
      <c r="D356" s="75"/>
      <c r="E356" s="75"/>
      <c r="F356" s="75"/>
      <c r="G356" s="18">
        <v>31454</v>
      </c>
      <c r="H356" s="18">
        <v>1259.72</v>
      </c>
      <c r="I356" s="18">
        <v>2500.35</v>
      </c>
      <c r="J356" s="18">
        <v>4106.01</v>
      </c>
      <c r="K356" s="18">
        <v>7595.78</v>
      </c>
      <c r="L356" s="19">
        <v>10570</v>
      </c>
      <c r="M356" s="5">
        <v>11481</v>
      </c>
      <c r="N356" s="5">
        <v>10503</v>
      </c>
      <c r="O356" s="38">
        <v>13093</v>
      </c>
      <c r="P356" s="129">
        <v>0</v>
      </c>
      <c r="Q356" s="129">
        <v>0</v>
      </c>
      <c r="R356" s="129">
        <v>0</v>
      </c>
      <c r="S356" s="129">
        <v>0</v>
      </c>
      <c r="T356" s="129">
        <v>0</v>
      </c>
      <c r="U356" s="129">
        <v>0</v>
      </c>
      <c r="V356" s="129">
        <v>0</v>
      </c>
      <c r="W356" s="129">
        <v>0</v>
      </c>
      <c r="X356" s="129">
        <v>0</v>
      </c>
      <c r="Y356" s="129">
        <v>0</v>
      </c>
      <c r="Z356" s="129">
        <v>0</v>
      </c>
    </row>
    <row r="357" spans="3:26" ht="15" x14ac:dyDescent="0.15">
      <c r="C357" s="4" t="str">
        <f t="shared" si="160"/>
        <v>LV</v>
      </c>
      <c r="D357" s="18">
        <v>0</v>
      </c>
      <c r="E357" s="18">
        <v>0</v>
      </c>
      <c r="F357" s="18">
        <v>0</v>
      </c>
      <c r="G357" s="18">
        <v>1.67</v>
      </c>
      <c r="H357" s="18">
        <v>2.0299999999999998</v>
      </c>
      <c r="I357" s="18">
        <v>8.07</v>
      </c>
      <c r="J357" s="18">
        <v>2.81</v>
      </c>
      <c r="K357" s="18">
        <v>2.59</v>
      </c>
      <c r="L357" s="19">
        <v>2.09</v>
      </c>
      <c r="M357" s="5">
        <v>5.36</v>
      </c>
      <c r="N357" s="5">
        <v>5.38</v>
      </c>
      <c r="O357" s="5">
        <v>5.93</v>
      </c>
      <c r="P357" s="129">
        <v>0.84</v>
      </c>
      <c r="Q357" s="129">
        <v>2.8</v>
      </c>
      <c r="R357" s="129">
        <v>6.36</v>
      </c>
      <c r="S357" s="129">
        <v>7.81</v>
      </c>
      <c r="T357" s="129">
        <v>5.48</v>
      </c>
      <c r="U357" s="129">
        <v>6.83</v>
      </c>
      <c r="V357" s="129">
        <v>12.43</v>
      </c>
      <c r="W357" s="129">
        <v>22.79</v>
      </c>
      <c r="X357" s="129">
        <v>24.82</v>
      </c>
      <c r="Y357" s="129">
        <v>30.43</v>
      </c>
      <c r="Z357" s="129">
        <v>0</v>
      </c>
    </row>
    <row r="358" spans="3:26" ht="15" x14ac:dyDescent="0.15">
      <c r="C358" s="4" t="str">
        <f t="shared" si="160"/>
        <v>MT</v>
      </c>
      <c r="D358" s="17">
        <v>0</v>
      </c>
      <c r="E358" s="18">
        <v>0</v>
      </c>
      <c r="F358" s="18">
        <v>0</v>
      </c>
      <c r="G358" s="18">
        <v>0</v>
      </c>
      <c r="H358" s="18">
        <v>0</v>
      </c>
      <c r="I358" s="18">
        <v>0</v>
      </c>
      <c r="J358" s="18">
        <v>0</v>
      </c>
      <c r="K358" s="18">
        <v>0</v>
      </c>
      <c r="L358" s="19">
        <v>0</v>
      </c>
      <c r="M358" s="5">
        <v>0</v>
      </c>
      <c r="N358" s="5">
        <v>0</v>
      </c>
      <c r="O358" s="38">
        <v>51.25</v>
      </c>
      <c r="P358" s="129">
        <v>0</v>
      </c>
      <c r="Q358" s="129">
        <v>0</v>
      </c>
      <c r="R358" s="129">
        <v>0</v>
      </c>
      <c r="S358" s="129">
        <v>0</v>
      </c>
      <c r="T358" s="129">
        <v>0</v>
      </c>
      <c r="U358" s="129">
        <v>0</v>
      </c>
      <c r="V358" s="129">
        <v>0</v>
      </c>
      <c r="W358" s="129">
        <v>0</v>
      </c>
      <c r="X358" s="129">
        <v>0</v>
      </c>
      <c r="Y358" s="129">
        <v>0</v>
      </c>
      <c r="Z358" s="129">
        <v>0</v>
      </c>
    </row>
    <row r="359" spans="3:26" ht="15" x14ac:dyDescent="0.15">
      <c r="C359" s="4" t="str">
        <f t="shared" si="160"/>
        <v>NL</v>
      </c>
      <c r="D359" s="28">
        <v>25667</v>
      </c>
      <c r="E359" s="29">
        <v>40019</v>
      </c>
      <c r="F359" s="29">
        <v>41587</v>
      </c>
      <c r="G359" s="29">
        <v>53094</v>
      </c>
      <c r="H359" s="29">
        <v>71178</v>
      </c>
      <c r="I359" s="29">
        <v>101562</v>
      </c>
      <c r="J359" s="29">
        <v>135860</v>
      </c>
      <c r="K359" s="29">
        <v>172040</v>
      </c>
      <c r="L359" s="30">
        <v>175323</v>
      </c>
      <c r="M359" s="5">
        <v>79585</v>
      </c>
      <c r="N359" s="5">
        <v>65284</v>
      </c>
      <c r="O359" s="38">
        <v>72375</v>
      </c>
      <c r="P359" s="129">
        <v>0</v>
      </c>
      <c r="Q359" s="129">
        <v>0</v>
      </c>
      <c r="R359" s="129">
        <v>0</v>
      </c>
      <c r="S359" s="129">
        <v>0</v>
      </c>
      <c r="T359" s="129">
        <v>0</v>
      </c>
      <c r="U359" s="129">
        <v>0</v>
      </c>
      <c r="V359" s="129">
        <v>0</v>
      </c>
      <c r="W359" s="129">
        <v>0</v>
      </c>
      <c r="X359" s="129">
        <v>0</v>
      </c>
      <c r="Y359" s="129">
        <v>0</v>
      </c>
      <c r="Z359" s="129">
        <v>0</v>
      </c>
    </row>
    <row r="360" spans="3:26" ht="15" x14ac:dyDescent="0.15">
      <c r="C360" s="4" t="str">
        <f t="shared" si="160"/>
        <v>NO</v>
      </c>
      <c r="D360" s="17">
        <v>23033</v>
      </c>
      <c r="E360" s="18">
        <v>32563</v>
      </c>
      <c r="F360" s="18">
        <v>33941</v>
      </c>
      <c r="G360" s="18">
        <v>39698</v>
      </c>
      <c r="H360" s="18">
        <v>49585</v>
      </c>
      <c r="I360" s="18">
        <v>80327</v>
      </c>
      <c r="J360" s="18">
        <v>98934</v>
      </c>
      <c r="K360" s="18">
        <v>154332</v>
      </c>
      <c r="L360" s="19">
        <v>152864</v>
      </c>
      <c r="M360" s="5">
        <v>0</v>
      </c>
      <c r="N360" s="5">
        <v>0</v>
      </c>
      <c r="O360" s="38">
        <v>0</v>
      </c>
      <c r="P360" s="129">
        <v>0</v>
      </c>
      <c r="Q360" s="129">
        <v>0</v>
      </c>
      <c r="R360" s="129">
        <v>0</v>
      </c>
      <c r="S360" s="129">
        <v>0</v>
      </c>
      <c r="T360" s="129">
        <v>0</v>
      </c>
      <c r="U360" s="129">
        <v>0</v>
      </c>
      <c r="V360" s="129">
        <v>0</v>
      </c>
      <c r="W360" s="129">
        <v>0</v>
      </c>
      <c r="X360" s="129">
        <v>0</v>
      </c>
      <c r="Y360" s="129">
        <v>0</v>
      </c>
      <c r="Z360" s="129">
        <v>0</v>
      </c>
    </row>
    <row r="361" spans="3:26" ht="15" x14ac:dyDescent="0.15">
      <c r="C361" s="4" t="str">
        <f t="shared" si="160"/>
        <v>PL</v>
      </c>
      <c r="D361" s="17">
        <v>0.69</v>
      </c>
      <c r="E361" s="18">
        <v>13.89</v>
      </c>
      <c r="F361" s="18">
        <v>96.35</v>
      </c>
      <c r="G361" s="75">
        <f>(F361+($F$361*($J$361/$F$361-1)/4))</f>
        <v>211.51249999999999</v>
      </c>
      <c r="H361" s="75">
        <f t="shared" ref="H361:I361" si="163">(G361+($F$361*($J$361/$F$361-1)/4))</f>
        <v>326.67500000000001</v>
      </c>
      <c r="I361" s="75">
        <f t="shared" si="163"/>
        <v>441.83750000000003</v>
      </c>
      <c r="J361" s="18">
        <v>557</v>
      </c>
      <c r="K361" s="18">
        <v>1253</v>
      </c>
      <c r="L361" s="19">
        <v>2255</v>
      </c>
      <c r="M361" s="5">
        <v>2642</v>
      </c>
      <c r="N361" s="5">
        <v>3063</v>
      </c>
      <c r="O361" s="38">
        <v>4118</v>
      </c>
      <c r="P361" s="129">
        <v>0</v>
      </c>
      <c r="Q361" s="129">
        <v>0</v>
      </c>
      <c r="R361" s="129">
        <v>0</v>
      </c>
      <c r="S361" s="129">
        <v>0</v>
      </c>
      <c r="T361" s="129">
        <v>0</v>
      </c>
      <c r="U361" s="129">
        <v>0</v>
      </c>
      <c r="V361" s="129">
        <v>0</v>
      </c>
      <c r="W361" s="129">
        <v>0</v>
      </c>
      <c r="X361" s="129">
        <v>0</v>
      </c>
      <c r="Y361" s="129">
        <v>0</v>
      </c>
      <c r="Z361" s="129">
        <v>0</v>
      </c>
    </row>
    <row r="362" spans="3:26" ht="15" x14ac:dyDescent="0.15">
      <c r="C362" s="4" t="str">
        <f t="shared" si="160"/>
        <v>PT</v>
      </c>
      <c r="D362" s="84"/>
      <c r="E362" s="84"/>
      <c r="F362" s="84"/>
      <c r="G362" s="29">
        <v>96496</v>
      </c>
      <c r="H362" s="29">
        <v>173299</v>
      </c>
      <c r="I362" s="29">
        <v>353512</v>
      </c>
      <c r="J362" s="29">
        <v>374897</v>
      </c>
      <c r="K362" s="29">
        <v>519482</v>
      </c>
      <c r="L362" s="30">
        <v>761222</v>
      </c>
      <c r="M362" s="10">
        <v>303893.7</v>
      </c>
      <c r="N362" s="10">
        <v>2844.453</v>
      </c>
      <c r="O362" s="38">
        <v>3212.1410000000001</v>
      </c>
      <c r="P362" s="154">
        <f>O362+($O$362*(($T$362/$O$362-1)/5))</f>
        <v>3035.9548126631889</v>
      </c>
      <c r="Q362" s="154">
        <f t="shared" ref="Q362:S362" si="164">P362+($O$362*(($T$362/$O$362-1)/5))</f>
        <v>2859.7686253263778</v>
      </c>
      <c r="R362" s="154">
        <f t="shared" si="164"/>
        <v>2683.5824379895666</v>
      </c>
      <c r="S362" s="154">
        <f t="shared" si="164"/>
        <v>2507.3962506527555</v>
      </c>
      <c r="T362" s="129">
        <v>2331.2100633159434</v>
      </c>
      <c r="U362" s="129">
        <v>1984.6754153634265</v>
      </c>
      <c r="V362" s="129">
        <v>1965.2531535116657</v>
      </c>
      <c r="W362" s="129">
        <v>1905.4856204547166</v>
      </c>
      <c r="X362" s="129">
        <v>2252.3107723469257</v>
      </c>
      <c r="Y362" s="129">
        <v>2804.6863371190002</v>
      </c>
      <c r="Z362" s="129">
        <v>2613.9195511470016</v>
      </c>
    </row>
    <row r="363" spans="3:26" ht="15" x14ac:dyDescent="0.15">
      <c r="C363" s="4" t="str">
        <f t="shared" si="160"/>
        <v>RO</v>
      </c>
      <c r="D363" s="17">
        <v>0</v>
      </c>
      <c r="E363" s="18">
        <v>0</v>
      </c>
      <c r="F363" s="18">
        <v>0</v>
      </c>
      <c r="G363" s="18">
        <v>0</v>
      </c>
      <c r="H363" s="18">
        <v>0</v>
      </c>
      <c r="I363" s="18">
        <v>0</v>
      </c>
      <c r="J363" s="18">
        <v>0</v>
      </c>
      <c r="K363" s="18">
        <v>0</v>
      </c>
      <c r="L363" s="19">
        <v>0</v>
      </c>
      <c r="M363" s="5">
        <v>0</v>
      </c>
      <c r="N363" s="10">
        <v>17.526028199999999</v>
      </c>
      <c r="O363" s="38">
        <v>32.963585100000003</v>
      </c>
      <c r="P363" s="129">
        <v>0</v>
      </c>
      <c r="Q363" s="129">
        <v>0</v>
      </c>
      <c r="R363" s="129">
        <v>0</v>
      </c>
      <c r="S363" s="129">
        <v>0</v>
      </c>
      <c r="T363" s="129">
        <v>0</v>
      </c>
      <c r="U363" s="129">
        <v>0</v>
      </c>
      <c r="V363" s="129">
        <v>0</v>
      </c>
      <c r="W363" s="129">
        <v>0</v>
      </c>
      <c r="X363" s="129">
        <v>0</v>
      </c>
      <c r="Y363" s="129">
        <v>0</v>
      </c>
      <c r="Z363" s="129">
        <v>0</v>
      </c>
    </row>
    <row r="364" spans="3:26" ht="15" x14ac:dyDescent="0.15">
      <c r="C364" s="4" t="str">
        <f t="shared" si="160"/>
        <v>SE</v>
      </c>
      <c r="D364" s="17">
        <v>136212</v>
      </c>
      <c r="E364" s="18">
        <v>196120</v>
      </c>
      <c r="F364" s="18">
        <v>209621</v>
      </c>
      <c r="G364" s="18">
        <v>272972</v>
      </c>
      <c r="H364" s="18">
        <v>402554</v>
      </c>
      <c r="I364" s="18">
        <v>529491</v>
      </c>
      <c r="J364" s="18">
        <v>641083</v>
      </c>
      <c r="K364" s="18">
        <v>878123</v>
      </c>
      <c r="L364" s="19">
        <v>851835</v>
      </c>
      <c r="M364" s="5">
        <v>816411</v>
      </c>
      <c r="N364" s="5">
        <v>400212</v>
      </c>
      <c r="O364" s="5">
        <v>761914</v>
      </c>
      <c r="P364" s="129">
        <v>905339</v>
      </c>
      <c r="Q364" s="129">
        <v>1217801</v>
      </c>
      <c r="R364" s="129">
        <v>1156100</v>
      </c>
      <c r="S364" s="129">
        <v>1520989</v>
      </c>
      <c r="T364" s="129">
        <v>858453</v>
      </c>
      <c r="U364" s="129">
        <v>1231926</v>
      </c>
      <c r="V364" s="129">
        <v>1428626</v>
      </c>
      <c r="W364" s="129">
        <v>1284819</v>
      </c>
      <c r="X364" s="129">
        <v>1448586</v>
      </c>
      <c r="Y364" s="129">
        <v>1710501</v>
      </c>
      <c r="Z364" s="129">
        <v>0</v>
      </c>
    </row>
    <row r="365" spans="3:26" ht="15" x14ac:dyDescent="0.15">
      <c r="C365" s="4" t="str">
        <f t="shared" si="160"/>
        <v>SI</v>
      </c>
      <c r="D365" s="18"/>
      <c r="E365" s="75"/>
      <c r="F365" s="75"/>
      <c r="G365" s="29">
        <v>3499</v>
      </c>
      <c r="H365" s="29">
        <v>6330</v>
      </c>
      <c r="I365" s="29">
        <v>8480</v>
      </c>
      <c r="J365" s="29">
        <v>12233</v>
      </c>
      <c r="K365" s="29">
        <v>29214</v>
      </c>
      <c r="L365" s="30">
        <v>27039</v>
      </c>
      <c r="M365" s="29">
        <v>167563</v>
      </c>
      <c r="N365" s="29">
        <v>233932</v>
      </c>
      <c r="O365" s="38">
        <v>260925</v>
      </c>
      <c r="P365" s="129">
        <v>0</v>
      </c>
      <c r="Q365" s="129">
        <v>0</v>
      </c>
      <c r="R365" s="129">
        <v>0</v>
      </c>
      <c r="S365" s="129">
        <v>0</v>
      </c>
      <c r="T365" s="129">
        <v>0</v>
      </c>
      <c r="U365" s="129">
        <v>0</v>
      </c>
      <c r="V365" s="129">
        <v>0</v>
      </c>
      <c r="W365" s="129">
        <v>0</v>
      </c>
      <c r="X365" s="129">
        <v>0</v>
      </c>
      <c r="Y365" s="129">
        <v>308.7</v>
      </c>
      <c r="Z365" s="129">
        <v>0</v>
      </c>
    </row>
    <row r="366" spans="3:26" ht="15" x14ac:dyDescent="0.15">
      <c r="C366" s="4" t="str">
        <f t="shared" si="160"/>
        <v xml:space="preserve">SK </v>
      </c>
      <c r="D366" s="17">
        <v>0</v>
      </c>
      <c r="E366" s="29">
        <v>1476</v>
      </c>
      <c r="F366" s="29">
        <v>2130</v>
      </c>
      <c r="G366" s="29">
        <v>6019</v>
      </c>
      <c r="H366" s="29">
        <v>6647</v>
      </c>
      <c r="I366" s="29">
        <v>6869</v>
      </c>
      <c r="J366" s="29">
        <v>8023</v>
      </c>
      <c r="K366" s="29">
        <v>9237</v>
      </c>
      <c r="L366" s="30">
        <v>10379</v>
      </c>
      <c r="M366" s="29">
        <v>12059</v>
      </c>
      <c r="N366" s="29">
        <v>13214</v>
      </c>
      <c r="O366" s="38">
        <v>1183</v>
      </c>
      <c r="P366" s="129">
        <v>0</v>
      </c>
      <c r="Q366" s="129">
        <v>0</v>
      </c>
      <c r="R366" s="129">
        <v>0</v>
      </c>
      <c r="S366" s="129">
        <v>0</v>
      </c>
      <c r="T366" s="129">
        <v>0</v>
      </c>
      <c r="U366" s="129">
        <v>0</v>
      </c>
      <c r="V366" s="129">
        <v>0</v>
      </c>
      <c r="W366" s="129">
        <v>0</v>
      </c>
      <c r="X366" s="129">
        <v>0</v>
      </c>
      <c r="Y366" s="129">
        <v>0</v>
      </c>
      <c r="Z366" s="129">
        <v>0</v>
      </c>
    </row>
    <row r="367" spans="3:26" ht="15" x14ac:dyDescent="0.15">
      <c r="C367" s="4" t="str">
        <f t="shared" si="160"/>
        <v>TR</v>
      </c>
      <c r="D367" s="17">
        <v>0.62109300000000001</v>
      </c>
      <c r="E367" s="18">
        <v>1.14496</v>
      </c>
      <c r="F367" s="18">
        <v>2.9324680000000001</v>
      </c>
      <c r="G367" s="18">
        <v>4.7428600000000003</v>
      </c>
      <c r="H367" s="18">
        <v>11.057472000000001</v>
      </c>
      <c r="I367" s="18">
        <v>19.915659999999999</v>
      </c>
      <c r="J367" s="18">
        <v>26.106261</v>
      </c>
      <c r="K367" s="18">
        <v>24.689139999999998</v>
      </c>
      <c r="L367" s="19">
        <v>144.18695</v>
      </c>
      <c r="M367" s="10">
        <v>187.35183799999999</v>
      </c>
      <c r="N367" s="10">
        <v>16.524000000000001</v>
      </c>
      <c r="O367" s="10">
        <v>26.646999999999998</v>
      </c>
      <c r="P367" s="115">
        <v>57.524999999999999</v>
      </c>
      <c r="Q367" s="115">
        <v>897</v>
      </c>
      <c r="R367" s="115">
        <v>916</v>
      </c>
      <c r="S367" s="115">
        <v>999</v>
      </c>
      <c r="T367" s="115">
        <v>770</v>
      </c>
      <c r="U367" s="115">
        <v>2622</v>
      </c>
      <c r="V367" s="115">
        <v>943</v>
      </c>
      <c r="W367" s="115">
        <v>867</v>
      </c>
      <c r="X367" s="115">
        <v>1025</v>
      </c>
      <c r="Y367" s="115">
        <v>320</v>
      </c>
      <c r="Z367" s="115">
        <v>0</v>
      </c>
    </row>
    <row r="368" spans="3:26" ht="15" x14ac:dyDescent="0.15">
      <c r="C368" s="7" t="str">
        <f t="shared" si="160"/>
        <v>GB</v>
      </c>
      <c r="D368" s="20">
        <v>196791</v>
      </c>
      <c r="E368" s="21">
        <v>252956</v>
      </c>
      <c r="F368" s="21">
        <v>246999</v>
      </c>
      <c r="G368" s="21">
        <v>304001</v>
      </c>
      <c r="H368" s="21">
        <v>334918</v>
      </c>
      <c r="I368" s="21">
        <v>399500</v>
      </c>
      <c r="J368" s="21">
        <v>450764</v>
      </c>
      <c r="K368" s="21">
        <v>568621</v>
      </c>
      <c r="L368" s="22">
        <v>689118</v>
      </c>
      <c r="M368" s="8">
        <v>600031.61300000001</v>
      </c>
      <c r="N368" s="8">
        <v>529194.31400000001</v>
      </c>
      <c r="O368" s="8">
        <v>594108.73399999994</v>
      </c>
      <c r="P368" s="130">
        <v>633016.34699999995</v>
      </c>
      <c r="Q368" s="130">
        <v>781347.18</v>
      </c>
      <c r="R368" s="130">
        <v>848172.26800000004</v>
      </c>
      <c r="S368" s="130">
        <v>944169.02</v>
      </c>
      <c r="T368" s="130">
        <v>774386.94000000006</v>
      </c>
      <c r="U368" s="130">
        <v>897451.22289398476</v>
      </c>
      <c r="V368" s="130">
        <v>957103</v>
      </c>
      <c r="W368" s="130">
        <v>922207</v>
      </c>
      <c r="X368" s="130">
        <v>945088.50900000008</v>
      </c>
      <c r="Y368" s="140">
        <v>945088.50900000008</v>
      </c>
      <c r="Z368" s="115">
        <v>0</v>
      </c>
    </row>
    <row r="373" spans="3:26" ht="18.75" x14ac:dyDescent="0.15">
      <c r="C373" s="9" t="s">
        <v>44</v>
      </c>
    </row>
    <row r="374" spans="3:26" ht="15" x14ac:dyDescent="0.15">
      <c r="C374" s="24"/>
      <c r="D374" s="3">
        <v>1992</v>
      </c>
      <c r="E374" s="3">
        <f>D374+1</f>
        <v>1993</v>
      </c>
      <c r="F374" s="3">
        <f t="shared" ref="F374:Z374" si="165">E374+1</f>
        <v>1994</v>
      </c>
      <c r="G374" s="3">
        <f t="shared" si="165"/>
        <v>1995</v>
      </c>
      <c r="H374" s="3">
        <f t="shared" si="165"/>
        <v>1996</v>
      </c>
      <c r="I374" s="3">
        <f t="shared" si="165"/>
        <v>1997</v>
      </c>
      <c r="J374" s="3">
        <f t="shared" si="165"/>
        <v>1998</v>
      </c>
      <c r="K374" s="3">
        <f t="shared" si="165"/>
        <v>1999</v>
      </c>
      <c r="L374" s="3">
        <f t="shared" si="165"/>
        <v>2000</v>
      </c>
      <c r="M374" s="3">
        <f t="shared" si="165"/>
        <v>2001</v>
      </c>
      <c r="N374" s="3">
        <f t="shared" si="165"/>
        <v>2002</v>
      </c>
      <c r="O374" s="3">
        <f t="shared" si="165"/>
        <v>2003</v>
      </c>
      <c r="P374" s="3">
        <f t="shared" si="165"/>
        <v>2004</v>
      </c>
      <c r="Q374" s="3">
        <f t="shared" si="165"/>
        <v>2005</v>
      </c>
      <c r="R374" s="3">
        <f t="shared" si="165"/>
        <v>2006</v>
      </c>
      <c r="S374" s="3">
        <f t="shared" si="165"/>
        <v>2007</v>
      </c>
      <c r="T374" s="3">
        <f t="shared" si="165"/>
        <v>2008</v>
      </c>
      <c r="U374" s="3">
        <f t="shared" si="165"/>
        <v>2009</v>
      </c>
      <c r="V374" s="3">
        <f t="shared" si="165"/>
        <v>2010</v>
      </c>
      <c r="W374" s="3">
        <f t="shared" si="165"/>
        <v>2011</v>
      </c>
      <c r="X374" s="3">
        <f t="shared" si="165"/>
        <v>2012</v>
      </c>
      <c r="Y374" s="3">
        <f t="shared" si="165"/>
        <v>2013</v>
      </c>
      <c r="Z374" s="3">
        <f t="shared" si="165"/>
        <v>2014</v>
      </c>
    </row>
    <row r="375" spans="3:26" ht="15" x14ac:dyDescent="0.15">
      <c r="C375" s="4" t="str">
        <f t="shared" ref="C375:C406" si="166">C301</f>
        <v>AT</v>
      </c>
      <c r="D375" s="14"/>
      <c r="E375" s="15"/>
      <c r="F375" s="15"/>
      <c r="G375" s="15"/>
      <c r="H375" s="15"/>
      <c r="I375" s="15"/>
      <c r="J375" s="15"/>
      <c r="K375" s="15"/>
      <c r="L375" s="16"/>
      <c r="M375" s="5"/>
      <c r="N375" s="5"/>
      <c r="O375" s="5">
        <v>0</v>
      </c>
      <c r="P375" s="126">
        <v>0</v>
      </c>
      <c r="Q375" s="127">
        <v>0</v>
      </c>
      <c r="R375" s="127">
        <v>0</v>
      </c>
      <c r="S375" s="127">
        <v>0</v>
      </c>
      <c r="T375" s="127">
        <v>0</v>
      </c>
      <c r="U375" s="127">
        <v>0</v>
      </c>
      <c r="V375" s="127">
        <v>0</v>
      </c>
      <c r="W375" s="127">
        <v>0</v>
      </c>
      <c r="X375" s="127">
        <v>0</v>
      </c>
      <c r="Y375" s="127">
        <v>0</v>
      </c>
      <c r="Z375" s="127">
        <v>0</v>
      </c>
    </row>
    <row r="376" spans="3:26" ht="15" x14ac:dyDescent="0.15">
      <c r="C376" s="4" t="str">
        <f t="shared" si="166"/>
        <v>BE</v>
      </c>
      <c r="D376" s="17"/>
      <c r="E376" s="18"/>
      <c r="F376" s="18"/>
      <c r="G376" s="18"/>
      <c r="H376" s="18"/>
      <c r="I376" s="18"/>
      <c r="J376" s="18"/>
      <c r="K376" s="18"/>
      <c r="L376" s="19"/>
      <c r="M376" s="5"/>
      <c r="N376" s="5"/>
      <c r="O376" s="5">
        <v>0</v>
      </c>
      <c r="P376" s="128">
        <v>0</v>
      </c>
      <c r="Q376" s="124">
        <v>0</v>
      </c>
      <c r="R376" s="124">
        <v>0</v>
      </c>
      <c r="S376" s="124">
        <v>0</v>
      </c>
      <c r="T376" s="124">
        <v>0</v>
      </c>
      <c r="U376" s="124">
        <v>0</v>
      </c>
      <c r="V376" s="124">
        <v>0</v>
      </c>
      <c r="W376" s="124">
        <v>0</v>
      </c>
      <c r="X376" s="124">
        <v>0</v>
      </c>
      <c r="Y376" s="124">
        <v>0</v>
      </c>
      <c r="Z376" s="124">
        <v>0</v>
      </c>
    </row>
    <row r="377" spans="3:26" ht="15" x14ac:dyDescent="0.15">
      <c r="C377" s="4" t="str">
        <f t="shared" si="166"/>
        <v>BG</v>
      </c>
      <c r="D377" s="17"/>
      <c r="E377" s="18"/>
      <c r="F377" s="18"/>
      <c r="G377" s="18"/>
      <c r="H377" s="18"/>
      <c r="I377" s="18"/>
      <c r="J377" s="18"/>
      <c r="K377" s="18"/>
      <c r="L377" s="19"/>
      <c r="M377" s="5"/>
      <c r="N377" s="5"/>
      <c r="O377" s="5">
        <v>0</v>
      </c>
      <c r="P377" s="128">
        <v>0</v>
      </c>
      <c r="Q377" s="124">
        <v>0</v>
      </c>
      <c r="R377" s="124">
        <v>0</v>
      </c>
      <c r="S377" s="124">
        <v>0</v>
      </c>
      <c r="T377" s="124">
        <v>0</v>
      </c>
      <c r="U377" s="124">
        <v>0</v>
      </c>
      <c r="V377" s="124">
        <v>0</v>
      </c>
      <c r="W377" s="124">
        <v>0</v>
      </c>
      <c r="X377" s="124">
        <v>0</v>
      </c>
      <c r="Y377" s="124">
        <v>0</v>
      </c>
      <c r="Z377" s="124">
        <v>0</v>
      </c>
    </row>
    <row r="378" spans="3:26" ht="15" x14ac:dyDescent="0.15">
      <c r="C378" s="4" t="str">
        <f t="shared" si="166"/>
        <v>CH</v>
      </c>
      <c r="D378" s="17"/>
      <c r="E378" s="18"/>
      <c r="F378" s="18"/>
      <c r="G378" s="18"/>
      <c r="H378" s="18"/>
      <c r="I378" s="18"/>
      <c r="J378" s="18"/>
      <c r="K378" s="18"/>
      <c r="L378" s="19"/>
      <c r="M378" s="5"/>
      <c r="N378" s="5"/>
      <c r="O378" s="5">
        <v>0</v>
      </c>
      <c r="P378" s="129">
        <v>0</v>
      </c>
      <c r="Q378" s="115">
        <v>0</v>
      </c>
      <c r="R378" s="115">
        <v>0</v>
      </c>
      <c r="S378" s="115">
        <v>0</v>
      </c>
      <c r="T378" s="115">
        <v>14340.499585</v>
      </c>
      <c r="U378" s="115">
        <v>11011.702084</v>
      </c>
      <c r="V378" s="115">
        <v>16895.034103999998</v>
      </c>
      <c r="W378" s="115">
        <v>12310.583991</v>
      </c>
      <c r="X378" s="115">
        <v>11643.469058000001</v>
      </c>
      <c r="Y378" s="115">
        <v>10318.626937000001</v>
      </c>
      <c r="Z378" s="115">
        <v>3827.3914490000002</v>
      </c>
    </row>
    <row r="379" spans="3:26" ht="15" x14ac:dyDescent="0.15">
      <c r="C379" s="4" t="str">
        <f t="shared" si="166"/>
        <v>CY</v>
      </c>
      <c r="D379" s="17"/>
      <c r="E379" s="18"/>
      <c r="F379" s="18"/>
      <c r="G379" s="18"/>
      <c r="H379" s="18"/>
      <c r="I379" s="18"/>
      <c r="J379" s="18"/>
      <c r="K379" s="18"/>
      <c r="L379" s="19"/>
      <c r="M379" s="5"/>
      <c r="N379" s="5"/>
      <c r="O379" s="5">
        <v>0</v>
      </c>
      <c r="P379" s="128">
        <v>0</v>
      </c>
      <c r="Q379" s="124">
        <v>0</v>
      </c>
      <c r="R379" s="124">
        <v>0</v>
      </c>
      <c r="S379" s="124">
        <v>0</v>
      </c>
      <c r="T379" s="124">
        <v>0</v>
      </c>
      <c r="U379" s="124">
        <v>0</v>
      </c>
      <c r="V379" s="124">
        <v>0</v>
      </c>
      <c r="W379" s="124">
        <v>0</v>
      </c>
      <c r="X379" s="115">
        <v>0</v>
      </c>
      <c r="Y379" s="115">
        <v>0</v>
      </c>
      <c r="Z379" s="115">
        <v>0</v>
      </c>
    </row>
    <row r="380" spans="3:26" ht="15" x14ac:dyDescent="0.15">
      <c r="C380" s="4" t="str">
        <f t="shared" si="166"/>
        <v xml:space="preserve">CZ </v>
      </c>
      <c r="D380" s="17"/>
      <c r="E380" s="18"/>
      <c r="F380" s="18"/>
      <c r="G380" s="18"/>
      <c r="H380" s="18"/>
      <c r="I380" s="18"/>
      <c r="J380" s="18"/>
      <c r="K380" s="18"/>
      <c r="L380" s="19"/>
      <c r="M380" s="5"/>
      <c r="N380" s="5"/>
      <c r="O380" s="5">
        <v>0</v>
      </c>
      <c r="P380" s="129">
        <v>4970</v>
      </c>
      <c r="Q380" s="129">
        <v>4312</v>
      </c>
      <c r="R380" s="129">
        <v>2058</v>
      </c>
      <c r="S380" s="129">
        <v>6787</v>
      </c>
      <c r="T380" s="129">
        <v>2990</v>
      </c>
      <c r="U380" s="129">
        <v>4448</v>
      </c>
      <c r="V380" s="129">
        <v>1697</v>
      </c>
      <c r="W380" s="129">
        <v>725</v>
      </c>
      <c r="X380" s="129">
        <v>295</v>
      </c>
      <c r="Y380" s="129">
        <v>752</v>
      </c>
      <c r="Z380" s="129">
        <v>4538</v>
      </c>
    </row>
    <row r="381" spans="3:26" ht="15" x14ac:dyDescent="0.15">
      <c r="C381" s="4" t="str">
        <f t="shared" si="166"/>
        <v>DE</v>
      </c>
      <c r="D381" s="17"/>
      <c r="E381" s="18"/>
      <c r="F381" s="18"/>
      <c r="G381" s="18"/>
      <c r="H381" s="18"/>
      <c r="I381" s="18"/>
      <c r="J381" s="18"/>
      <c r="K381" s="18"/>
      <c r="L381" s="19"/>
      <c r="M381" s="6"/>
      <c r="N381" s="6"/>
      <c r="O381" s="6">
        <v>0</v>
      </c>
      <c r="P381" s="129">
        <v>0</v>
      </c>
      <c r="Q381" s="115">
        <v>0</v>
      </c>
      <c r="R381" s="115">
        <v>0</v>
      </c>
      <c r="S381" s="115">
        <v>0</v>
      </c>
      <c r="T381" s="115">
        <v>0</v>
      </c>
      <c r="U381" s="115">
        <v>0</v>
      </c>
      <c r="V381" s="115">
        <v>0</v>
      </c>
      <c r="W381" s="115">
        <v>0</v>
      </c>
      <c r="X381" s="115">
        <v>0</v>
      </c>
      <c r="Y381" s="115">
        <v>0</v>
      </c>
      <c r="Z381" s="115">
        <v>0</v>
      </c>
    </row>
    <row r="382" spans="3:26" ht="15" x14ac:dyDescent="0.15">
      <c r="C382" s="4" t="str">
        <f t="shared" si="166"/>
        <v>DK</v>
      </c>
      <c r="D382" s="17"/>
      <c r="E382" s="18"/>
      <c r="F382" s="18"/>
      <c r="G382" s="18"/>
      <c r="H382" s="18"/>
      <c r="I382" s="18"/>
      <c r="J382" s="18"/>
      <c r="K382" s="18"/>
      <c r="L382" s="19"/>
      <c r="M382" s="5"/>
      <c r="N382" s="5"/>
      <c r="O382" s="5">
        <v>0</v>
      </c>
      <c r="P382" s="128">
        <v>0</v>
      </c>
      <c r="Q382" s="124">
        <v>0</v>
      </c>
      <c r="R382" s="124">
        <v>0</v>
      </c>
      <c r="S382" s="124">
        <v>0</v>
      </c>
      <c r="T382" s="124">
        <v>0</v>
      </c>
      <c r="U382" s="124">
        <v>0</v>
      </c>
      <c r="V382" s="124">
        <v>0</v>
      </c>
      <c r="W382" s="124">
        <v>0</v>
      </c>
      <c r="X382" s="124">
        <v>0</v>
      </c>
      <c r="Y382" s="115">
        <v>0</v>
      </c>
      <c r="Z382" s="115">
        <v>0</v>
      </c>
    </row>
    <row r="383" spans="3:26" ht="15" x14ac:dyDescent="0.15">
      <c r="C383" s="4" t="str">
        <f t="shared" si="166"/>
        <v>EE</v>
      </c>
      <c r="D383" s="17"/>
      <c r="E383" s="18"/>
      <c r="F383" s="18"/>
      <c r="G383" s="18"/>
      <c r="H383" s="18"/>
      <c r="I383" s="18"/>
      <c r="J383" s="18"/>
      <c r="K383" s="18"/>
      <c r="L383" s="19"/>
      <c r="M383" s="5"/>
      <c r="N383" s="5"/>
      <c r="O383" s="5">
        <v>0</v>
      </c>
      <c r="P383" s="129">
        <v>0</v>
      </c>
      <c r="Q383" s="115">
        <v>0</v>
      </c>
      <c r="R383" s="115">
        <v>0</v>
      </c>
      <c r="S383" s="115">
        <v>0</v>
      </c>
      <c r="T383" s="115">
        <v>0</v>
      </c>
      <c r="U383" s="115">
        <v>0</v>
      </c>
      <c r="V383" s="115">
        <v>0</v>
      </c>
      <c r="W383" s="115">
        <v>0</v>
      </c>
      <c r="X383" s="115">
        <v>0</v>
      </c>
      <c r="Y383" s="115">
        <v>0</v>
      </c>
      <c r="Z383" s="115">
        <v>0</v>
      </c>
    </row>
    <row r="384" spans="3:26" ht="15" x14ac:dyDescent="0.15">
      <c r="C384" s="4" t="str">
        <f t="shared" si="166"/>
        <v>ES</v>
      </c>
      <c r="D384" s="17"/>
      <c r="E384" s="18"/>
      <c r="F384" s="18"/>
      <c r="G384" s="18"/>
      <c r="H384" s="18"/>
      <c r="I384" s="18"/>
      <c r="J384" s="18"/>
      <c r="K384" s="18"/>
      <c r="L384" s="19"/>
      <c r="M384" s="5"/>
      <c r="N384" s="5"/>
      <c r="O384" s="5">
        <v>0</v>
      </c>
      <c r="P384" s="128">
        <v>0</v>
      </c>
      <c r="Q384" s="124">
        <v>0</v>
      </c>
      <c r="R384" s="124">
        <v>0</v>
      </c>
      <c r="S384" s="124">
        <v>0</v>
      </c>
      <c r="T384" s="124">
        <v>0</v>
      </c>
      <c r="U384" s="124">
        <v>0</v>
      </c>
      <c r="V384" s="124">
        <v>0</v>
      </c>
      <c r="W384" s="115">
        <v>976.25531807000004</v>
      </c>
      <c r="X384" s="115">
        <v>1354.0823380699999</v>
      </c>
      <c r="Y384" s="115">
        <v>644.83071295000002</v>
      </c>
      <c r="Z384" s="115">
        <v>807.56863773999999</v>
      </c>
    </row>
    <row r="385" spans="3:26" ht="15" x14ac:dyDescent="0.15">
      <c r="C385" s="4" t="str">
        <f t="shared" si="166"/>
        <v>FI</v>
      </c>
      <c r="D385" s="17"/>
      <c r="E385" s="18"/>
      <c r="F385" s="18"/>
      <c r="G385" s="18"/>
      <c r="H385" s="18"/>
      <c r="I385" s="18"/>
      <c r="J385" s="18"/>
      <c r="K385" s="18"/>
      <c r="L385" s="19"/>
      <c r="M385" s="5"/>
      <c r="N385" s="5"/>
      <c r="O385" s="5">
        <v>0</v>
      </c>
      <c r="P385" s="129">
        <v>209</v>
      </c>
      <c r="Q385" s="115">
        <v>124</v>
      </c>
      <c r="R385" s="115">
        <v>655</v>
      </c>
      <c r="S385" s="115">
        <v>613</v>
      </c>
      <c r="T385" s="115">
        <v>1849</v>
      </c>
      <c r="U385" s="115">
        <v>943</v>
      </c>
      <c r="V385" s="115">
        <v>966</v>
      </c>
      <c r="W385" s="115">
        <v>1583</v>
      </c>
      <c r="X385" s="115">
        <v>2592</v>
      </c>
      <c r="Y385" s="115">
        <v>2251</v>
      </c>
      <c r="Z385" s="115">
        <v>1639</v>
      </c>
    </row>
    <row r="386" spans="3:26" ht="15" x14ac:dyDescent="0.15">
      <c r="C386" s="4" t="str">
        <f t="shared" si="166"/>
        <v>FR</v>
      </c>
      <c r="D386" s="17"/>
      <c r="E386" s="18"/>
      <c r="F386" s="18"/>
      <c r="G386" s="18"/>
      <c r="H386" s="18"/>
      <c r="I386" s="18"/>
      <c r="J386" s="18"/>
      <c r="K386" s="18"/>
      <c r="L386" s="19"/>
      <c r="M386" s="5"/>
      <c r="N386" s="5"/>
      <c r="O386" s="5">
        <v>0</v>
      </c>
      <c r="P386" s="129">
        <v>0</v>
      </c>
      <c r="Q386" s="115">
        <v>0</v>
      </c>
      <c r="R386" s="115">
        <v>0</v>
      </c>
      <c r="S386" s="115">
        <v>0</v>
      </c>
      <c r="T386" s="115">
        <v>0</v>
      </c>
      <c r="U386" s="115">
        <v>0</v>
      </c>
      <c r="V386" s="115">
        <v>0</v>
      </c>
      <c r="W386" s="115">
        <v>0</v>
      </c>
      <c r="X386" s="115">
        <v>0</v>
      </c>
      <c r="Y386" s="115">
        <v>0</v>
      </c>
      <c r="Z386" s="115">
        <v>0</v>
      </c>
    </row>
    <row r="387" spans="3:26" ht="15" x14ac:dyDescent="0.15">
      <c r="C387" s="4" t="str">
        <f t="shared" si="166"/>
        <v>GR</v>
      </c>
      <c r="D387" s="17"/>
      <c r="E387" s="18"/>
      <c r="F387" s="18"/>
      <c r="G387" s="18"/>
      <c r="H387" s="18"/>
      <c r="I387" s="18"/>
      <c r="J387" s="18"/>
      <c r="K387" s="18"/>
      <c r="L387" s="19"/>
      <c r="M387" s="5"/>
      <c r="N387" s="5"/>
      <c r="O387" s="5">
        <v>0</v>
      </c>
      <c r="P387" s="129">
        <v>0</v>
      </c>
      <c r="Q387" s="115">
        <v>0</v>
      </c>
      <c r="R387" s="115">
        <v>0</v>
      </c>
      <c r="S387" s="115">
        <v>0</v>
      </c>
      <c r="T387" s="115">
        <v>0</v>
      </c>
      <c r="U387" s="115">
        <v>0</v>
      </c>
      <c r="V387" s="115">
        <v>0</v>
      </c>
      <c r="W387" s="115">
        <v>0</v>
      </c>
      <c r="X387" s="115">
        <v>0</v>
      </c>
      <c r="Y387" s="115">
        <v>0</v>
      </c>
      <c r="Z387" s="115">
        <v>0</v>
      </c>
    </row>
    <row r="388" spans="3:26" ht="15" x14ac:dyDescent="0.15">
      <c r="C388" s="4" t="str">
        <f t="shared" si="166"/>
        <v>HR</v>
      </c>
      <c r="D388" s="17"/>
      <c r="E388" s="18"/>
      <c r="F388" s="18"/>
      <c r="G388" s="18"/>
      <c r="H388" s="18"/>
      <c r="I388" s="18"/>
      <c r="J388" s="18"/>
      <c r="K388" s="18"/>
      <c r="L388" s="19"/>
      <c r="M388" s="5"/>
      <c r="N388" s="5"/>
      <c r="O388" s="5">
        <v>0</v>
      </c>
      <c r="P388" s="129">
        <v>0</v>
      </c>
      <c r="Q388" s="115">
        <v>0</v>
      </c>
      <c r="R388" s="115">
        <v>0</v>
      </c>
      <c r="S388" s="115">
        <v>0</v>
      </c>
      <c r="T388" s="115">
        <v>0</v>
      </c>
      <c r="U388" s="115">
        <v>0</v>
      </c>
      <c r="V388" s="115">
        <v>0</v>
      </c>
      <c r="W388" s="115">
        <v>0</v>
      </c>
      <c r="X388" s="115">
        <v>0</v>
      </c>
      <c r="Y388" s="115">
        <v>0</v>
      </c>
      <c r="Z388" s="115">
        <v>0</v>
      </c>
    </row>
    <row r="389" spans="3:26" ht="15" x14ac:dyDescent="0.15">
      <c r="C389" s="4" t="str">
        <f t="shared" si="166"/>
        <v>HU</v>
      </c>
      <c r="D389" s="17"/>
      <c r="E389" s="18"/>
      <c r="F389" s="18"/>
      <c r="G389" s="18"/>
      <c r="H389" s="18"/>
      <c r="I389" s="18"/>
      <c r="J389" s="18"/>
      <c r="K389" s="18"/>
      <c r="L389" s="19"/>
      <c r="M389" s="5"/>
      <c r="N389" s="5"/>
      <c r="O389" s="5">
        <v>0</v>
      </c>
      <c r="P389" s="129">
        <v>0</v>
      </c>
      <c r="Q389" s="115">
        <v>0</v>
      </c>
      <c r="R389" s="115">
        <v>0</v>
      </c>
      <c r="S389" s="115">
        <v>0</v>
      </c>
      <c r="T389" s="115">
        <v>0</v>
      </c>
      <c r="U389" s="115">
        <v>0</v>
      </c>
      <c r="V389" s="115">
        <v>0</v>
      </c>
      <c r="W389" s="115">
        <v>0</v>
      </c>
      <c r="X389" s="115">
        <v>0</v>
      </c>
      <c r="Y389" s="115">
        <v>0</v>
      </c>
      <c r="Z389" s="115">
        <v>0</v>
      </c>
    </row>
    <row r="390" spans="3:26" ht="15" x14ac:dyDescent="0.15">
      <c r="C390" s="4" t="str">
        <f t="shared" si="166"/>
        <v>IE</v>
      </c>
      <c r="D390" s="17"/>
      <c r="E390" s="18"/>
      <c r="F390" s="18"/>
      <c r="G390" s="18"/>
      <c r="H390" s="18"/>
      <c r="I390" s="18"/>
      <c r="J390" s="18"/>
      <c r="K390" s="18"/>
      <c r="L390" s="19"/>
      <c r="M390" s="5"/>
      <c r="N390" s="5"/>
      <c r="O390" s="5">
        <v>0</v>
      </c>
      <c r="P390" s="128">
        <v>0</v>
      </c>
      <c r="Q390" s="124">
        <v>0</v>
      </c>
      <c r="R390" s="124">
        <v>0</v>
      </c>
      <c r="S390" s="124">
        <v>0</v>
      </c>
      <c r="T390" s="124">
        <v>0</v>
      </c>
      <c r="U390" s="124">
        <v>0</v>
      </c>
      <c r="V390" s="124">
        <v>0</v>
      </c>
      <c r="W390" s="124">
        <v>0</v>
      </c>
      <c r="X390" s="124">
        <v>0</v>
      </c>
      <c r="Y390" s="115">
        <v>0</v>
      </c>
      <c r="Z390" s="115">
        <v>0</v>
      </c>
    </row>
    <row r="391" spans="3:26" ht="15" x14ac:dyDescent="0.15">
      <c r="C391" s="4" t="str">
        <f t="shared" si="166"/>
        <v>IS</v>
      </c>
      <c r="D391" s="17"/>
      <c r="E391" s="18"/>
      <c r="F391" s="18"/>
      <c r="G391" s="18"/>
      <c r="H391" s="18"/>
      <c r="I391" s="18"/>
      <c r="J391" s="18"/>
      <c r="K391" s="18"/>
      <c r="L391" s="19"/>
      <c r="M391" s="5"/>
      <c r="N391" s="5"/>
      <c r="O391" s="5">
        <v>0</v>
      </c>
      <c r="P391" s="128">
        <v>0</v>
      </c>
      <c r="Q391" s="124">
        <v>0</v>
      </c>
      <c r="R391" s="124">
        <v>0</v>
      </c>
      <c r="S391" s="124">
        <v>0</v>
      </c>
      <c r="T391" s="124">
        <v>0</v>
      </c>
      <c r="U391" s="124">
        <v>0</v>
      </c>
      <c r="V391" s="124">
        <v>0</v>
      </c>
      <c r="W391" s="124">
        <v>0</v>
      </c>
      <c r="X391" s="124">
        <v>0</v>
      </c>
      <c r="Y391" s="115">
        <v>0</v>
      </c>
      <c r="Z391" s="115">
        <v>0</v>
      </c>
    </row>
    <row r="392" spans="3:26" ht="15" x14ac:dyDescent="0.15">
      <c r="C392" s="4" t="str">
        <f t="shared" si="166"/>
        <v>IT</v>
      </c>
      <c r="D392" s="17"/>
      <c r="E392" s="18"/>
      <c r="F392" s="18"/>
      <c r="G392" s="18"/>
      <c r="H392" s="18"/>
      <c r="I392" s="18"/>
      <c r="J392" s="18"/>
      <c r="K392" s="18"/>
      <c r="L392" s="19"/>
      <c r="M392" s="5"/>
      <c r="N392" s="5"/>
      <c r="O392" s="5">
        <v>0</v>
      </c>
      <c r="P392" s="129">
        <v>0</v>
      </c>
      <c r="Q392" s="115">
        <v>0</v>
      </c>
      <c r="R392" s="115">
        <v>0</v>
      </c>
      <c r="S392" s="115">
        <v>0</v>
      </c>
      <c r="T392" s="115">
        <v>0</v>
      </c>
      <c r="U392" s="115">
        <v>0</v>
      </c>
      <c r="V392" s="115">
        <v>0</v>
      </c>
      <c r="W392" s="115">
        <v>0</v>
      </c>
      <c r="X392" s="115">
        <v>0</v>
      </c>
      <c r="Y392" s="115">
        <v>0</v>
      </c>
      <c r="Z392" s="115">
        <v>0</v>
      </c>
    </row>
    <row r="393" spans="3:26" ht="15" x14ac:dyDescent="0.15">
      <c r="C393" s="4" t="str">
        <f t="shared" si="166"/>
        <v>LI</v>
      </c>
      <c r="D393" s="17"/>
      <c r="E393" s="18"/>
      <c r="F393" s="18"/>
      <c r="G393" s="18"/>
      <c r="H393" s="18"/>
      <c r="I393" s="18"/>
      <c r="J393" s="18"/>
      <c r="K393" s="18"/>
      <c r="L393" s="19"/>
      <c r="M393" s="5"/>
      <c r="N393" s="5"/>
      <c r="O393" s="5">
        <v>0</v>
      </c>
      <c r="P393" s="129">
        <v>0</v>
      </c>
      <c r="Q393" s="115">
        <v>0</v>
      </c>
      <c r="R393" s="115">
        <v>0</v>
      </c>
      <c r="S393" s="115">
        <v>0</v>
      </c>
      <c r="T393" s="115">
        <v>0</v>
      </c>
      <c r="U393" s="115">
        <v>0</v>
      </c>
      <c r="V393" s="115">
        <v>0</v>
      </c>
      <c r="W393" s="115">
        <v>0</v>
      </c>
      <c r="X393" s="115">
        <v>0</v>
      </c>
      <c r="Y393" s="115">
        <v>0</v>
      </c>
      <c r="Z393" s="115">
        <v>0</v>
      </c>
    </row>
    <row r="394" spans="3:26" ht="15" x14ac:dyDescent="0.15">
      <c r="C394" s="4" t="str">
        <f t="shared" si="166"/>
        <v>LU</v>
      </c>
      <c r="D394" s="17"/>
      <c r="E394" s="18"/>
      <c r="F394" s="18"/>
      <c r="G394" s="18"/>
      <c r="H394" s="18"/>
      <c r="I394" s="18"/>
      <c r="J394" s="18"/>
      <c r="K394" s="18"/>
      <c r="L394" s="19"/>
      <c r="M394" s="5"/>
      <c r="N394" s="5"/>
      <c r="O394" s="5">
        <v>0</v>
      </c>
      <c r="P394" s="128">
        <v>0</v>
      </c>
      <c r="Q394" s="124">
        <v>0</v>
      </c>
      <c r="R394" s="124">
        <v>0</v>
      </c>
      <c r="S394" s="124">
        <v>0</v>
      </c>
      <c r="T394" s="124">
        <v>0</v>
      </c>
      <c r="U394" s="124">
        <v>0</v>
      </c>
      <c r="V394" s="124">
        <v>0</v>
      </c>
      <c r="W394" s="124">
        <v>0</v>
      </c>
      <c r="X394" s="124">
        <v>0</v>
      </c>
      <c r="Y394" s="115">
        <v>0</v>
      </c>
      <c r="Z394" s="115">
        <v>0</v>
      </c>
    </row>
    <row r="395" spans="3:26" ht="15" x14ac:dyDescent="0.15">
      <c r="C395" s="4" t="str">
        <f t="shared" si="166"/>
        <v>LV</v>
      </c>
      <c r="D395" s="17"/>
      <c r="E395" s="18"/>
      <c r="F395" s="18"/>
      <c r="G395" s="18"/>
      <c r="H395" s="18"/>
      <c r="I395" s="18"/>
      <c r="J395" s="18"/>
      <c r="K395" s="18"/>
      <c r="L395" s="19"/>
      <c r="M395" s="5"/>
      <c r="N395" s="5"/>
      <c r="O395" s="5">
        <v>0</v>
      </c>
      <c r="P395" s="129">
        <v>0</v>
      </c>
      <c r="Q395" s="115">
        <v>0</v>
      </c>
      <c r="R395" s="115">
        <v>0</v>
      </c>
      <c r="S395" s="115">
        <v>0</v>
      </c>
      <c r="T395" s="115">
        <v>0</v>
      </c>
      <c r="U395" s="115">
        <v>0</v>
      </c>
      <c r="V395" s="115">
        <v>0</v>
      </c>
      <c r="W395" s="115">
        <v>0</v>
      </c>
      <c r="X395" s="115">
        <v>0</v>
      </c>
      <c r="Y395" s="115">
        <v>0</v>
      </c>
      <c r="Z395" s="115">
        <v>0</v>
      </c>
    </row>
    <row r="396" spans="3:26" ht="15" x14ac:dyDescent="0.15">
      <c r="C396" s="4" t="str">
        <f t="shared" si="166"/>
        <v>MT</v>
      </c>
      <c r="D396" s="17"/>
      <c r="E396" s="18"/>
      <c r="F396" s="18"/>
      <c r="G396" s="18"/>
      <c r="H396" s="18"/>
      <c r="I396" s="18"/>
      <c r="J396" s="18"/>
      <c r="K396" s="18"/>
      <c r="L396" s="19"/>
      <c r="M396" s="5"/>
      <c r="N396" s="5"/>
      <c r="O396" s="5">
        <v>0</v>
      </c>
      <c r="P396" s="128">
        <v>0</v>
      </c>
      <c r="Q396" s="124">
        <v>0</v>
      </c>
      <c r="R396" s="124">
        <v>0</v>
      </c>
      <c r="S396" s="124">
        <v>0</v>
      </c>
      <c r="T396" s="124">
        <v>0</v>
      </c>
      <c r="U396" s="124">
        <v>0</v>
      </c>
      <c r="V396" s="124">
        <v>0</v>
      </c>
      <c r="W396" s="124">
        <v>0</v>
      </c>
      <c r="X396" s="124">
        <v>0</v>
      </c>
      <c r="Y396" s="115">
        <v>0</v>
      </c>
      <c r="Z396" s="115">
        <v>0</v>
      </c>
    </row>
    <row r="397" spans="3:26" ht="15" x14ac:dyDescent="0.15">
      <c r="C397" s="4" t="str">
        <f t="shared" si="166"/>
        <v>NL</v>
      </c>
      <c r="D397" s="17"/>
      <c r="E397" s="18"/>
      <c r="F397" s="18"/>
      <c r="G397" s="18"/>
      <c r="H397" s="18"/>
      <c r="I397" s="18"/>
      <c r="J397" s="18"/>
      <c r="K397" s="18"/>
      <c r="L397" s="19"/>
      <c r="M397" s="5"/>
      <c r="N397" s="5"/>
      <c r="O397" s="5">
        <v>0</v>
      </c>
      <c r="P397" s="115">
        <v>0</v>
      </c>
      <c r="Q397" s="115">
        <v>0</v>
      </c>
      <c r="R397" s="115">
        <v>0</v>
      </c>
      <c r="S397" s="115">
        <v>0</v>
      </c>
      <c r="T397" s="115">
        <v>0</v>
      </c>
      <c r="U397" s="115">
        <v>0</v>
      </c>
      <c r="V397" s="115">
        <v>0</v>
      </c>
      <c r="W397" s="115">
        <v>0</v>
      </c>
      <c r="X397" s="115">
        <v>0</v>
      </c>
      <c r="Y397" s="115">
        <v>0</v>
      </c>
      <c r="Z397" s="115">
        <v>0</v>
      </c>
    </row>
    <row r="398" spans="3:26" ht="15" x14ac:dyDescent="0.15">
      <c r="C398" s="4" t="str">
        <f t="shared" si="166"/>
        <v>NO</v>
      </c>
      <c r="D398" s="17"/>
      <c r="E398" s="18"/>
      <c r="F398" s="18"/>
      <c r="G398" s="18"/>
      <c r="H398" s="18"/>
      <c r="I398" s="18"/>
      <c r="J398" s="18"/>
      <c r="K398" s="18"/>
      <c r="L398" s="19"/>
      <c r="M398" s="5"/>
      <c r="N398" s="5"/>
      <c r="O398" s="5">
        <v>0</v>
      </c>
      <c r="P398" s="115">
        <v>0</v>
      </c>
      <c r="Q398" s="115">
        <v>0</v>
      </c>
      <c r="R398" s="115">
        <v>0</v>
      </c>
      <c r="S398" s="115">
        <v>0</v>
      </c>
      <c r="T398" s="115">
        <v>0</v>
      </c>
      <c r="U398" s="115">
        <v>0</v>
      </c>
      <c r="V398" s="115">
        <v>0</v>
      </c>
      <c r="W398" s="115">
        <v>0</v>
      </c>
      <c r="X398" s="115">
        <v>0</v>
      </c>
      <c r="Y398" s="115">
        <v>0</v>
      </c>
      <c r="Z398" s="115">
        <v>0</v>
      </c>
    </row>
    <row r="399" spans="3:26" ht="15" x14ac:dyDescent="0.15">
      <c r="C399" s="4" t="str">
        <f t="shared" si="166"/>
        <v>PL</v>
      </c>
      <c r="D399" s="17"/>
      <c r="E399" s="18"/>
      <c r="F399" s="18"/>
      <c r="G399" s="18"/>
      <c r="H399" s="18"/>
      <c r="I399" s="18"/>
      <c r="J399" s="18"/>
      <c r="K399" s="18"/>
      <c r="L399" s="19"/>
      <c r="M399" s="5"/>
      <c r="N399" s="5"/>
      <c r="O399" s="5">
        <v>0</v>
      </c>
      <c r="P399" s="128">
        <v>0</v>
      </c>
      <c r="Q399" s="124">
        <v>0</v>
      </c>
      <c r="R399" s="124">
        <v>0</v>
      </c>
      <c r="S399" s="124">
        <v>0</v>
      </c>
      <c r="T399" s="124">
        <v>0</v>
      </c>
      <c r="U399" s="124">
        <v>0</v>
      </c>
      <c r="V399" s="124">
        <v>0</v>
      </c>
      <c r="W399" s="124">
        <v>0</v>
      </c>
      <c r="X399" s="124">
        <v>0</v>
      </c>
      <c r="Y399" s="115">
        <v>0</v>
      </c>
      <c r="Z399" s="115">
        <v>0</v>
      </c>
    </row>
    <row r="400" spans="3:26" ht="15" x14ac:dyDescent="0.15">
      <c r="C400" s="4" t="str">
        <f t="shared" si="166"/>
        <v>PT</v>
      </c>
      <c r="D400" s="17"/>
      <c r="E400" s="18"/>
      <c r="F400" s="18"/>
      <c r="G400" s="18"/>
      <c r="H400" s="18"/>
      <c r="I400" s="18"/>
      <c r="J400" s="18"/>
      <c r="K400" s="18"/>
      <c r="L400" s="19"/>
      <c r="M400" s="5"/>
      <c r="N400" s="5"/>
      <c r="O400" s="5">
        <v>0</v>
      </c>
      <c r="P400" s="128">
        <v>0</v>
      </c>
      <c r="Q400" s="124">
        <v>0</v>
      </c>
      <c r="R400" s="124">
        <v>0</v>
      </c>
      <c r="S400" s="124">
        <v>0</v>
      </c>
      <c r="T400" s="115">
        <v>114.94143021208622</v>
      </c>
      <c r="U400" s="115">
        <v>123.14353959663492</v>
      </c>
      <c r="V400" s="115">
        <v>144.99660896328621</v>
      </c>
      <c r="W400" s="115">
        <v>141.23395340125413</v>
      </c>
      <c r="X400" s="115">
        <v>114.74879789384511</v>
      </c>
      <c r="Y400" s="115">
        <v>39.422195824289304</v>
      </c>
      <c r="Z400" s="115">
        <v>42.510093982576393</v>
      </c>
    </row>
    <row r="401" spans="2:26" ht="15" x14ac:dyDescent="0.15">
      <c r="C401" s="4" t="str">
        <f t="shared" si="166"/>
        <v>RO</v>
      </c>
      <c r="D401" s="17"/>
      <c r="E401" s="18"/>
      <c r="F401" s="18"/>
      <c r="G401" s="18"/>
      <c r="H401" s="18"/>
      <c r="I401" s="18"/>
      <c r="J401" s="18"/>
      <c r="K401" s="18"/>
      <c r="L401" s="19"/>
      <c r="M401" s="5"/>
      <c r="N401" s="5"/>
      <c r="O401" s="5">
        <v>0</v>
      </c>
      <c r="P401" s="128">
        <v>0</v>
      </c>
      <c r="Q401" s="124">
        <v>0</v>
      </c>
      <c r="R401" s="124">
        <v>0</v>
      </c>
      <c r="S401" s="124">
        <v>0</v>
      </c>
      <c r="T401" s="124">
        <v>0</v>
      </c>
      <c r="U401" s="124">
        <v>0</v>
      </c>
      <c r="V401" s="124">
        <v>0</v>
      </c>
      <c r="W401" s="115">
        <v>0</v>
      </c>
      <c r="X401" s="115">
        <v>0</v>
      </c>
      <c r="Y401" s="115">
        <v>0</v>
      </c>
      <c r="Z401" s="115">
        <v>0</v>
      </c>
    </row>
    <row r="402" spans="2:26" ht="15" x14ac:dyDescent="0.15">
      <c r="C402" s="4" t="str">
        <f t="shared" si="166"/>
        <v>SE</v>
      </c>
      <c r="D402" s="17"/>
      <c r="E402" s="18"/>
      <c r="F402" s="18"/>
      <c r="G402" s="18"/>
      <c r="H402" s="18"/>
      <c r="I402" s="18"/>
      <c r="J402" s="18"/>
      <c r="K402" s="18"/>
      <c r="L402" s="19"/>
      <c r="M402" s="5"/>
      <c r="N402" s="5"/>
      <c r="O402" s="5">
        <v>0</v>
      </c>
      <c r="P402" s="129">
        <v>0</v>
      </c>
      <c r="Q402" s="115">
        <v>0</v>
      </c>
      <c r="R402" s="115">
        <v>0</v>
      </c>
      <c r="S402" s="115">
        <v>0</v>
      </c>
      <c r="T402" s="115">
        <v>0</v>
      </c>
      <c r="U402" s="115">
        <v>0</v>
      </c>
      <c r="V402" s="115">
        <v>0</v>
      </c>
      <c r="W402" s="115">
        <v>0</v>
      </c>
      <c r="X402" s="115">
        <v>0</v>
      </c>
      <c r="Y402" s="115">
        <v>0</v>
      </c>
      <c r="Z402" s="115">
        <v>0</v>
      </c>
    </row>
    <row r="403" spans="2:26" ht="15" x14ac:dyDescent="0.15">
      <c r="C403" s="4" t="str">
        <f t="shared" si="166"/>
        <v>SI</v>
      </c>
      <c r="D403" s="17"/>
      <c r="E403" s="18"/>
      <c r="F403" s="18"/>
      <c r="G403" s="18"/>
      <c r="H403" s="18"/>
      <c r="I403" s="18"/>
      <c r="J403" s="18"/>
      <c r="K403" s="18"/>
      <c r="L403" s="19"/>
      <c r="M403" s="5"/>
      <c r="N403" s="5"/>
      <c r="O403" s="5">
        <v>0</v>
      </c>
      <c r="P403" s="115">
        <v>0</v>
      </c>
      <c r="Q403" s="115">
        <v>0</v>
      </c>
      <c r="R403" s="115">
        <v>0</v>
      </c>
      <c r="S403" s="115">
        <v>0</v>
      </c>
      <c r="T403" s="115">
        <v>0</v>
      </c>
      <c r="U403" s="115">
        <v>0</v>
      </c>
      <c r="V403" s="115">
        <v>0</v>
      </c>
      <c r="W403" s="115">
        <v>0</v>
      </c>
      <c r="X403" s="115">
        <v>0</v>
      </c>
      <c r="Y403" s="115">
        <v>0</v>
      </c>
      <c r="Z403" s="115">
        <v>0</v>
      </c>
    </row>
    <row r="404" spans="2:26" ht="15" x14ac:dyDescent="0.15">
      <c r="C404" s="4" t="str">
        <f t="shared" si="166"/>
        <v xml:space="preserve">SK </v>
      </c>
      <c r="D404" s="17"/>
      <c r="E404" s="18"/>
      <c r="F404" s="18"/>
      <c r="G404" s="18"/>
      <c r="H404" s="18"/>
      <c r="I404" s="18"/>
      <c r="J404" s="18"/>
      <c r="K404" s="18"/>
      <c r="L404" s="19"/>
      <c r="M404" s="5"/>
      <c r="N404" s="5"/>
      <c r="O404" s="5">
        <v>0</v>
      </c>
      <c r="P404" s="128">
        <v>0</v>
      </c>
      <c r="Q404" s="124">
        <v>0</v>
      </c>
      <c r="R404" s="124">
        <v>0</v>
      </c>
      <c r="S404" s="115">
        <v>0</v>
      </c>
      <c r="T404" s="115">
        <v>0</v>
      </c>
      <c r="U404" s="115">
        <v>0</v>
      </c>
      <c r="V404" s="115">
        <v>0</v>
      </c>
      <c r="W404" s="115">
        <v>0</v>
      </c>
      <c r="X404" s="115">
        <v>0</v>
      </c>
      <c r="Y404" s="115">
        <v>0</v>
      </c>
      <c r="Z404" s="115">
        <v>0</v>
      </c>
    </row>
    <row r="405" spans="2:26" ht="15" x14ac:dyDescent="0.15">
      <c r="C405" s="4" t="str">
        <f t="shared" si="166"/>
        <v>TR</v>
      </c>
      <c r="D405" s="17"/>
      <c r="E405" s="18"/>
      <c r="F405" s="18"/>
      <c r="G405" s="18"/>
      <c r="H405" s="18"/>
      <c r="I405" s="18"/>
      <c r="J405" s="18"/>
      <c r="K405" s="18"/>
      <c r="L405" s="19"/>
      <c r="M405" s="5"/>
      <c r="N405" s="5"/>
      <c r="O405" s="5">
        <v>0</v>
      </c>
      <c r="P405" s="128">
        <v>0</v>
      </c>
      <c r="Q405" s="128">
        <v>0</v>
      </c>
      <c r="R405" s="128">
        <v>0</v>
      </c>
      <c r="S405" s="128">
        <v>0</v>
      </c>
      <c r="T405" s="128">
        <v>0</v>
      </c>
      <c r="U405" s="128">
        <v>0</v>
      </c>
      <c r="V405" s="128">
        <v>0</v>
      </c>
      <c r="W405" s="128">
        <v>0</v>
      </c>
      <c r="X405" s="128">
        <v>0</v>
      </c>
      <c r="Y405" s="128">
        <v>0</v>
      </c>
      <c r="Z405" s="128">
        <v>0</v>
      </c>
    </row>
    <row r="406" spans="2:26" ht="15" x14ac:dyDescent="0.15">
      <c r="C406" s="7" t="str">
        <f t="shared" si="166"/>
        <v>UK</v>
      </c>
      <c r="D406" s="20"/>
      <c r="E406" s="21"/>
      <c r="F406" s="21"/>
      <c r="G406" s="21"/>
      <c r="H406" s="21"/>
      <c r="I406" s="21"/>
      <c r="J406" s="21"/>
      <c r="K406" s="21"/>
      <c r="L406" s="22"/>
      <c r="M406" s="8"/>
      <c r="N406" s="8"/>
      <c r="O406" s="8">
        <v>0</v>
      </c>
      <c r="P406" s="130">
        <v>0</v>
      </c>
      <c r="Q406" s="116">
        <v>0</v>
      </c>
      <c r="R406" s="116">
        <v>0</v>
      </c>
      <c r="S406" s="116">
        <v>0</v>
      </c>
      <c r="T406" s="116">
        <v>0</v>
      </c>
      <c r="U406" s="116">
        <v>0</v>
      </c>
      <c r="V406" s="116">
        <v>0</v>
      </c>
      <c r="W406" s="116">
        <v>0</v>
      </c>
      <c r="X406" s="116">
        <v>0</v>
      </c>
      <c r="Y406" s="116">
        <v>0</v>
      </c>
      <c r="Z406" s="116">
        <v>0</v>
      </c>
    </row>
    <row r="409" spans="2:26" ht="18.75" x14ac:dyDescent="0.15">
      <c r="C409" s="9" t="s">
        <v>45</v>
      </c>
    </row>
    <row r="410" spans="2:26" ht="15" x14ac:dyDescent="0.15">
      <c r="B410">
        <v>45</v>
      </c>
      <c r="C410" s="2">
        <v>45</v>
      </c>
      <c r="D410" s="3">
        <v>1992</v>
      </c>
      <c r="E410" s="3">
        <f>D410+1</f>
        <v>1993</v>
      </c>
      <c r="F410" s="3">
        <f t="shared" ref="F410:Z410" si="167">E410+1</f>
        <v>1994</v>
      </c>
      <c r="G410" s="3">
        <f t="shared" si="167"/>
        <v>1995</v>
      </c>
      <c r="H410" s="3">
        <f t="shared" si="167"/>
        <v>1996</v>
      </c>
      <c r="I410" s="3">
        <f t="shared" si="167"/>
        <v>1997</v>
      </c>
      <c r="J410" s="3">
        <f t="shared" si="167"/>
        <v>1998</v>
      </c>
      <c r="K410" s="3">
        <f t="shared" si="167"/>
        <v>1999</v>
      </c>
      <c r="L410" s="3">
        <f t="shared" si="167"/>
        <v>2000</v>
      </c>
      <c r="M410" s="3">
        <f t="shared" si="167"/>
        <v>2001</v>
      </c>
      <c r="N410" s="3">
        <f t="shared" si="167"/>
        <v>2002</v>
      </c>
      <c r="O410" s="3">
        <f t="shared" si="167"/>
        <v>2003</v>
      </c>
      <c r="P410" s="3">
        <f t="shared" si="167"/>
        <v>2004</v>
      </c>
      <c r="Q410" s="3">
        <f t="shared" si="167"/>
        <v>2005</v>
      </c>
      <c r="R410" s="3">
        <f t="shared" si="167"/>
        <v>2006</v>
      </c>
      <c r="S410" s="3">
        <f t="shared" si="167"/>
        <v>2007</v>
      </c>
      <c r="T410" s="3">
        <f t="shared" si="167"/>
        <v>2008</v>
      </c>
      <c r="U410" s="3">
        <f t="shared" si="167"/>
        <v>2009</v>
      </c>
      <c r="V410" s="3">
        <f t="shared" si="167"/>
        <v>2010</v>
      </c>
      <c r="W410" s="3">
        <f t="shared" si="167"/>
        <v>2011</v>
      </c>
      <c r="X410" s="3">
        <f t="shared" si="167"/>
        <v>2012</v>
      </c>
      <c r="Y410" s="3">
        <f t="shared" si="167"/>
        <v>2013</v>
      </c>
      <c r="Z410" s="3">
        <f t="shared" si="167"/>
        <v>2014</v>
      </c>
    </row>
    <row r="411" spans="2:26" ht="15" x14ac:dyDescent="0.15">
      <c r="B411">
        <v>45</v>
      </c>
      <c r="C411" s="4" t="str">
        <f t="shared" ref="C411:C442" si="168">C45</f>
        <v>AT</v>
      </c>
      <c r="D411" s="26">
        <v>8054</v>
      </c>
      <c r="E411" s="27">
        <v>9224</v>
      </c>
      <c r="F411" s="27">
        <v>8655</v>
      </c>
      <c r="G411" s="27">
        <v>6377</v>
      </c>
      <c r="H411" s="27">
        <v>7759</v>
      </c>
      <c r="I411" s="27">
        <v>8030</v>
      </c>
      <c r="J411" s="27">
        <v>7166</v>
      </c>
      <c r="K411" s="15">
        <v>4728</v>
      </c>
      <c r="L411" s="16">
        <v>372</v>
      </c>
      <c r="M411" s="5">
        <v>1481.3689999999999</v>
      </c>
      <c r="N411" s="5">
        <v>994.55799999999999</v>
      </c>
      <c r="O411" s="38">
        <v>1174.462</v>
      </c>
      <c r="P411" s="126">
        <v>1647.066</v>
      </c>
      <c r="Q411" s="127">
        <v>1622.8230000000001</v>
      </c>
      <c r="R411" s="127">
        <v>1220.165</v>
      </c>
      <c r="S411" s="127">
        <v>927.93299999999999</v>
      </c>
      <c r="T411" s="127">
        <v>2268</v>
      </c>
      <c r="U411" s="127">
        <v>1347</v>
      </c>
      <c r="V411" s="127">
        <v>970</v>
      </c>
      <c r="W411" s="127">
        <v>1207</v>
      </c>
      <c r="X411" s="127">
        <v>931</v>
      </c>
      <c r="Y411" s="131">
        <v>1564</v>
      </c>
      <c r="Z411" s="131">
        <v>0</v>
      </c>
    </row>
    <row r="412" spans="2:26" ht="15" x14ac:dyDescent="0.15">
      <c r="B412">
        <v>45</v>
      </c>
      <c r="C412" s="4" t="str">
        <f t="shared" si="168"/>
        <v>BE</v>
      </c>
      <c r="D412" s="28">
        <v>47323</v>
      </c>
      <c r="E412" s="29">
        <v>53012</v>
      </c>
      <c r="F412" s="29">
        <v>59904</v>
      </c>
      <c r="G412" s="29">
        <v>39968</v>
      </c>
      <c r="H412" s="29">
        <v>72522</v>
      </c>
      <c r="I412" s="29">
        <v>77929</v>
      </c>
      <c r="J412" s="29">
        <v>53503</v>
      </c>
      <c r="K412" s="29">
        <v>58920</v>
      </c>
      <c r="L412" s="19">
        <v>1414</v>
      </c>
      <c r="M412" s="5">
        <v>1576</v>
      </c>
      <c r="N412" s="5">
        <v>2535</v>
      </c>
      <c r="O412" s="5">
        <v>3942</v>
      </c>
      <c r="P412" s="129">
        <v>2404.3088039999998</v>
      </c>
      <c r="Q412" s="115">
        <v>3532.2415820000001</v>
      </c>
      <c r="R412" s="115">
        <v>3294.6204779999998</v>
      </c>
      <c r="S412" s="115">
        <v>3346.5660969999999</v>
      </c>
      <c r="T412" s="115">
        <v>8201.0241119999991</v>
      </c>
      <c r="U412" s="115">
        <v>5294.5282530000004</v>
      </c>
      <c r="V412" s="115">
        <v>4762.6093140000003</v>
      </c>
      <c r="W412" s="115">
        <v>6115.3312189999997</v>
      </c>
      <c r="X412" s="115">
        <v>3801.6517429999999</v>
      </c>
      <c r="Y412" s="115">
        <v>4000.5386279999998</v>
      </c>
      <c r="Z412" s="115">
        <v>3974.218022</v>
      </c>
    </row>
    <row r="413" spans="2:26" ht="15" x14ac:dyDescent="0.15">
      <c r="B413">
        <v>45</v>
      </c>
      <c r="C413" s="4" t="str">
        <f t="shared" si="168"/>
        <v>BG</v>
      </c>
      <c r="D413" s="17">
        <v>0</v>
      </c>
      <c r="E413" s="18">
        <v>0</v>
      </c>
      <c r="F413" s="18">
        <v>0</v>
      </c>
      <c r="G413" s="18">
        <v>0</v>
      </c>
      <c r="H413" s="18">
        <v>0</v>
      </c>
      <c r="I413" s="18">
        <v>0</v>
      </c>
      <c r="J413" s="18">
        <v>0</v>
      </c>
      <c r="K413" s="18">
        <v>0</v>
      </c>
      <c r="L413" s="19">
        <v>0</v>
      </c>
      <c r="M413" s="5">
        <v>0</v>
      </c>
      <c r="N413" s="5">
        <v>0</v>
      </c>
      <c r="O413" s="38">
        <v>0</v>
      </c>
      <c r="P413" s="151">
        <f>Q413-46.8988627</f>
        <v>211.20227460000001</v>
      </c>
      <c r="Q413" s="151">
        <f>R413-46.8988627</f>
        <v>258.1011373</v>
      </c>
      <c r="R413" s="124">
        <v>305</v>
      </c>
      <c r="S413" s="124">
        <v>570</v>
      </c>
      <c r="T413" s="124">
        <v>655</v>
      </c>
      <c r="U413" s="124">
        <v>728</v>
      </c>
      <c r="V413" s="124">
        <v>668</v>
      </c>
      <c r="W413" s="124">
        <v>595</v>
      </c>
      <c r="X413" s="124">
        <v>586</v>
      </c>
      <c r="Y413" s="124">
        <v>586</v>
      </c>
      <c r="Z413" s="115">
        <v>0</v>
      </c>
    </row>
    <row r="414" spans="2:26" ht="15" x14ac:dyDescent="0.15">
      <c r="B414">
        <v>45</v>
      </c>
      <c r="C414" s="4" t="str">
        <f t="shared" si="168"/>
        <v>CH</v>
      </c>
      <c r="D414" s="18">
        <v>0</v>
      </c>
      <c r="E414" s="18">
        <v>0</v>
      </c>
      <c r="F414" s="18">
        <v>0</v>
      </c>
      <c r="G414" s="18">
        <v>0</v>
      </c>
      <c r="H414" s="18">
        <v>0</v>
      </c>
      <c r="I414" s="18">
        <v>11174</v>
      </c>
      <c r="J414" s="18">
        <v>12927</v>
      </c>
      <c r="K414" s="18">
        <v>12528</v>
      </c>
      <c r="L414" s="19">
        <v>14810</v>
      </c>
      <c r="M414" s="5">
        <v>16599</v>
      </c>
      <c r="N414" s="5">
        <v>26139</v>
      </c>
      <c r="O414" s="5">
        <v>22860</v>
      </c>
      <c r="P414" s="129">
        <v>6030.8950000000004</v>
      </c>
      <c r="Q414" s="115">
        <v>6904.6980000000003</v>
      </c>
      <c r="R414" s="115">
        <v>5938.4870000000001</v>
      </c>
      <c r="S414" s="115">
        <v>4385.8029999999999</v>
      </c>
      <c r="T414" s="115">
        <v>2912.5035130000001</v>
      </c>
      <c r="U414" s="115">
        <v>6512.9414740000002</v>
      </c>
      <c r="V414" s="115">
        <v>7777.2839389999999</v>
      </c>
      <c r="W414" s="115">
        <v>7703.2313119999999</v>
      </c>
      <c r="X414" s="115">
        <v>8340.1356199999991</v>
      </c>
      <c r="Y414" s="115">
        <v>10407.048761</v>
      </c>
      <c r="Z414" s="115">
        <v>28910.114253</v>
      </c>
    </row>
    <row r="415" spans="2:26" ht="15" x14ac:dyDescent="0.15">
      <c r="B415">
        <v>45</v>
      </c>
      <c r="C415" s="4" t="str">
        <f t="shared" si="168"/>
        <v>CY</v>
      </c>
      <c r="D415" s="17">
        <v>77.3</v>
      </c>
      <c r="E415" s="18">
        <v>85.9</v>
      </c>
      <c r="F415" s="18">
        <v>83.8</v>
      </c>
      <c r="G415" s="18">
        <v>105.5</v>
      </c>
      <c r="H415" s="18">
        <v>111</v>
      </c>
      <c r="I415" s="18">
        <v>106</v>
      </c>
      <c r="J415" s="18">
        <v>95.48</v>
      </c>
      <c r="K415" s="18">
        <v>120.7</v>
      </c>
      <c r="L415" s="19">
        <f>K415+$K$415*(($T$415/$K$415-1)/9)</f>
        <v>176.45555555555558</v>
      </c>
      <c r="M415" s="5">
        <f t="shared" ref="M415:S415" si="169">L415+$K$415*(($T$415/$K$415-1)/9)</f>
        <v>232.21111111111114</v>
      </c>
      <c r="N415" s="5">
        <f t="shared" si="169"/>
        <v>287.9666666666667</v>
      </c>
      <c r="O415" s="5">
        <f t="shared" si="169"/>
        <v>343.72222222222229</v>
      </c>
      <c r="P415" s="129">
        <f t="shared" si="169"/>
        <v>399.47777777777787</v>
      </c>
      <c r="Q415" s="115">
        <f t="shared" si="169"/>
        <v>455.23333333333346</v>
      </c>
      <c r="R415" s="115">
        <f t="shared" si="169"/>
        <v>510.98888888888905</v>
      </c>
      <c r="S415" s="115">
        <f t="shared" si="169"/>
        <v>566.74444444444464</v>
      </c>
      <c r="T415" s="124">
        <v>622.5</v>
      </c>
      <c r="U415" s="124">
        <v>548.5</v>
      </c>
      <c r="V415" s="124">
        <v>568</v>
      </c>
      <c r="W415" s="124">
        <v>506</v>
      </c>
      <c r="X415" s="124">
        <v>531</v>
      </c>
      <c r="Y415" s="124">
        <v>531</v>
      </c>
      <c r="Z415" s="115">
        <v>0</v>
      </c>
    </row>
    <row r="416" spans="2:26" ht="15" x14ac:dyDescent="0.15">
      <c r="B416">
        <v>45</v>
      </c>
      <c r="C416" s="4" t="str">
        <f t="shared" si="168"/>
        <v xml:space="preserve">CZ </v>
      </c>
      <c r="D416" s="18">
        <v>0</v>
      </c>
      <c r="E416" s="18">
        <v>0</v>
      </c>
      <c r="F416" s="18">
        <v>0</v>
      </c>
      <c r="G416" s="18">
        <v>38108</v>
      </c>
      <c r="H416" s="18">
        <v>27206</v>
      </c>
      <c r="I416" s="18">
        <v>29774</v>
      </c>
      <c r="J416" s="18">
        <v>36450</v>
      </c>
      <c r="K416" s="18">
        <v>38062</v>
      </c>
      <c r="L416" s="19">
        <v>16681</v>
      </c>
      <c r="M416" s="5">
        <v>20859</v>
      </c>
      <c r="N416" s="5">
        <v>20192</v>
      </c>
      <c r="O416" s="5">
        <v>23475</v>
      </c>
      <c r="P416" s="129">
        <v>26884</v>
      </c>
      <c r="Q416" s="129">
        <v>27193</v>
      </c>
      <c r="R416" s="129">
        <v>26072</v>
      </c>
      <c r="S416" s="129">
        <v>26586</v>
      </c>
      <c r="T416" s="129">
        <v>28111</v>
      </c>
      <c r="U416" s="129">
        <v>25744</v>
      </c>
      <c r="V416" s="129">
        <v>26831</v>
      </c>
      <c r="W416" s="129">
        <v>23096</v>
      </c>
      <c r="X416" s="129">
        <v>23345</v>
      </c>
      <c r="Y416" s="129">
        <v>22692</v>
      </c>
      <c r="Z416" s="129">
        <v>14962</v>
      </c>
    </row>
    <row r="417" spans="2:26" ht="15" x14ac:dyDescent="0.15">
      <c r="B417">
        <v>45</v>
      </c>
      <c r="C417" s="4" t="str">
        <f t="shared" si="168"/>
        <v>DE</v>
      </c>
      <c r="D417" s="17">
        <v>9600</v>
      </c>
      <c r="E417" s="18">
        <v>10400</v>
      </c>
      <c r="F417" s="18">
        <v>9669</v>
      </c>
      <c r="G417" s="18">
        <v>11073</v>
      </c>
      <c r="H417" s="18">
        <v>12713</v>
      </c>
      <c r="I417" s="18">
        <v>14436</v>
      </c>
      <c r="J417" s="18">
        <v>8142</v>
      </c>
      <c r="K417" s="18">
        <v>9263</v>
      </c>
      <c r="L417" s="19">
        <v>9426</v>
      </c>
      <c r="M417" s="6">
        <v>15104</v>
      </c>
      <c r="N417" s="6">
        <v>19002</v>
      </c>
      <c r="O417" s="6">
        <v>23419</v>
      </c>
      <c r="P417" s="129">
        <v>20369</v>
      </c>
      <c r="Q417" s="115">
        <v>16201</v>
      </c>
      <c r="R417" s="115">
        <v>15904</v>
      </c>
      <c r="S417" s="115">
        <v>17755</v>
      </c>
      <c r="T417" s="115">
        <v>19778</v>
      </c>
      <c r="U417" s="115">
        <v>20647</v>
      </c>
      <c r="V417" s="115">
        <v>14670</v>
      </c>
      <c r="W417" s="115">
        <v>19010</v>
      </c>
      <c r="X417" s="115">
        <v>19575</v>
      </c>
      <c r="Y417" s="115">
        <v>15632</v>
      </c>
      <c r="Z417" s="115">
        <v>15615</v>
      </c>
    </row>
    <row r="418" spans="2:26" ht="15" x14ac:dyDescent="0.15">
      <c r="B418">
        <v>45</v>
      </c>
      <c r="C418" s="4" t="str">
        <f t="shared" si="168"/>
        <v>DK</v>
      </c>
      <c r="D418" s="17">
        <v>9044</v>
      </c>
      <c r="E418" s="18">
        <v>11203</v>
      </c>
      <c r="F418" s="18">
        <v>7751</v>
      </c>
      <c r="G418" s="18">
        <v>5677</v>
      </c>
      <c r="H418" s="18">
        <v>3962</v>
      </c>
      <c r="I418" s="18">
        <v>3834</v>
      </c>
      <c r="J418" s="18">
        <v>3284</v>
      </c>
      <c r="K418" s="18">
        <v>3751</v>
      </c>
      <c r="L418" s="19">
        <v>3825</v>
      </c>
      <c r="M418" s="5">
        <v>4842</v>
      </c>
      <c r="N418" s="5">
        <v>5693</v>
      </c>
      <c r="O418" s="38">
        <v>4568</v>
      </c>
      <c r="P418" s="128">
        <v>6029</v>
      </c>
      <c r="Q418" s="124">
        <v>1563.2270000000001</v>
      </c>
      <c r="R418" s="124">
        <v>1798.309</v>
      </c>
      <c r="S418" s="124">
        <v>4439.46</v>
      </c>
      <c r="T418" s="124">
        <v>7970.0680000000002</v>
      </c>
      <c r="U418" s="124">
        <v>8307.0740000000005</v>
      </c>
      <c r="V418" s="124">
        <v>11900.273000000001</v>
      </c>
      <c r="W418" s="124">
        <v>25924.355</v>
      </c>
      <c r="X418" s="124">
        <v>28534.71</v>
      </c>
      <c r="Y418" s="115">
        <v>28534.71</v>
      </c>
      <c r="Z418" s="115">
        <v>0</v>
      </c>
    </row>
    <row r="419" spans="2:26" ht="15" x14ac:dyDescent="0.15">
      <c r="B419">
        <v>45</v>
      </c>
      <c r="C419" s="4" t="str">
        <f t="shared" si="168"/>
        <v>EE</v>
      </c>
      <c r="D419" s="17">
        <v>0</v>
      </c>
      <c r="E419" s="18">
        <v>0</v>
      </c>
      <c r="F419" s="18">
        <v>0</v>
      </c>
      <c r="G419" s="29">
        <v>61.6</v>
      </c>
      <c r="H419" s="29">
        <v>178.65</v>
      </c>
      <c r="I419" s="29">
        <v>254.4</v>
      </c>
      <c r="J419" s="29">
        <v>306.5</v>
      </c>
      <c r="K419" s="29">
        <v>282.89999999999998</v>
      </c>
      <c r="L419" s="30">
        <v>418.4</v>
      </c>
      <c r="M419" s="29">
        <v>532.1</v>
      </c>
      <c r="N419" s="29">
        <v>519.6</v>
      </c>
      <c r="O419" s="29">
        <v>476.5</v>
      </c>
      <c r="P419" s="129">
        <v>546.5</v>
      </c>
      <c r="Q419" s="115">
        <v>607</v>
      </c>
      <c r="R419" s="115">
        <v>892.1</v>
      </c>
      <c r="S419" s="115">
        <v>1258.5</v>
      </c>
      <c r="T419" s="115">
        <v>2970.8</v>
      </c>
      <c r="U419" s="115">
        <v>4168.5470000000005</v>
      </c>
      <c r="V419" s="115">
        <v>4490.3630000000003</v>
      </c>
      <c r="W419" s="115">
        <v>268</v>
      </c>
      <c r="X419" s="115">
        <v>292.48</v>
      </c>
      <c r="Y419" s="115">
        <v>225.8</v>
      </c>
      <c r="Z419" s="115">
        <v>0</v>
      </c>
    </row>
    <row r="420" spans="2:26" ht="15" x14ac:dyDescent="0.15">
      <c r="B420">
        <v>45</v>
      </c>
      <c r="C420" s="4" t="str">
        <f t="shared" si="168"/>
        <v>ES</v>
      </c>
      <c r="D420" s="28">
        <v>472270</v>
      </c>
      <c r="E420" s="29">
        <v>490264</v>
      </c>
      <c r="F420" s="29">
        <v>618687</v>
      </c>
      <c r="G420" s="29">
        <v>160324.07999999999</v>
      </c>
      <c r="H420" s="29">
        <v>288359</v>
      </c>
      <c r="I420" s="29">
        <v>399101</v>
      </c>
      <c r="J420" s="29">
        <v>1048002</v>
      </c>
      <c r="K420" s="29">
        <v>764438</v>
      </c>
      <c r="L420" s="71">
        <f>6050.90245525465*ECO!L19</f>
        <v>1006785.4559200001</v>
      </c>
      <c r="M420" s="5">
        <v>7507.44</v>
      </c>
      <c r="N420" s="5">
        <v>9350.8700000000008</v>
      </c>
      <c r="O420" s="38">
        <v>9534.5499999999993</v>
      </c>
      <c r="P420" s="128">
        <v>9699.99</v>
      </c>
      <c r="Q420" s="124">
        <v>9999.0300000000007</v>
      </c>
      <c r="R420" s="124">
        <v>10701.3</v>
      </c>
      <c r="S420" s="124">
        <v>11451.08780458</v>
      </c>
      <c r="T420" s="124">
        <v>29902.73557150998</v>
      </c>
      <c r="U420" s="124">
        <v>9840.0115213299978</v>
      </c>
      <c r="V420" s="151">
        <f>AVERAGE(U420,W420)</f>
        <v>12053.989866819997</v>
      </c>
      <c r="W420" s="115">
        <v>14267.968212309994</v>
      </c>
      <c r="X420" s="115">
        <v>14667.361896410001</v>
      </c>
      <c r="Y420" s="115">
        <v>13502.238417869994</v>
      </c>
      <c r="Z420" s="115">
        <v>12603.46705746</v>
      </c>
    </row>
    <row r="421" spans="2:26" ht="15" x14ac:dyDescent="0.15">
      <c r="B421">
        <v>45</v>
      </c>
      <c r="C421" s="4" t="str">
        <f t="shared" si="168"/>
        <v>FI</v>
      </c>
      <c r="D421" s="29">
        <v>0</v>
      </c>
      <c r="E421" s="29">
        <v>0</v>
      </c>
      <c r="F421" s="29">
        <v>0</v>
      </c>
      <c r="G421" s="29">
        <v>0</v>
      </c>
      <c r="H421" s="29">
        <v>3255</v>
      </c>
      <c r="I421" s="29">
        <v>3237</v>
      </c>
      <c r="J421" s="29">
        <v>3495</v>
      </c>
      <c r="K421" s="29">
        <v>3746</v>
      </c>
      <c r="L421" s="30">
        <v>3190</v>
      </c>
      <c r="M421" s="5">
        <v>516</v>
      </c>
      <c r="N421" s="5">
        <v>1025</v>
      </c>
      <c r="O421" s="5">
        <v>823</v>
      </c>
      <c r="P421" s="129">
        <v>903</v>
      </c>
      <c r="Q421" s="115">
        <v>822</v>
      </c>
      <c r="R421" s="115">
        <v>1256</v>
      </c>
      <c r="S421" s="115">
        <v>1334</v>
      </c>
      <c r="T421" s="115">
        <v>920</v>
      </c>
      <c r="U421" s="115">
        <v>565</v>
      </c>
      <c r="V421" s="115">
        <v>1081</v>
      </c>
      <c r="W421" s="115">
        <v>383</v>
      </c>
      <c r="X421" s="115">
        <v>351</v>
      </c>
      <c r="Y421" s="115">
        <v>246</v>
      </c>
      <c r="Z421" s="115">
        <v>730</v>
      </c>
    </row>
    <row r="422" spans="2:26" ht="15" x14ac:dyDescent="0.15">
      <c r="B422">
        <v>45</v>
      </c>
      <c r="C422" s="4" t="str">
        <f t="shared" si="168"/>
        <v>FR</v>
      </c>
      <c r="D422" s="28">
        <v>33100</v>
      </c>
      <c r="E422" s="29">
        <v>31100</v>
      </c>
      <c r="F422" s="29">
        <v>27000</v>
      </c>
      <c r="G422" s="29">
        <v>54293</v>
      </c>
      <c r="H422" s="29">
        <v>55602</v>
      </c>
      <c r="I422" s="29">
        <v>47575</v>
      </c>
      <c r="J422" s="29">
        <v>49755</v>
      </c>
      <c r="K422" s="29">
        <v>46894</v>
      </c>
      <c r="L422" s="30">
        <v>28800</v>
      </c>
      <c r="M422" s="5">
        <v>17215</v>
      </c>
      <c r="N422" s="5">
        <v>16269</v>
      </c>
      <c r="O422" s="38">
        <v>0</v>
      </c>
      <c r="P422" s="115">
        <v>0</v>
      </c>
      <c r="Q422" s="115">
        <v>0</v>
      </c>
      <c r="R422" s="115">
        <v>0</v>
      </c>
      <c r="S422" s="115">
        <v>0</v>
      </c>
      <c r="T422" s="115">
        <v>0</v>
      </c>
      <c r="U422" s="115">
        <v>0</v>
      </c>
      <c r="V422" s="115">
        <v>0</v>
      </c>
      <c r="W422" s="115">
        <v>0</v>
      </c>
      <c r="X422" s="115">
        <v>0</v>
      </c>
      <c r="Y422" s="115">
        <v>0</v>
      </c>
      <c r="Z422" s="115">
        <v>0</v>
      </c>
    </row>
    <row r="423" spans="2:26" ht="15" x14ac:dyDescent="0.15">
      <c r="B423">
        <v>45</v>
      </c>
      <c r="C423" s="4" t="str">
        <f t="shared" si="168"/>
        <v>GR</v>
      </c>
      <c r="D423" s="28">
        <v>9618</v>
      </c>
      <c r="E423" s="29">
        <v>7100</v>
      </c>
      <c r="F423" s="29">
        <v>14370</v>
      </c>
      <c r="G423" s="29">
        <v>12142</v>
      </c>
      <c r="H423" s="29">
        <v>17711</v>
      </c>
      <c r="I423" s="29">
        <v>16206</v>
      </c>
      <c r="J423" s="29">
        <v>28088</v>
      </c>
      <c r="K423" s="29">
        <v>79370</v>
      </c>
      <c r="L423" s="30">
        <v>100002</v>
      </c>
      <c r="M423" s="29">
        <v>58746</v>
      </c>
      <c r="N423" s="5">
        <v>360</v>
      </c>
      <c r="O423" s="38">
        <v>728</v>
      </c>
      <c r="P423" s="115">
        <v>0</v>
      </c>
      <c r="Q423" s="115">
        <v>0</v>
      </c>
      <c r="R423" s="115">
        <v>0</v>
      </c>
      <c r="S423" s="115">
        <v>0</v>
      </c>
      <c r="T423" s="115">
        <v>0</v>
      </c>
      <c r="U423" s="115">
        <v>0</v>
      </c>
      <c r="V423" s="115">
        <v>0</v>
      </c>
      <c r="W423" s="115">
        <v>0</v>
      </c>
      <c r="X423" s="115">
        <v>0</v>
      </c>
      <c r="Y423" s="115">
        <v>0</v>
      </c>
      <c r="Z423" s="115">
        <v>0</v>
      </c>
    </row>
    <row r="424" spans="2:26" ht="15" x14ac:dyDescent="0.15">
      <c r="B424">
        <v>45</v>
      </c>
      <c r="C424" s="4" t="str">
        <f t="shared" si="168"/>
        <v>HR</v>
      </c>
      <c r="D424" s="17">
        <v>0</v>
      </c>
      <c r="E424" s="18">
        <v>0</v>
      </c>
      <c r="F424" s="18">
        <v>0</v>
      </c>
      <c r="G424" s="18">
        <v>0</v>
      </c>
      <c r="H424" s="18">
        <v>0</v>
      </c>
      <c r="I424" s="18">
        <v>0</v>
      </c>
      <c r="J424" s="18">
        <v>877</v>
      </c>
      <c r="K424" s="18">
        <v>1045</v>
      </c>
      <c r="L424" s="19">
        <v>1463</v>
      </c>
      <c r="M424" s="5">
        <v>1864</v>
      </c>
      <c r="N424" s="5">
        <v>1860</v>
      </c>
      <c r="O424" s="38">
        <v>1817</v>
      </c>
      <c r="P424" s="115">
        <v>0</v>
      </c>
      <c r="Q424" s="115">
        <v>0</v>
      </c>
      <c r="R424" s="115">
        <v>0</v>
      </c>
      <c r="S424" s="115">
        <v>0</v>
      </c>
      <c r="T424" s="115">
        <v>0</v>
      </c>
      <c r="U424" s="115">
        <v>0</v>
      </c>
      <c r="V424" s="115">
        <v>0</v>
      </c>
      <c r="W424" s="115">
        <v>0</v>
      </c>
      <c r="X424" s="115">
        <v>0</v>
      </c>
      <c r="Y424" s="115">
        <v>0</v>
      </c>
      <c r="Z424" s="115">
        <v>0</v>
      </c>
    </row>
    <row r="425" spans="2:26" ht="15" x14ac:dyDescent="0.15">
      <c r="B425">
        <v>45</v>
      </c>
      <c r="C425" s="4" t="str">
        <f t="shared" si="168"/>
        <v>HU</v>
      </c>
      <c r="D425" s="17">
        <v>10569</v>
      </c>
      <c r="E425" s="18">
        <v>13812</v>
      </c>
      <c r="F425" s="18">
        <v>18727</v>
      </c>
      <c r="G425" s="18">
        <v>20355</v>
      </c>
      <c r="H425" s="18">
        <v>15497</v>
      </c>
      <c r="I425" s="18">
        <v>19062</v>
      </c>
      <c r="J425" s="18">
        <v>29424</v>
      </c>
      <c r="K425" s="18">
        <v>18529</v>
      </c>
      <c r="L425" s="19">
        <v>23901</v>
      </c>
      <c r="M425" s="5">
        <v>27863</v>
      </c>
      <c r="N425" s="5">
        <v>67454</v>
      </c>
      <c r="O425" s="5">
        <v>46843</v>
      </c>
      <c r="P425" s="129">
        <v>46983</v>
      </c>
      <c r="Q425" s="115">
        <v>45727</v>
      </c>
      <c r="R425" s="115">
        <v>51734</v>
      </c>
      <c r="S425" s="115">
        <v>110330</v>
      </c>
      <c r="T425" s="115">
        <v>179032</v>
      </c>
      <c r="U425" s="115">
        <v>244626</v>
      </c>
      <c r="V425" s="115">
        <v>305772</v>
      </c>
      <c r="W425" s="115">
        <v>453261</v>
      </c>
      <c r="X425" s="115">
        <v>469130</v>
      </c>
      <c r="Y425" s="115">
        <v>426928</v>
      </c>
      <c r="Z425" s="115">
        <v>0</v>
      </c>
    </row>
    <row r="426" spans="2:26" ht="15" x14ac:dyDescent="0.15">
      <c r="B426">
        <v>45</v>
      </c>
      <c r="C426" s="4" t="str">
        <f t="shared" si="168"/>
        <v>IE</v>
      </c>
      <c r="D426" s="17">
        <v>0</v>
      </c>
      <c r="E426" s="18">
        <v>0</v>
      </c>
      <c r="F426" s="18">
        <v>0</v>
      </c>
      <c r="G426" s="18">
        <v>0</v>
      </c>
      <c r="H426" s="18">
        <v>0</v>
      </c>
      <c r="I426" s="18">
        <v>0</v>
      </c>
      <c r="J426" s="18">
        <v>0</v>
      </c>
      <c r="K426" s="18">
        <v>0</v>
      </c>
      <c r="L426" s="19">
        <v>0</v>
      </c>
      <c r="M426" s="5">
        <v>0</v>
      </c>
      <c r="N426" s="5">
        <v>0</v>
      </c>
      <c r="O426" s="38">
        <v>0</v>
      </c>
      <c r="P426" s="115">
        <v>0</v>
      </c>
      <c r="Q426" s="115">
        <v>0</v>
      </c>
      <c r="R426" s="115">
        <v>0</v>
      </c>
      <c r="S426" s="115">
        <v>0</v>
      </c>
      <c r="T426" s="115">
        <v>0</v>
      </c>
      <c r="U426" s="115">
        <v>0</v>
      </c>
      <c r="V426" s="115">
        <v>0</v>
      </c>
      <c r="W426" s="115">
        <v>0</v>
      </c>
      <c r="X426" s="115">
        <v>0</v>
      </c>
      <c r="Y426" s="115">
        <v>0</v>
      </c>
      <c r="Z426" s="115">
        <v>0</v>
      </c>
    </row>
    <row r="427" spans="2:26" ht="15" x14ac:dyDescent="0.15">
      <c r="B427">
        <v>45</v>
      </c>
      <c r="C427" s="4" t="str">
        <f t="shared" si="168"/>
        <v>IS</v>
      </c>
      <c r="D427" s="17">
        <v>0</v>
      </c>
      <c r="E427" s="18">
        <v>0</v>
      </c>
      <c r="F427" s="18">
        <v>0</v>
      </c>
      <c r="G427" s="18">
        <v>0</v>
      </c>
      <c r="H427" s="18">
        <v>0</v>
      </c>
      <c r="I427" s="18">
        <v>0</v>
      </c>
      <c r="J427" s="18">
        <v>0</v>
      </c>
      <c r="K427" s="18">
        <v>0</v>
      </c>
      <c r="L427" s="19">
        <v>2</v>
      </c>
      <c r="M427" s="5">
        <v>3</v>
      </c>
      <c r="N427" s="5">
        <v>5</v>
      </c>
      <c r="O427" s="72">
        <f>(N427+($N$427*($R$427/$N$427-1)/4))</f>
        <v>4.5</v>
      </c>
      <c r="P427" s="151">
        <f t="shared" ref="P427:Q427" si="170">(O427+($N$427*($R$427/$N$427-1)/4))</f>
        <v>4</v>
      </c>
      <c r="Q427" s="151">
        <f t="shared" si="170"/>
        <v>3.5</v>
      </c>
      <c r="R427" s="124">
        <v>3</v>
      </c>
      <c r="S427" s="124">
        <v>403</v>
      </c>
      <c r="T427" s="124">
        <v>539</v>
      </c>
      <c r="U427" s="124">
        <v>607</v>
      </c>
      <c r="V427" s="124">
        <v>466</v>
      </c>
      <c r="W427" s="124">
        <v>882</v>
      </c>
      <c r="X427" s="124">
        <v>1446</v>
      </c>
      <c r="Y427" s="115">
        <v>1446</v>
      </c>
      <c r="Z427" s="115">
        <v>0</v>
      </c>
    </row>
    <row r="428" spans="2:26" ht="15" x14ac:dyDescent="0.15">
      <c r="B428">
        <v>45</v>
      </c>
      <c r="C428" s="4" t="str">
        <f t="shared" si="168"/>
        <v>IT</v>
      </c>
      <c r="D428" s="28">
        <v>4353850</v>
      </c>
      <c r="E428" s="29">
        <v>4153649</v>
      </c>
      <c r="F428" s="29">
        <v>5476894</v>
      </c>
      <c r="G428" s="29">
        <v>5760828</v>
      </c>
      <c r="H428" s="29">
        <v>5041395</v>
      </c>
      <c r="I428" s="29">
        <v>5746403</v>
      </c>
      <c r="J428" s="18">
        <v>350</v>
      </c>
      <c r="K428" s="18">
        <v>972</v>
      </c>
      <c r="L428" s="19">
        <v>10040</v>
      </c>
      <c r="M428" s="5">
        <v>10618</v>
      </c>
      <c r="N428" s="5">
        <v>11660</v>
      </c>
      <c r="O428" s="5">
        <v>12152</v>
      </c>
      <c r="P428" s="129">
        <v>12105</v>
      </c>
      <c r="Q428" s="115">
        <v>15660</v>
      </c>
      <c r="R428" s="115">
        <v>9936</v>
      </c>
      <c r="S428" s="115">
        <v>11276</v>
      </c>
      <c r="T428" s="115">
        <v>11100</v>
      </c>
      <c r="U428" s="115">
        <v>10211</v>
      </c>
      <c r="V428" s="115">
        <v>10373</v>
      </c>
      <c r="W428" s="115">
        <v>10611</v>
      </c>
      <c r="X428" s="115">
        <v>11323</v>
      </c>
      <c r="Y428" s="115">
        <v>9731.8465999999989</v>
      </c>
      <c r="Z428" s="115">
        <v>9703</v>
      </c>
    </row>
    <row r="429" spans="2:26" ht="15" x14ac:dyDescent="0.15">
      <c r="B429">
        <v>45</v>
      </c>
      <c r="C429" s="4" t="str">
        <f t="shared" si="168"/>
        <v>LI</v>
      </c>
      <c r="D429" s="17">
        <v>0</v>
      </c>
      <c r="E429" s="18">
        <v>0</v>
      </c>
      <c r="F429" s="18">
        <v>0</v>
      </c>
      <c r="G429" s="18">
        <v>0</v>
      </c>
      <c r="H429" s="18">
        <v>0</v>
      </c>
      <c r="I429" s="18">
        <v>0</v>
      </c>
      <c r="J429" s="18">
        <v>0</v>
      </c>
      <c r="K429" s="18">
        <v>0</v>
      </c>
      <c r="L429" s="19">
        <v>0</v>
      </c>
      <c r="M429" s="5">
        <v>0</v>
      </c>
      <c r="N429" s="5">
        <v>0</v>
      </c>
      <c r="O429" s="38">
        <v>0</v>
      </c>
      <c r="P429" s="115">
        <v>0</v>
      </c>
      <c r="Q429" s="115">
        <v>0</v>
      </c>
      <c r="R429" s="115">
        <v>0</v>
      </c>
      <c r="S429" s="115">
        <v>0</v>
      </c>
      <c r="T429" s="115">
        <v>0</v>
      </c>
      <c r="U429" s="115">
        <v>0</v>
      </c>
      <c r="V429" s="115">
        <v>0</v>
      </c>
      <c r="W429" s="115">
        <v>0</v>
      </c>
      <c r="X429" s="115">
        <v>0</v>
      </c>
      <c r="Y429" s="115">
        <v>0</v>
      </c>
      <c r="Z429" s="115">
        <v>0</v>
      </c>
    </row>
    <row r="430" spans="2:26" ht="15" x14ac:dyDescent="0.15">
      <c r="B430">
        <v>45</v>
      </c>
      <c r="C430" s="4" t="str">
        <f t="shared" si="168"/>
        <v>LU</v>
      </c>
      <c r="D430" s="18">
        <v>0</v>
      </c>
      <c r="E430" s="18">
        <v>0</v>
      </c>
      <c r="F430" s="18">
        <v>0</v>
      </c>
      <c r="G430" s="18">
        <v>25891</v>
      </c>
      <c r="H430" s="18">
        <v>973.8</v>
      </c>
      <c r="I430" s="18">
        <v>1189.22</v>
      </c>
      <c r="J430" s="18">
        <v>1658.04</v>
      </c>
      <c r="K430" s="18">
        <v>1683.67</v>
      </c>
      <c r="L430" s="19">
        <v>1791.33</v>
      </c>
      <c r="M430" s="5">
        <v>1902</v>
      </c>
      <c r="N430" s="5">
        <v>1939</v>
      </c>
      <c r="O430" s="38">
        <v>2239</v>
      </c>
      <c r="P430" s="128">
        <v>2923</v>
      </c>
      <c r="Q430" s="124">
        <v>3085</v>
      </c>
      <c r="R430" s="124">
        <v>3339</v>
      </c>
      <c r="S430" s="124">
        <v>4138</v>
      </c>
      <c r="T430" s="124">
        <v>5007</v>
      </c>
      <c r="U430" s="124">
        <v>6009</v>
      </c>
      <c r="V430" s="124">
        <v>6170</v>
      </c>
      <c r="W430" s="124">
        <v>7581</v>
      </c>
      <c r="X430" s="124">
        <v>8175</v>
      </c>
      <c r="Y430" s="115">
        <v>8175</v>
      </c>
      <c r="Z430" s="115">
        <v>0</v>
      </c>
    </row>
    <row r="431" spans="2:26" ht="15" x14ac:dyDescent="0.15">
      <c r="B431">
        <v>45</v>
      </c>
      <c r="C431" s="4" t="str">
        <f t="shared" si="168"/>
        <v>LV</v>
      </c>
      <c r="D431" s="17">
        <v>0</v>
      </c>
      <c r="E431" s="18">
        <v>0</v>
      </c>
      <c r="F431" s="18">
        <v>0</v>
      </c>
      <c r="G431" s="18">
        <v>2.5099999999999998</v>
      </c>
      <c r="H431" s="18">
        <v>4.4400000000000004</v>
      </c>
      <c r="I431" s="18">
        <v>12.77</v>
      </c>
      <c r="J431" s="18">
        <v>19.36</v>
      </c>
      <c r="K431" s="18">
        <v>22.38</v>
      </c>
      <c r="L431" s="19">
        <v>28.35</v>
      </c>
      <c r="M431" s="5">
        <v>26.06</v>
      </c>
      <c r="N431" s="5">
        <v>31.06</v>
      </c>
      <c r="O431" s="5">
        <v>29.68</v>
      </c>
      <c r="P431" s="129">
        <v>34.840000000000003</v>
      </c>
      <c r="Q431" s="115">
        <v>44.48</v>
      </c>
      <c r="R431" s="115">
        <v>50.53</v>
      </c>
      <c r="S431" s="115">
        <v>96.13</v>
      </c>
      <c r="T431" s="115">
        <v>104.76</v>
      </c>
      <c r="U431" s="115">
        <v>95.85</v>
      </c>
      <c r="V431" s="115">
        <v>91.5</v>
      </c>
      <c r="W431" s="115">
        <v>58.65</v>
      </c>
      <c r="X431" s="115">
        <v>73.94</v>
      </c>
      <c r="Y431" s="115">
        <v>50.02</v>
      </c>
      <c r="Z431" s="115">
        <v>0</v>
      </c>
    </row>
    <row r="432" spans="2:26" ht="15" x14ac:dyDescent="0.15">
      <c r="B432">
        <v>45</v>
      </c>
      <c r="C432" s="4" t="str">
        <f t="shared" si="168"/>
        <v>MT</v>
      </c>
      <c r="D432" s="17">
        <v>0</v>
      </c>
      <c r="E432" s="18">
        <v>0</v>
      </c>
      <c r="F432" s="18">
        <v>0</v>
      </c>
      <c r="G432" s="18">
        <v>0</v>
      </c>
      <c r="H432" s="18">
        <v>0</v>
      </c>
      <c r="I432" s="18">
        <v>0</v>
      </c>
      <c r="J432" s="18">
        <v>0</v>
      </c>
      <c r="K432" s="18">
        <v>0</v>
      </c>
      <c r="L432" s="19">
        <v>0</v>
      </c>
      <c r="M432" s="5">
        <v>0</v>
      </c>
      <c r="N432" s="5">
        <v>0</v>
      </c>
      <c r="O432" s="38">
        <v>65.22</v>
      </c>
      <c r="P432" s="128">
        <v>60.56</v>
      </c>
      <c r="Q432" s="124">
        <v>204.98</v>
      </c>
      <c r="R432" s="124">
        <v>356.39</v>
      </c>
      <c r="S432" s="124">
        <v>228.28</v>
      </c>
      <c r="T432" s="124">
        <v>655</v>
      </c>
      <c r="U432" s="124">
        <v>741</v>
      </c>
      <c r="V432" s="124">
        <v>852</v>
      </c>
      <c r="W432" s="124">
        <v>938</v>
      </c>
      <c r="X432" s="124">
        <v>1047.1899638549869</v>
      </c>
      <c r="Y432" s="115">
        <v>1047.1899638549869</v>
      </c>
      <c r="Z432" s="115">
        <v>0</v>
      </c>
    </row>
    <row r="433" spans="2:26" ht="15" x14ac:dyDescent="0.15">
      <c r="B433">
        <v>45</v>
      </c>
      <c r="C433" s="4" t="str">
        <f t="shared" si="168"/>
        <v>NL</v>
      </c>
      <c r="D433" s="28">
        <v>4339</v>
      </c>
      <c r="E433" s="29">
        <v>5497</v>
      </c>
      <c r="F433" s="29">
        <v>5873</v>
      </c>
      <c r="G433" s="29">
        <v>6027</v>
      </c>
      <c r="H433" s="29">
        <v>6596</v>
      </c>
      <c r="I433" s="29">
        <v>6519</v>
      </c>
      <c r="J433" s="29">
        <v>9435</v>
      </c>
      <c r="K433" s="29">
        <v>10177</v>
      </c>
      <c r="L433" s="30">
        <v>10384</v>
      </c>
      <c r="M433" s="5">
        <v>7109</v>
      </c>
      <c r="N433" s="5">
        <v>7758</v>
      </c>
      <c r="O433" s="38">
        <v>7800</v>
      </c>
      <c r="P433" s="128">
        <v>7466</v>
      </c>
      <c r="Q433" s="124">
        <v>7986</v>
      </c>
      <c r="R433" s="124">
        <v>7067</v>
      </c>
      <c r="S433" s="124">
        <v>8778</v>
      </c>
      <c r="T433" s="124">
        <v>7913</v>
      </c>
      <c r="U433" s="124">
        <v>7039</v>
      </c>
      <c r="V433" s="124">
        <v>6017</v>
      </c>
      <c r="W433" s="124">
        <v>10862</v>
      </c>
      <c r="X433" s="124">
        <v>10326</v>
      </c>
      <c r="Y433" s="115">
        <v>10326</v>
      </c>
      <c r="Z433" s="115">
        <v>0</v>
      </c>
    </row>
    <row r="434" spans="2:26" ht="15" x14ac:dyDescent="0.15">
      <c r="B434">
        <v>45</v>
      </c>
      <c r="C434" s="4" t="str">
        <f t="shared" si="168"/>
        <v>NO</v>
      </c>
      <c r="D434" s="17">
        <v>12579</v>
      </c>
      <c r="E434" s="18">
        <v>14155</v>
      </c>
      <c r="F434" s="18">
        <v>19466</v>
      </c>
      <c r="G434" s="18">
        <v>16465</v>
      </c>
      <c r="H434" s="18">
        <v>15191</v>
      </c>
      <c r="I434" s="18">
        <v>14933</v>
      </c>
      <c r="J434" s="18">
        <v>16463</v>
      </c>
      <c r="K434" s="18">
        <v>15352</v>
      </c>
      <c r="L434" s="19">
        <v>15977</v>
      </c>
      <c r="M434" s="5">
        <v>0</v>
      </c>
      <c r="N434" s="5">
        <v>0</v>
      </c>
      <c r="O434" s="38">
        <v>0</v>
      </c>
      <c r="P434" s="115">
        <v>0</v>
      </c>
      <c r="Q434" s="115">
        <v>0</v>
      </c>
      <c r="R434" s="115">
        <v>0</v>
      </c>
      <c r="S434" s="115">
        <v>0</v>
      </c>
      <c r="T434" s="115">
        <v>0</v>
      </c>
      <c r="U434" s="115">
        <v>0</v>
      </c>
      <c r="V434" s="115">
        <v>0</v>
      </c>
      <c r="W434" s="115">
        <v>0</v>
      </c>
      <c r="X434" s="115">
        <v>0</v>
      </c>
      <c r="Y434" s="115">
        <v>0</v>
      </c>
      <c r="Z434" s="115">
        <v>0</v>
      </c>
    </row>
    <row r="435" spans="2:26" ht="15" x14ac:dyDescent="0.15">
      <c r="B435">
        <v>45</v>
      </c>
      <c r="C435" s="4" t="str">
        <f t="shared" si="168"/>
        <v>PL</v>
      </c>
      <c r="D435" s="17">
        <v>615.58000000000004</v>
      </c>
      <c r="E435" s="18">
        <v>767.79</v>
      </c>
      <c r="F435" s="18">
        <v>764.74</v>
      </c>
      <c r="G435" s="18">
        <v>658</v>
      </c>
      <c r="H435" s="18">
        <v>862</v>
      </c>
      <c r="I435" s="18">
        <v>1123</v>
      </c>
      <c r="J435" s="18">
        <v>1696</v>
      </c>
      <c r="K435" s="18">
        <v>1857</v>
      </c>
      <c r="L435" s="19">
        <v>2310</v>
      </c>
      <c r="M435" s="5">
        <v>2314</v>
      </c>
      <c r="N435" s="5">
        <v>1898</v>
      </c>
      <c r="O435" s="38">
        <v>2339</v>
      </c>
      <c r="P435" s="128">
        <v>2835</v>
      </c>
      <c r="Q435" s="151">
        <f>(P435+($P$435*($S$435/$P$435-1)/3))</f>
        <v>4155.666666666667</v>
      </c>
      <c r="R435" s="151">
        <f>(Q435+($P$435*($S$435/$P$435-1)/3))</f>
        <v>5476.3333333333339</v>
      </c>
      <c r="S435" s="124">
        <v>6797</v>
      </c>
      <c r="T435" s="124">
        <v>21859</v>
      </c>
      <c r="U435" s="124">
        <v>15420</v>
      </c>
      <c r="V435" s="124">
        <v>13923</v>
      </c>
      <c r="W435" s="124">
        <v>12897</v>
      </c>
      <c r="X435" s="124">
        <v>11862</v>
      </c>
      <c r="Y435" s="115">
        <v>8034.1540000000005</v>
      </c>
      <c r="Z435" s="115">
        <v>8034.1540000000005</v>
      </c>
    </row>
    <row r="436" spans="2:26" ht="15" x14ac:dyDescent="0.15">
      <c r="B436">
        <v>45</v>
      </c>
      <c r="C436" s="4" t="str">
        <f t="shared" si="168"/>
        <v>PT</v>
      </c>
      <c r="D436" s="28">
        <v>47300</v>
      </c>
      <c r="E436" s="29">
        <v>75354</v>
      </c>
      <c r="F436" s="29">
        <v>113221</v>
      </c>
      <c r="G436" s="29">
        <v>83260</v>
      </c>
      <c r="H436" s="29">
        <v>75716</v>
      </c>
      <c r="I436" s="29">
        <v>109461</v>
      </c>
      <c r="J436" s="29">
        <v>88340</v>
      </c>
      <c r="K436" s="29">
        <v>127972</v>
      </c>
      <c r="L436" s="30">
        <v>277528</v>
      </c>
      <c r="M436" s="10">
        <v>1223.886</v>
      </c>
      <c r="N436" s="10">
        <v>687.53099999999995</v>
      </c>
      <c r="O436" s="38">
        <v>448.90100000000001</v>
      </c>
      <c r="P436" s="128">
        <v>846.57168625001964</v>
      </c>
      <c r="Q436" s="124">
        <v>913.6640424612774</v>
      </c>
      <c r="R436" s="124">
        <v>815.53064459372342</v>
      </c>
      <c r="S436" s="124">
        <v>1318.834409635524</v>
      </c>
      <c r="T436" s="115">
        <v>4287.3721976037405</v>
      </c>
      <c r="U436" s="115">
        <v>4075.1358108326517</v>
      </c>
      <c r="V436" s="115">
        <v>4048.6262072611648</v>
      </c>
      <c r="W436" s="115">
        <v>4086.3629999649538</v>
      </c>
      <c r="X436" s="115">
        <v>4577.9218096429704</v>
      </c>
      <c r="Y436" s="115">
        <v>4501.6885651221037</v>
      </c>
      <c r="Z436" s="115">
        <v>3831.7204313087723</v>
      </c>
    </row>
    <row r="437" spans="2:26" ht="15" x14ac:dyDescent="0.15">
      <c r="B437">
        <v>45</v>
      </c>
      <c r="C437" s="4" t="str">
        <f t="shared" si="168"/>
        <v>RO</v>
      </c>
      <c r="D437" s="17">
        <v>0</v>
      </c>
      <c r="E437" s="18">
        <v>0</v>
      </c>
      <c r="F437" s="18">
        <v>0</v>
      </c>
      <c r="G437" s="18">
        <v>0</v>
      </c>
      <c r="H437" s="18">
        <v>0</v>
      </c>
      <c r="I437" s="18">
        <v>0</v>
      </c>
      <c r="J437" s="18">
        <v>0</v>
      </c>
      <c r="K437" s="18">
        <v>0</v>
      </c>
      <c r="L437" s="19">
        <v>0</v>
      </c>
      <c r="M437" s="5">
        <v>0</v>
      </c>
      <c r="N437" s="10">
        <v>114.1690061</v>
      </c>
      <c r="O437" s="38">
        <v>103.65258609999999</v>
      </c>
      <c r="P437" s="128">
        <v>341.0102076</v>
      </c>
      <c r="Q437" s="151">
        <f>(P437+($P$437*($U$437/$P$437-1)/5))</f>
        <v>307.36816608000004</v>
      </c>
      <c r="R437" s="151">
        <f t="shared" ref="R437:T437" si="171">(Q437+($P$437*($U$437/$P$437-1)/5))</f>
        <v>273.72612456000002</v>
      </c>
      <c r="S437" s="151">
        <f t="shared" si="171"/>
        <v>240.08408304000002</v>
      </c>
      <c r="T437" s="151">
        <f t="shared" si="171"/>
        <v>206.44204152000003</v>
      </c>
      <c r="U437" s="124">
        <v>172.8</v>
      </c>
      <c r="V437" s="124">
        <v>89.6</v>
      </c>
      <c r="W437" s="115">
        <v>0</v>
      </c>
      <c r="X437" s="115">
        <v>0</v>
      </c>
      <c r="Y437" s="115">
        <v>0</v>
      </c>
      <c r="Z437" s="115">
        <v>0</v>
      </c>
    </row>
    <row r="438" spans="2:26" ht="15" x14ac:dyDescent="0.15">
      <c r="B438">
        <v>45</v>
      </c>
      <c r="C438" s="4" t="str">
        <f t="shared" si="168"/>
        <v>SE</v>
      </c>
      <c r="D438" s="17">
        <v>14078</v>
      </c>
      <c r="E438" s="18">
        <v>12721</v>
      </c>
      <c r="F438" s="18">
        <v>10969</v>
      </c>
      <c r="G438" s="18">
        <v>10123</v>
      </c>
      <c r="H438" s="18">
        <v>10676</v>
      </c>
      <c r="I438" s="18">
        <v>-30480</v>
      </c>
      <c r="J438" s="18">
        <v>-44693</v>
      </c>
      <c r="K438" s="18">
        <v>5753</v>
      </c>
      <c r="L438" s="19">
        <v>31158</v>
      </c>
      <c r="M438" s="5">
        <v>23262</v>
      </c>
      <c r="N438" s="5">
        <v>73128</v>
      </c>
      <c r="O438" s="5">
        <v>90429</v>
      </c>
      <c r="P438" s="129">
        <v>94238</v>
      </c>
      <c r="Q438" s="115">
        <v>78925</v>
      </c>
      <c r="R438" s="115">
        <v>93934</v>
      </c>
      <c r="S438" s="115">
        <v>89362</v>
      </c>
      <c r="T438" s="115">
        <v>71977</v>
      </c>
      <c r="U438" s="115">
        <v>51092</v>
      </c>
      <c r="V438" s="115">
        <v>67410</v>
      </c>
      <c r="W438" s="115">
        <v>69993</v>
      </c>
      <c r="X438" s="115">
        <v>75377</v>
      </c>
      <c r="Y438" s="115">
        <v>71371</v>
      </c>
      <c r="Z438" s="115">
        <v>0</v>
      </c>
    </row>
    <row r="439" spans="2:26" ht="15" x14ac:dyDescent="0.15">
      <c r="B439">
        <v>45</v>
      </c>
      <c r="C439" s="4" t="str">
        <f t="shared" si="168"/>
        <v>SI</v>
      </c>
      <c r="D439" s="29">
        <v>0</v>
      </c>
      <c r="E439" s="29">
        <v>0</v>
      </c>
      <c r="F439" s="29">
        <v>0</v>
      </c>
      <c r="G439" s="29">
        <v>23877</v>
      </c>
      <c r="H439" s="29">
        <v>34784</v>
      </c>
      <c r="I439" s="29">
        <v>47750</v>
      </c>
      <c r="J439" s="29">
        <v>64048</v>
      </c>
      <c r="K439" s="29">
        <v>71569</v>
      </c>
      <c r="L439" s="30">
        <v>91786</v>
      </c>
      <c r="M439" s="29">
        <v>85356</v>
      </c>
      <c r="N439" s="29">
        <v>80254</v>
      </c>
      <c r="O439" s="38">
        <v>86599</v>
      </c>
      <c r="P439" s="128">
        <v>174598</v>
      </c>
      <c r="Q439" s="124">
        <v>78355</v>
      </c>
      <c r="R439" s="124">
        <v>64887</v>
      </c>
      <c r="S439" s="124">
        <v>79</v>
      </c>
      <c r="T439" s="124">
        <v>292</v>
      </c>
      <c r="U439" s="124">
        <v>344</v>
      </c>
      <c r="V439" s="124">
        <v>403</v>
      </c>
      <c r="W439" s="124">
        <v>590</v>
      </c>
      <c r="X439" s="124">
        <v>429</v>
      </c>
      <c r="Y439" s="115">
        <v>308.10000000000002</v>
      </c>
      <c r="Z439" s="115">
        <v>0</v>
      </c>
    </row>
    <row r="440" spans="2:26" ht="15" x14ac:dyDescent="0.15">
      <c r="B440">
        <v>45</v>
      </c>
      <c r="C440" s="4" t="str">
        <f t="shared" si="168"/>
        <v xml:space="preserve">SK </v>
      </c>
      <c r="D440" s="17">
        <v>0</v>
      </c>
      <c r="E440" s="29">
        <v>14034</v>
      </c>
      <c r="F440" s="29">
        <v>14182</v>
      </c>
      <c r="G440" s="29">
        <v>14234</v>
      </c>
      <c r="H440" s="29">
        <v>16652</v>
      </c>
      <c r="I440" s="29">
        <v>14905</v>
      </c>
      <c r="J440" s="29">
        <v>12595</v>
      </c>
      <c r="K440" s="29">
        <v>16765</v>
      </c>
      <c r="L440" s="30">
        <v>22672</v>
      </c>
      <c r="M440" s="29">
        <v>17443</v>
      </c>
      <c r="N440" s="29">
        <v>10212</v>
      </c>
      <c r="O440" s="38">
        <v>7802</v>
      </c>
      <c r="P440" s="128">
        <v>10893</v>
      </c>
      <c r="Q440" s="124">
        <v>12158</v>
      </c>
      <c r="R440" s="124">
        <v>12937</v>
      </c>
      <c r="S440" s="115">
        <v>0</v>
      </c>
      <c r="T440" s="115">
        <v>0</v>
      </c>
      <c r="U440" s="115">
        <v>0</v>
      </c>
      <c r="V440" s="115">
        <v>0</v>
      </c>
      <c r="W440" s="115">
        <v>0</v>
      </c>
      <c r="X440" s="115">
        <v>0</v>
      </c>
      <c r="Y440" s="115">
        <v>0</v>
      </c>
      <c r="Z440" s="115">
        <v>0</v>
      </c>
    </row>
    <row r="441" spans="2:26" ht="15" x14ac:dyDescent="0.15">
      <c r="B441">
        <v>45</v>
      </c>
      <c r="C441" s="4" t="str">
        <f t="shared" si="168"/>
        <v>TR</v>
      </c>
      <c r="D441" s="17">
        <v>0</v>
      </c>
      <c r="E441" s="18">
        <v>0</v>
      </c>
      <c r="F441" s="18">
        <v>0</v>
      </c>
      <c r="G441" s="18">
        <v>0</v>
      </c>
      <c r="H441" s="18">
        <v>0</v>
      </c>
      <c r="I441" s="18">
        <v>0</v>
      </c>
      <c r="J441" s="18">
        <v>85.448263999999995</v>
      </c>
      <c r="K441" s="18">
        <v>456.19655799999998</v>
      </c>
      <c r="L441" s="19">
        <v>457.96156500000001</v>
      </c>
      <c r="M441" s="10">
        <v>716.35184900000002</v>
      </c>
      <c r="N441" s="10">
        <v>713.32</v>
      </c>
      <c r="O441" s="10">
        <v>760.39700000000005</v>
      </c>
      <c r="P441" s="115">
        <v>839.74400000000003</v>
      </c>
      <c r="Q441" s="115">
        <v>1471</v>
      </c>
      <c r="R441" s="115">
        <v>2538</v>
      </c>
      <c r="S441" s="115">
        <v>3132</v>
      </c>
      <c r="T441" s="115">
        <v>4769</v>
      </c>
      <c r="U441" s="115">
        <v>4351</v>
      </c>
      <c r="V441" s="115">
        <v>6427</v>
      </c>
      <c r="W441" s="115">
        <v>7868</v>
      </c>
      <c r="X441" s="115">
        <v>9533</v>
      </c>
      <c r="Y441" s="115">
        <v>10693</v>
      </c>
      <c r="Z441" s="115">
        <v>0</v>
      </c>
    </row>
    <row r="442" spans="2:26" ht="15" x14ac:dyDescent="0.15">
      <c r="B442">
        <v>45</v>
      </c>
      <c r="C442" s="7" t="str">
        <f t="shared" si="168"/>
        <v>GB</v>
      </c>
      <c r="D442" s="20">
        <v>10872</v>
      </c>
      <c r="E442" s="21">
        <v>6868</v>
      </c>
      <c r="F442" s="21">
        <v>9130</v>
      </c>
      <c r="G442" s="21">
        <v>9119</v>
      </c>
      <c r="H442" s="21">
        <v>9454</v>
      </c>
      <c r="I442" s="21">
        <v>12041</v>
      </c>
      <c r="J442" s="21">
        <v>12009</v>
      </c>
      <c r="K442" s="85">
        <f>(J442+($J$442*($P$442/$J$442-1)/6))</f>
        <v>17976.447833333335</v>
      </c>
      <c r="L442" s="85">
        <f t="shared" ref="L442:O442" si="172">(K442+($J$442*($P$442/$J$442-1)/6))</f>
        <v>23943.895666666671</v>
      </c>
      <c r="M442" s="85">
        <f t="shared" si="172"/>
        <v>29911.343500000006</v>
      </c>
      <c r="N442" s="85">
        <f t="shared" si="172"/>
        <v>35878.791333333342</v>
      </c>
      <c r="O442" s="85">
        <f t="shared" si="172"/>
        <v>41846.239166666674</v>
      </c>
      <c r="P442" s="130">
        <v>47813.687000000005</v>
      </c>
      <c r="Q442" s="116">
        <v>52391.945999999996</v>
      </c>
      <c r="R442" s="116">
        <v>66061.259999999995</v>
      </c>
      <c r="S442" s="116">
        <v>76226.301000000007</v>
      </c>
      <c r="T442" s="116">
        <v>77834.504000000015</v>
      </c>
      <c r="U442" s="116">
        <v>71072.380082031246</v>
      </c>
      <c r="V442" s="116">
        <v>65771.001999999993</v>
      </c>
      <c r="W442" s="116">
        <v>61813.214580566404</v>
      </c>
      <c r="X442" s="116">
        <v>64455.373999999996</v>
      </c>
      <c r="Y442" s="116">
        <v>64455.373999999996</v>
      </c>
      <c r="Z442" s="130">
        <v>0</v>
      </c>
    </row>
    <row r="446" spans="2:26" ht="18.75" x14ac:dyDescent="0.15">
      <c r="C446" s="9" t="s">
        <v>46</v>
      </c>
    </row>
    <row r="447" spans="2:26" ht="15" x14ac:dyDescent="0.15">
      <c r="B447">
        <v>46</v>
      </c>
      <c r="C447" s="2">
        <v>46</v>
      </c>
      <c r="D447" s="3">
        <v>1992</v>
      </c>
      <c r="E447" s="3">
        <f>D447+1</f>
        <v>1993</v>
      </c>
      <c r="F447" s="3">
        <f t="shared" ref="F447:Z447" si="173">E447+1</f>
        <v>1994</v>
      </c>
      <c r="G447" s="3">
        <f t="shared" si="173"/>
        <v>1995</v>
      </c>
      <c r="H447" s="3">
        <f t="shared" si="173"/>
        <v>1996</v>
      </c>
      <c r="I447" s="3">
        <f t="shared" si="173"/>
        <v>1997</v>
      </c>
      <c r="J447" s="3">
        <f t="shared" si="173"/>
        <v>1998</v>
      </c>
      <c r="K447" s="3">
        <f t="shared" si="173"/>
        <v>1999</v>
      </c>
      <c r="L447" s="3">
        <f t="shared" si="173"/>
        <v>2000</v>
      </c>
      <c r="M447" s="3">
        <f t="shared" si="173"/>
        <v>2001</v>
      </c>
      <c r="N447" s="3">
        <f t="shared" si="173"/>
        <v>2002</v>
      </c>
      <c r="O447" s="3">
        <f t="shared" si="173"/>
        <v>2003</v>
      </c>
      <c r="P447" s="3">
        <f t="shared" si="173"/>
        <v>2004</v>
      </c>
      <c r="Q447" s="3">
        <f t="shared" si="173"/>
        <v>2005</v>
      </c>
      <c r="R447" s="3">
        <f t="shared" si="173"/>
        <v>2006</v>
      </c>
      <c r="S447" s="3">
        <f t="shared" si="173"/>
        <v>2007</v>
      </c>
      <c r="T447" s="3">
        <f t="shared" si="173"/>
        <v>2008</v>
      </c>
      <c r="U447" s="3">
        <f t="shared" si="173"/>
        <v>2009</v>
      </c>
      <c r="V447" s="3">
        <f t="shared" si="173"/>
        <v>2010</v>
      </c>
      <c r="W447" s="3">
        <f t="shared" si="173"/>
        <v>2011</v>
      </c>
      <c r="X447" s="3">
        <f t="shared" si="173"/>
        <v>2012</v>
      </c>
      <c r="Y447" s="114">
        <f t="shared" si="173"/>
        <v>2013</v>
      </c>
      <c r="Z447" s="114">
        <f t="shared" si="173"/>
        <v>2014</v>
      </c>
    </row>
    <row r="448" spans="2:26" ht="15" x14ac:dyDescent="0.15">
      <c r="B448">
        <v>46</v>
      </c>
      <c r="C448" s="4" t="str">
        <f t="shared" ref="C448:C479" si="174">C119</f>
        <v>AT</v>
      </c>
      <c r="D448" s="26">
        <v>16504</v>
      </c>
      <c r="E448" s="27">
        <v>16356</v>
      </c>
      <c r="F448" s="27">
        <v>23944</v>
      </c>
      <c r="G448" s="27">
        <v>24658</v>
      </c>
      <c r="H448" s="27">
        <v>25470</v>
      </c>
      <c r="I448" s="27">
        <v>26892</v>
      </c>
      <c r="J448" s="27">
        <v>23378</v>
      </c>
      <c r="K448" s="27">
        <v>25579</v>
      </c>
      <c r="L448" s="16">
        <v>1948</v>
      </c>
      <c r="M448" s="5">
        <v>1962.204</v>
      </c>
      <c r="N448" s="5">
        <v>2157.0369999999998</v>
      </c>
      <c r="O448" s="38">
        <v>2289.6439999999998</v>
      </c>
      <c r="P448" s="126">
        <v>2291.0610000000001</v>
      </c>
      <c r="Q448" s="127">
        <v>2254.335</v>
      </c>
      <c r="R448" s="127">
        <v>2223.181</v>
      </c>
      <c r="S448" s="127">
        <v>2188.6840000000002</v>
      </c>
      <c r="T448" s="127">
        <v>2009</v>
      </c>
      <c r="U448" s="127">
        <v>1844</v>
      </c>
      <c r="V448" s="127">
        <v>2078</v>
      </c>
      <c r="W448" s="127">
        <v>2329</v>
      </c>
      <c r="X448" s="127">
        <v>2534</v>
      </c>
      <c r="Y448" s="131">
        <v>2975</v>
      </c>
      <c r="Z448" s="131">
        <v>0</v>
      </c>
    </row>
    <row r="449" spans="2:43" ht="15" x14ac:dyDescent="0.15">
      <c r="B449">
        <v>46</v>
      </c>
      <c r="C449" s="4" t="str">
        <f t="shared" si="174"/>
        <v>BE</v>
      </c>
      <c r="D449" s="28">
        <v>52876</v>
      </c>
      <c r="E449" s="29">
        <v>61418</v>
      </c>
      <c r="F449" s="29">
        <v>69402</v>
      </c>
      <c r="G449" s="29">
        <v>70341</v>
      </c>
      <c r="H449" s="29">
        <v>27688</v>
      </c>
      <c r="I449" s="29">
        <v>34119</v>
      </c>
      <c r="J449" s="29">
        <v>61155</v>
      </c>
      <c r="K449" s="29">
        <v>142952</v>
      </c>
      <c r="L449" s="19">
        <v>2729</v>
      </c>
      <c r="M449" s="5">
        <v>3092</v>
      </c>
      <c r="N449" s="5">
        <v>1911</v>
      </c>
      <c r="O449" s="5">
        <v>2666</v>
      </c>
      <c r="P449" s="129">
        <v>1078.116978</v>
      </c>
      <c r="Q449" s="115">
        <v>1133.1532560000001</v>
      </c>
      <c r="R449" s="115">
        <v>1195.41535</v>
      </c>
      <c r="S449" s="115">
        <v>803.52468599999997</v>
      </c>
      <c r="T449" s="115">
        <v>943.076818</v>
      </c>
      <c r="U449" s="115">
        <v>761.41456000000005</v>
      </c>
      <c r="V449" s="115">
        <v>711.92397900000003</v>
      </c>
      <c r="W449" s="115">
        <v>705.81463900000006</v>
      </c>
      <c r="X449" s="115">
        <v>996.74409300000002</v>
      </c>
      <c r="Y449" s="115">
        <v>613.47701500000005</v>
      </c>
      <c r="Z449" s="115">
        <v>885.78989300000001</v>
      </c>
    </row>
    <row r="450" spans="2:43" ht="15" x14ac:dyDescent="0.15">
      <c r="B450">
        <v>46</v>
      </c>
      <c r="C450" s="4" t="str">
        <f t="shared" si="174"/>
        <v>BG</v>
      </c>
      <c r="D450" s="17">
        <v>0</v>
      </c>
      <c r="E450" s="18">
        <v>0</v>
      </c>
      <c r="F450" s="18">
        <v>0</v>
      </c>
      <c r="G450" s="18">
        <v>0</v>
      </c>
      <c r="H450" s="18">
        <v>0</v>
      </c>
      <c r="I450" s="18">
        <v>0</v>
      </c>
      <c r="J450" s="18">
        <v>0</v>
      </c>
      <c r="K450" s="18">
        <v>0</v>
      </c>
      <c r="L450" s="19">
        <v>0</v>
      </c>
      <c r="M450" s="5">
        <v>0</v>
      </c>
      <c r="N450" s="5">
        <v>0</v>
      </c>
      <c r="O450" s="38">
        <v>0</v>
      </c>
      <c r="P450" s="128">
        <v>0</v>
      </c>
      <c r="Q450" s="124">
        <v>0</v>
      </c>
      <c r="R450" s="124">
        <v>34</v>
      </c>
      <c r="S450" s="124">
        <v>51</v>
      </c>
      <c r="T450" s="124">
        <v>54</v>
      </c>
      <c r="U450" s="124">
        <v>61</v>
      </c>
      <c r="V450" s="124">
        <v>67</v>
      </c>
      <c r="W450" s="124">
        <v>63</v>
      </c>
      <c r="X450" s="115">
        <v>0</v>
      </c>
      <c r="Y450" s="115">
        <v>0</v>
      </c>
      <c r="Z450" s="115">
        <v>0</v>
      </c>
    </row>
    <row r="451" spans="2:43" ht="15" x14ac:dyDescent="0.15">
      <c r="B451">
        <v>46</v>
      </c>
      <c r="C451" s="4" t="str">
        <f t="shared" si="174"/>
        <v>CH</v>
      </c>
      <c r="D451" s="17">
        <v>12369</v>
      </c>
      <c r="E451" s="18">
        <v>12567</v>
      </c>
      <c r="F451" s="18">
        <v>13238</v>
      </c>
      <c r="G451" s="18">
        <v>14077</v>
      </c>
      <c r="H451" s="18">
        <v>16813</v>
      </c>
      <c r="I451" s="18">
        <v>10228</v>
      </c>
      <c r="J451" s="18">
        <v>14113</v>
      </c>
      <c r="K451" s="18">
        <v>16358</v>
      </c>
      <c r="L451" s="19">
        <v>22698</v>
      </c>
      <c r="M451" s="5">
        <v>25653</v>
      </c>
      <c r="N451" s="5">
        <v>24791</v>
      </c>
      <c r="O451" s="5">
        <v>24970</v>
      </c>
      <c r="P451" s="129">
        <v>25892.591</v>
      </c>
      <c r="Q451" s="115">
        <v>25760.422999999999</v>
      </c>
      <c r="R451" s="115">
        <v>20340.771000000001</v>
      </c>
      <c r="S451" s="115">
        <v>21357.899000000001</v>
      </c>
      <c r="T451" s="115">
        <v>31088.154285000001</v>
      </c>
      <c r="U451" s="115">
        <v>20817.698061999999</v>
      </c>
      <c r="V451" s="115">
        <v>20265.081773000002</v>
      </c>
      <c r="W451" s="115">
        <v>22867.075681999999</v>
      </c>
      <c r="X451" s="115">
        <v>23193.197126999999</v>
      </c>
      <c r="Y451" s="115">
        <v>16700.341184000001</v>
      </c>
      <c r="Z451" s="115">
        <v>27274.615551999999</v>
      </c>
    </row>
    <row r="452" spans="2:43" ht="15" x14ac:dyDescent="0.15">
      <c r="B452">
        <v>46</v>
      </c>
      <c r="C452" s="4" t="str">
        <f t="shared" si="174"/>
        <v>CY</v>
      </c>
      <c r="D452" s="17">
        <v>0</v>
      </c>
      <c r="E452" s="18">
        <v>0</v>
      </c>
      <c r="F452" s="18">
        <v>0</v>
      </c>
      <c r="G452" s="18">
        <v>0</v>
      </c>
      <c r="H452" s="18">
        <v>0</v>
      </c>
      <c r="I452" s="18">
        <v>0</v>
      </c>
      <c r="J452" s="18">
        <v>0</v>
      </c>
      <c r="K452" s="18">
        <v>84.1</v>
      </c>
      <c r="L452" s="19">
        <v>0</v>
      </c>
      <c r="M452" s="5">
        <v>0</v>
      </c>
      <c r="N452" s="5">
        <v>0</v>
      </c>
      <c r="O452" s="38">
        <v>0</v>
      </c>
      <c r="P452" s="128">
        <v>0</v>
      </c>
      <c r="Q452" s="124">
        <v>0</v>
      </c>
      <c r="R452" s="124">
        <v>0</v>
      </c>
      <c r="S452" s="124">
        <v>0</v>
      </c>
      <c r="T452" s="124"/>
      <c r="U452" s="124"/>
      <c r="V452" s="124"/>
      <c r="W452" s="124"/>
      <c r="X452" s="124"/>
      <c r="Y452" s="115"/>
      <c r="Z452" s="115"/>
    </row>
    <row r="453" spans="2:43" ht="15" x14ac:dyDescent="0.15">
      <c r="B453">
        <v>46</v>
      </c>
      <c r="C453" s="4" t="str">
        <f t="shared" si="174"/>
        <v xml:space="preserve">CZ </v>
      </c>
      <c r="D453" s="75"/>
      <c r="E453" s="75"/>
      <c r="F453" s="75"/>
      <c r="G453" s="18">
        <v>26515</v>
      </c>
      <c r="H453" s="18">
        <v>46362</v>
      </c>
      <c r="I453" s="18">
        <v>53893</v>
      </c>
      <c r="J453" s="18">
        <v>56</v>
      </c>
      <c r="K453" s="18">
        <v>1470</v>
      </c>
      <c r="L453" s="19">
        <v>2075</v>
      </c>
      <c r="M453" s="5">
        <v>18814</v>
      </c>
      <c r="N453" s="5">
        <v>18604</v>
      </c>
      <c r="O453" s="5">
        <v>19380</v>
      </c>
      <c r="P453" s="129">
        <v>25774</v>
      </c>
      <c r="Q453" s="129">
        <v>26885</v>
      </c>
      <c r="R453" s="129">
        <v>12282</v>
      </c>
      <c r="S453" s="129">
        <v>1396</v>
      </c>
      <c r="T453" s="129">
        <v>1182</v>
      </c>
      <c r="U453" s="129">
        <v>2210</v>
      </c>
      <c r="V453" s="129">
        <v>691</v>
      </c>
      <c r="W453" s="129">
        <v>-547</v>
      </c>
      <c r="X453" s="129">
        <v>73</v>
      </c>
      <c r="Y453" s="129">
        <v>-1450</v>
      </c>
      <c r="Z453" s="129">
        <v>-2596</v>
      </c>
    </row>
    <row r="454" spans="2:43" ht="15" x14ac:dyDescent="0.15">
      <c r="B454">
        <v>46</v>
      </c>
      <c r="C454" s="4" t="str">
        <f t="shared" si="174"/>
        <v>DE</v>
      </c>
      <c r="D454" s="17">
        <v>5500</v>
      </c>
      <c r="E454" s="18">
        <v>6400</v>
      </c>
      <c r="F454" s="18">
        <v>6821</v>
      </c>
      <c r="G454" s="18">
        <v>1932</v>
      </c>
      <c r="H454" s="18">
        <v>2310</v>
      </c>
      <c r="I454" s="18">
        <v>3008</v>
      </c>
      <c r="J454" s="18">
        <v>2278</v>
      </c>
      <c r="K454" s="18">
        <v>2999</v>
      </c>
      <c r="L454" s="19">
        <v>3544</v>
      </c>
      <c r="M454" s="6">
        <v>3871</v>
      </c>
      <c r="N454" s="6">
        <v>4216</v>
      </c>
      <c r="O454" s="6">
        <v>2987</v>
      </c>
      <c r="P454" s="129">
        <v>2709</v>
      </c>
      <c r="Q454" s="115">
        <v>2771</v>
      </c>
      <c r="R454" s="115">
        <v>3608</v>
      </c>
      <c r="S454" s="115">
        <v>3853</v>
      </c>
      <c r="T454" s="115">
        <v>4615</v>
      </c>
      <c r="U454" s="115">
        <v>4290</v>
      </c>
      <c r="V454" s="115">
        <v>4277</v>
      </c>
      <c r="W454" s="115">
        <v>4901</v>
      </c>
      <c r="X454" s="115">
        <v>4016</v>
      </c>
      <c r="Y454" s="115">
        <v>4722</v>
      </c>
      <c r="Z454" s="115">
        <v>4246</v>
      </c>
    </row>
    <row r="455" spans="2:43" ht="15" x14ac:dyDescent="0.15">
      <c r="B455">
        <v>46</v>
      </c>
      <c r="C455" s="4" t="str">
        <f t="shared" si="174"/>
        <v>DK</v>
      </c>
      <c r="D455" s="17">
        <v>17691</v>
      </c>
      <c r="E455" s="18">
        <v>30301</v>
      </c>
      <c r="F455" s="18">
        <v>33263</v>
      </c>
      <c r="G455" s="18">
        <v>38117</v>
      </c>
      <c r="H455" s="18">
        <v>33281</v>
      </c>
      <c r="I455" s="18">
        <v>34614</v>
      </c>
      <c r="J455" s="18">
        <v>46331</v>
      </c>
      <c r="K455" s="18">
        <v>3434</v>
      </c>
      <c r="L455" s="19">
        <v>3273</v>
      </c>
      <c r="M455" s="5">
        <v>9211</v>
      </c>
      <c r="N455" s="5">
        <v>14516</v>
      </c>
      <c r="O455" s="38">
        <v>14436</v>
      </c>
      <c r="P455" s="128">
        <v>28277</v>
      </c>
      <c r="Q455" s="124">
        <v>76031.351999999999</v>
      </c>
      <c r="R455" s="124">
        <v>55734.532000000007</v>
      </c>
      <c r="S455" s="124">
        <v>40757.169000000002</v>
      </c>
      <c r="T455" s="124">
        <v>117657.482</v>
      </c>
      <c r="U455" s="124">
        <v>231087</v>
      </c>
      <c r="V455" s="124">
        <v>300060.4169999999</v>
      </c>
      <c r="W455" s="124">
        <v>135439.44699999999</v>
      </c>
      <c r="X455" s="124">
        <v>138313.57399999999</v>
      </c>
      <c r="Y455" s="115">
        <v>138313.57399999999</v>
      </c>
      <c r="Z455" s="115">
        <v>0</v>
      </c>
    </row>
    <row r="456" spans="2:43" ht="15" x14ac:dyDescent="0.15">
      <c r="B456">
        <v>46</v>
      </c>
      <c r="C456" s="4" t="str">
        <f t="shared" si="174"/>
        <v>EE</v>
      </c>
      <c r="D456" s="17">
        <v>0</v>
      </c>
      <c r="E456" s="83">
        <v>0</v>
      </c>
      <c r="F456" s="83">
        <v>0</v>
      </c>
      <c r="G456" s="29">
        <v>9.6</v>
      </c>
      <c r="H456" s="29">
        <v>26.6</v>
      </c>
      <c r="I456" s="29">
        <v>0.8</v>
      </c>
      <c r="J456" s="29">
        <v>2.8</v>
      </c>
      <c r="K456" s="84">
        <f>AVERAGE(J456,L456)</f>
        <v>1.5499999999999998</v>
      </c>
      <c r="L456" s="30">
        <v>0.3</v>
      </c>
      <c r="M456" s="29">
        <v>0.2</v>
      </c>
      <c r="N456" s="29">
        <v>0.1</v>
      </c>
      <c r="O456" s="29">
        <v>1</v>
      </c>
      <c r="P456" s="129">
        <v>0.8</v>
      </c>
      <c r="Q456" s="115">
        <f>AVERAGE(P456,R456)</f>
        <v>0.9</v>
      </c>
      <c r="R456" s="115">
        <v>1</v>
      </c>
      <c r="S456" s="115">
        <v>2.1</v>
      </c>
      <c r="T456" s="115">
        <v>7.94</v>
      </c>
      <c r="U456" s="115">
        <v>10.273</v>
      </c>
      <c r="V456" s="115">
        <v>0.28100000000000003</v>
      </c>
      <c r="W456" s="115">
        <f>(V456+($V$456*($Y$456/$V$456-1)/3))</f>
        <v>5.9706666666666361</v>
      </c>
      <c r="X456" s="115">
        <f>(W456+($V$456*($Y$456/$V$456-1)/3))</f>
        <v>11.660333333333273</v>
      </c>
      <c r="Y456" s="115">
        <v>17.349999999999909</v>
      </c>
      <c r="Z456" s="115">
        <v>0</v>
      </c>
    </row>
    <row r="457" spans="2:43" ht="15" x14ac:dyDescent="0.15">
      <c r="B457">
        <v>46</v>
      </c>
      <c r="C457" s="4" t="str">
        <f t="shared" si="174"/>
        <v>ES</v>
      </c>
      <c r="D457" s="28">
        <v>415911</v>
      </c>
      <c r="E457" s="29">
        <v>674728</v>
      </c>
      <c r="F457" s="29">
        <v>1033058</v>
      </c>
      <c r="G457" s="29">
        <v>1541487</v>
      </c>
      <c r="H457" s="29">
        <v>2485772</v>
      </c>
      <c r="I457" s="29">
        <v>2803348</v>
      </c>
      <c r="J457" s="29">
        <v>1658190</v>
      </c>
      <c r="K457" s="29">
        <v>2059364</v>
      </c>
      <c r="L457" s="71">
        <f>17632.968456661*ECO!L19</f>
        <v>2933879.0896299975</v>
      </c>
      <c r="M457" s="5">
        <v>22888.91</v>
      </c>
      <c r="N457" s="5">
        <v>23430.78</v>
      </c>
      <c r="O457" s="38">
        <v>24845.1</v>
      </c>
      <c r="P457" s="128">
        <v>25518.46</v>
      </c>
      <c r="Q457" s="124">
        <v>28215.69</v>
      </c>
      <c r="R457" s="124">
        <v>31809.93</v>
      </c>
      <c r="S457" s="124">
        <v>27428.112389989976</v>
      </c>
      <c r="T457" s="124">
        <v>8785.1957957500017</v>
      </c>
      <c r="U457" s="124">
        <v>37385.640529789998</v>
      </c>
      <c r="V457" s="124">
        <v>32745.506623769947</v>
      </c>
      <c r="W457" s="115">
        <v>17892.258352190001</v>
      </c>
      <c r="X457" s="115">
        <v>13848.488779929996</v>
      </c>
      <c r="Y457" s="115">
        <v>13945.574337</v>
      </c>
      <c r="Z457" s="115">
        <v>26570.078391109986</v>
      </c>
    </row>
    <row r="458" spans="2:43" ht="15" x14ac:dyDescent="0.15">
      <c r="B458">
        <v>46</v>
      </c>
      <c r="C458" s="4" t="str">
        <f t="shared" si="174"/>
        <v>FI</v>
      </c>
      <c r="D458" s="28">
        <v>4811</v>
      </c>
      <c r="E458" s="29">
        <v>5560</v>
      </c>
      <c r="F458" s="29">
        <v>7805</v>
      </c>
      <c r="G458" s="29">
        <v>3790</v>
      </c>
      <c r="H458" s="29">
        <v>690</v>
      </c>
      <c r="I458" s="29">
        <v>677</v>
      </c>
      <c r="J458" s="29">
        <v>806</v>
      </c>
      <c r="K458" s="29">
        <v>467</v>
      </c>
      <c r="L458" s="30">
        <v>396</v>
      </c>
      <c r="M458" s="5">
        <v>56</v>
      </c>
      <c r="N458" s="5">
        <v>59</v>
      </c>
      <c r="O458" s="5">
        <v>58</v>
      </c>
      <c r="P458" s="129">
        <v>8181</v>
      </c>
      <c r="Q458" s="115">
        <v>4282</v>
      </c>
      <c r="R458" s="115">
        <v>3027</v>
      </c>
      <c r="S458" s="115">
        <v>6807</v>
      </c>
      <c r="T458" s="115">
        <v>5247</v>
      </c>
      <c r="U458" s="115">
        <v>4616</v>
      </c>
      <c r="V458" s="115">
        <v>4073</v>
      </c>
      <c r="W458" s="115">
        <v>6378</v>
      </c>
      <c r="X458" s="115">
        <v>879</v>
      </c>
      <c r="Y458" s="115">
        <v>1238</v>
      </c>
      <c r="Z458" s="115">
        <v>3545</v>
      </c>
    </row>
    <row r="459" spans="2:43" ht="15" x14ac:dyDescent="0.15">
      <c r="B459">
        <v>46</v>
      </c>
      <c r="C459" s="4" t="str">
        <f t="shared" si="174"/>
        <v>FR</v>
      </c>
      <c r="D459" s="28">
        <v>41700</v>
      </c>
      <c r="E459" s="29">
        <v>34800</v>
      </c>
      <c r="F459" s="29">
        <v>32400</v>
      </c>
      <c r="G459" s="29">
        <v>28709</v>
      </c>
      <c r="H459" s="29">
        <v>37926</v>
      </c>
      <c r="I459" s="29">
        <v>40101</v>
      </c>
      <c r="J459" s="29">
        <v>38151</v>
      </c>
      <c r="K459" s="29">
        <v>45438</v>
      </c>
      <c r="L459" s="30">
        <v>59700</v>
      </c>
      <c r="M459" s="5">
        <v>5791</v>
      </c>
      <c r="N459" s="5">
        <v>8907</v>
      </c>
      <c r="O459" s="5">
        <v>16015</v>
      </c>
      <c r="P459" s="129">
        <v>14315</v>
      </c>
      <c r="Q459" s="115">
        <v>15762</v>
      </c>
      <c r="R459" s="115">
        <v>19957</v>
      </c>
      <c r="S459" s="115">
        <v>18999</v>
      </c>
      <c r="T459" s="115">
        <v>21283</v>
      </c>
      <c r="U459" s="115">
        <v>23177</v>
      </c>
      <c r="V459" s="115">
        <v>24971</v>
      </c>
      <c r="W459" s="115">
        <v>35190</v>
      </c>
      <c r="X459" s="115">
        <v>31635</v>
      </c>
      <c r="Y459" s="115">
        <v>36209</v>
      </c>
      <c r="Z459" s="115">
        <v>0</v>
      </c>
      <c r="AQ459" t="s">
        <v>170</v>
      </c>
    </row>
    <row r="460" spans="2:43" ht="15" x14ac:dyDescent="0.15">
      <c r="B460">
        <v>46</v>
      </c>
      <c r="C460" s="4" t="str">
        <f t="shared" si="174"/>
        <v>GR</v>
      </c>
      <c r="D460" s="28">
        <v>69822</v>
      </c>
      <c r="E460" s="84">
        <f>AVERAGE(D460,F460)</f>
        <v>34610.5</v>
      </c>
      <c r="F460" s="29">
        <v>-601</v>
      </c>
      <c r="G460" s="29">
        <v>-1422</v>
      </c>
      <c r="H460" s="29">
        <v>-1456</v>
      </c>
      <c r="I460" s="29">
        <v>-260</v>
      </c>
      <c r="J460" s="29">
        <v>-689</v>
      </c>
      <c r="K460" s="29">
        <v>-1907</v>
      </c>
      <c r="L460" s="30">
        <v>223138</v>
      </c>
      <c r="M460" s="29">
        <v>212660</v>
      </c>
      <c r="N460" s="5">
        <v>554</v>
      </c>
      <c r="O460" s="5">
        <v>899</v>
      </c>
      <c r="P460" s="129">
        <v>859</v>
      </c>
      <c r="Q460" s="115">
        <v>1017</v>
      </c>
      <c r="R460" s="115">
        <v>1000</v>
      </c>
      <c r="S460" s="115">
        <v>1565</v>
      </c>
      <c r="T460" s="115">
        <v>1482</v>
      </c>
      <c r="U460" s="115">
        <v>1624</v>
      </c>
      <c r="V460" s="115">
        <v>1110</v>
      </c>
      <c r="W460" s="115">
        <v>874</v>
      </c>
      <c r="X460" s="115">
        <v>1269</v>
      </c>
      <c r="Y460" s="115">
        <v>1643</v>
      </c>
      <c r="Z460" s="115">
        <v>0</v>
      </c>
    </row>
    <row r="461" spans="2:43" ht="15" x14ac:dyDescent="0.15">
      <c r="B461">
        <v>46</v>
      </c>
      <c r="C461" s="4" t="str">
        <f t="shared" si="174"/>
        <v>HR</v>
      </c>
      <c r="D461" s="17">
        <v>0</v>
      </c>
      <c r="E461" s="18">
        <v>0</v>
      </c>
      <c r="F461" s="18">
        <v>0</v>
      </c>
      <c r="G461" s="18">
        <v>0</v>
      </c>
      <c r="H461" s="18">
        <v>0</v>
      </c>
      <c r="I461" s="18">
        <v>0</v>
      </c>
      <c r="J461" s="18">
        <v>40</v>
      </c>
      <c r="K461" s="18">
        <v>13</v>
      </c>
      <c r="L461" s="19">
        <v>20</v>
      </c>
      <c r="M461" s="5">
        <v>45</v>
      </c>
      <c r="N461" s="5">
        <v>59</v>
      </c>
      <c r="O461" s="38">
        <v>120</v>
      </c>
      <c r="P461" s="153">
        <v>1468</v>
      </c>
      <c r="Q461" s="152">
        <v>9700</v>
      </c>
      <c r="R461" s="152">
        <v>12271</v>
      </c>
      <c r="S461" s="115">
        <v>0</v>
      </c>
      <c r="T461" s="115">
        <v>0</v>
      </c>
      <c r="U461" s="115">
        <v>0</v>
      </c>
      <c r="V461" s="115">
        <v>0</v>
      </c>
      <c r="W461" s="115">
        <v>0</v>
      </c>
      <c r="X461" s="115">
        <v>0</v>
      </c>
      <c r="Y461" s="115">
        <v>0</v>
      </c>
      <c r="Z461" s="115">
        <v>0</v>
      </c>
    </row>
    <row r="462" spans="2:43" ht="15" x14ac:dyDescent="0.15">
      <c r="B462">
        <v>46</v>
      </c>
      <c r="C462" s="4" t="str">
        <f t="shared" si="174"/>
        <v>HU</v>
      </c>
      <c r="D462" s="17">
        <v>33902</v>
      </c>
      <c r="E462" s="18">
        <v>6646</v>
      </c>
      <c r="F462" s="75">
        <f>AVERAGE(E462,G462)</f>
        <v>12458.5</v>
      </c>
      <c r="G462" s="18">
        <v>18271</v>
      </c>
      <c r="H462" s="18">
        <v>15027</v>
      </c>
      <c r="I462" s="18">
        <v>22657</v>
      </c>
      <c r="J462" s="18">
        <v>33302</v>
      </c>
      <c r="K462" s="18">
        <v>19047</v>
      </c>
      <c r="L462" s="19">
        <v>17985</v>
      </c>
      <c r="M462" s="5">
        <v>17576</v>
      </c>
      <c r="N462" s="5">
        <v>20277</v>
      </c>
      <c r="O462" s="5">
        <v>32279</v>
      </c>
      <c r="P462" s="129">
        <v>47417</v>
      </c>
      <c r="Q462" s="115">
        <v>48134</v>
      </c>
      <c r="R462" s="115">
        <v>50593</v>
      </c>
      <c r="S462" s="115">
        <v>57504</v>
      </c>
      <c r="T462" s="115">
        <v>81049</v>
      </c>
      <c r="U462" s="115">
        <v>56048</v>
      </c>
      <c r="V462" s="115">
        <v>92729</v>
      </c>
      <c r="W462" s="115">
        <v>80120</v>
      </c>
      <c r="X462" s="115">
        <v>76865</v>
      </c>
      <c r="Y462" s="115">
        <v>87800</v>
      </c>
      <c r="Z462" s="115">
        <v>0</v>
      </c>
    </row>
    <row r="463" spans="2:43" ht="15" x14ac:dyDescent="0.15">
      <c r="B463">
        <v>46</v>
      </c>
      <c r="C463" s="4" t="str">
        <f t="shared" si="174"/>
        <v>IE</v>
      </c>
      <c r="D463" s="17">
        <v>1190</v>
      </c>
      <c r="E463" s="18">
        <v>1252</v>
      </c>
      <c r="F463" s="18">
        <v>1504</v>
      </c>
      <c r="G463" s="18">
        <v>1559</v>
      </c>
      <c r="H463" s="18">
        <v>2063</v>
      </c>
      <c r="I463" s="18">
        <v>3297</v>
      </c>
      <c r="J463" s="18">
        <v>2711</v>
      </c>
      <c r="K463" s="18">
        <v>3066</v>
      </c>
      <c r="L463" s="19">
        <v>3554</v>
      </c>
      <c r="M463" s="5">
        <v>4754</v>
      </c>
      <c r="N463" s="5">
        <v>7070</v>
      </c>
      <c r="O463" s="38">
        <v>6757</v>
      </c>
      <c r="P463" s="128">
        <v>10163</v>
      </c>
      <c r="Q463" s="124">
        <v>8273</v>
      </c>
      <c r="R463" s="124">
        <v>6027</v>
      </c>
      <c r="S463" s="124">
        <v>9403</v>
      </c>
      <c r="T463" s="124">
        <v>13284</v>
      </c>
      <c r="U463" s="124">
        <v>13546</v>
      </c>
      <c r="V463" s="124">
        <v>13378.1</v>
      </c>
      <c r="W463" s="124">
        <v>13524</v>
      </c>
      <c r="X463" s="124">
        <v>14425</v>
      </c>
      <c r="Y463" s="124">
        <v>14425</v>
      </c>
      <c r="Z463" s="115">
        <v>0</v>
      </c>
    </row>
    <row r="464" spans="2:43" ht="15" x14ac:dyDescent="0.15">
      <c r="B464">
        <v>46</v>
      </c>
      <c r="C464" s="4" t="str">
        <f t="shared" si="174"/>
        <v>IS</v>
      </c>
      <c r="D464" s="17">
        <v>0</v>
      </c>
      <c r="E464" s="18">
        <v>0</v>
      </c>
      <c r="F464" s="18">
        <v>0</v>
      </c>
      <c r="G464" s="18">
        <v>0</v>
      </c>
      <c r="H464" s="18">
        <v>0</v>
      </c>
      <c r="I464" s="18">
        <v>0</v>
      </c>
      <c r="J464" s="18">
        <v>0</v>
      </c>
      <c r="K464" s="18">
        <v>0</v>
      </c>
      <c r="L464" s="19">
        <v>212</v>
      </c>
      <c r="M464" s="5">
        <v>92</v>
      </c>
      <c r="N464" s="5">
        <v>81</v>
      </c>
      <c r="O464" s="72">
        <f>(N464+($N$464*($R$464/$N$464-1)/4))</f>
        <v>71</v>
      </c>
      <c r="P464" s="154">
        <f t="shared" ref="P464:Q464" si="175">(O464+($N$464*($R$464/$N$464-1)/4))</f>
        <v>61</v>
      </c>
      <c r="Q464" s="151">
        <f t="shared" si="175"/>
        <v>51</v>
      </c>
      <c r="R464" s="124">
        <v>41</v>
      </c>
      <c r="S464" s="124">
        <v>64</v>
      </c>
      <c r="T464" s="124">
        <v>97</v>
      </c>
      <c r="U464" s="124">
        <v>70</v>
      </c>
      <c r="V464" s="124">
        <v>36</v>
      </c>
      <c r="W464" s="124">
        <f>AVERAGE(V464,X464)</f>
        <v>19</v>
      </c>
      <c r="X464" s="124">
        <v>2</v>
      </c>
      <c r="Y464" s="115">
        <v>2</v>
      </c>
      <c r="Z464" s="115">
        <v>0</v>
      </c>
    </row>
    <row r="465" spans="2:32" ht="15" x14ac:dyDescent="0.25">
      <c r="B465">
        <v>46</v>
      </c>
      <c r="C465" s="4" t="str">
        <f t="shared" si="174"/>
        <v>IT</v>
      </c>
      <c r="D465" s="17">
        <v>19769</v>
      </c>
      <c r="E465" s="18">
        <v>8883</v>
      </c>
      <c r="F465" s="18">
        <v>11574</v>
      </c>
      <c r="G465" s="18">
        <v>20384</v>
      </c>
      <c r="H465" s="18">
        <v>15032</v>
      </c>
      <c r="I465" s="18">
        <v>31978</v>
      </c>
      <c r="J465" s="18">
        <v>25093</v>
      </c>
      <c r="K465" s="18">
        <v>42807</v>
      </c>
      <c r="L465" s="19">
        <v>54241</v>
      </c>
      <c r="M465" s="5">
        <v>71066</v>
      </c>
      <c r="N465" s="5">
        <v>88386</v>
      </c>
      <c r="O465" s="5">
        <v>109396</v>
      </c>
      <c r="P465" s="129">
        <v>4234</v>
      </c>
      <c r="Q465" s="115">
        <v>2834</v>
      </c>
      <c r="R465" s="115">
        <v>3497</v>
      </c>
      <c r="S465" s="115">
        <v>2710</v>
      </c>
      <c r="T465" s="115">
        <v>4175</v>
      </c>
      <c r="U465" s="115">
        <v>6772</v>
      </c>
      <c r="V465" s="115">
        <v>8373</v>
      </c>
      <c r="W465" s="115">
        <v>7692</v>
      </c>
      <c r="X465" s="115">
        <v>8576</v>
      </c>
      <c r="Y465" s="115">
        <v>9526.1534000000011</v>
      </c>
      <c r="Z465" s="115">
        <v>12977</v>
      </c>
      <c r="AF465" s="68" t="s">
        <v>170</v>
      </c>
    </row>
    <row r="466" spans="2:32" ht="15" x14ac:dyDescent="0.15">
      <c r="B466">
        <v>46</v>
      </c>
      <c r="C466" s="4" t="str">
        <f t="shared" si="174"/>
        <v>LI</v>
      </c>
      <c r="D466" s="17">
        <v>0</v>
      </c>
      <c r="E466" s="18">
        <v>0</v>
      </c>
      <c r="F466" s="18">
        <v>0</v>
      </c>
      <c r="G466" s="18">
        <v>0</v>
      </c>
      <c r="H466" s="18">
        <v>0</v>
      </c>
      <c r="I466" s="18">
        <v>0</v>
      </c>
      <c r="J466" s="18">
        <v>0</v>
      </c>
      <c r="K466" s="18">
        <v>0</v>
      </c>
      <c r="L466" s="19">
        <v>0</v>
      </c>
      <c r="M466" s="5">
        <v>0</v>
      </c>
      <c r="N466" s="5">
        <v>0</v>
      </c>
      <c r="O466" s="38">
        <v>0</v>
      </c>
      <c r="P466" s="115">
        <v>0</v>
      </c>
      <c r="Q466" s="115">
        <v>0</v>
      </c>
      <c r="R466" s="115">
        <v>0</v>
      </c>
      <c r="S466" s="115">
        <v>0</v>
      </c>
      <c r="T466" s="115">
        <v>0</v>
      </c>
      <c r="U466" s="115">
        <v>0</v>
      </c>
      <c r="V466" s="115">
        <v>0</v>
      </c>
      <c r="W466" s="115">
        <v>0</v>
      </c>
      <c r="X466" s="115">
        <v>0</v>
      </c>
      <c r="Y466" s="115">
        <v>0</v>
      </c>
      <c r="Z466" s="115">
        <v>0</v>
      </c>
    </row>
    <row r="467" spans="2:32" ht="15" x14ac:dyDescent="0.15">
      <c r="B467">
        <v>46</v>
      </c>
      <c r="C467" s="4" t="str">
        <f t="shared" si="174"/>
        <v>LU</v>
      </c>
      <c r="D467" s="18"/>
      <c r="E467" s="75"/>
      <c r="F467" s="75"/>
      <c r="G467" s="18">
        <v>6537</v>
      </c>
      <c r="H467" s="18">
        <v>208.3</v>
      </c>
      <c r="I467" s="18">
        <v>438.33</v>
      </c>
      <c r="J467" s="18">
        <v>162.15</v>
      </c>
      <c r="K467" s="18">
        <v>232.76</v>
      </c>
      <c r="L467" s="19">
        <v>315.79000000000002</v>
      </c>
      <c r="M467" s="5">
        <v>578</v>
      </c>
      <c r="N467" s="5">
        <v>608</v>
      </c>
      <c r="O467" s="38">
        <v>1460</v>
      </c>
      <c r="P467" s="128">
        <v>2106</v>
      </c>
      <c r="Q467" s="124">
        <v>3841</v>
      </c>
      <c r="R467" s="124">
        <v>5444</v>
      </c>
      <c r="S467" s="124">
        <v>8681</v>
      </c>
      <c r="T467" s="124">
        <v>10228</v>
      </c>
      <c r="U467" s="124">
        <v>14708</v>
      </c>
      <c r="V467" s="124">
        <v>18445</v>
      </c>
      <c r="W467" s="124">
        <v>20780</v>
      </c>
      <c r="X467" s="124">
        <v>23904</v>
      </c>
      <c r="Y467" s="115">
        <v>23904</v>
      </c>
      <c r="Z467" s="115">
        <v>0</v>
      </c>
    </row>
    <row r="468" spans="2:32" ht="15" x14ac:dyDescent="0.15">
      <c r="B468">
        <v>46</v>
      </c>
      <c r="C468" s="4" t="str">
        <f t="shared" si="174"/>
        <v>LV</v>
      </c>
      <c r="D468" s="17">
        <v>0</v>
      </c>
      <c r="E468" s="18">
        <v>0</v>
      </c>
      <c r="F468" s="18">
        <v>0</v>
      </c>
      <c r="G468" s="18">
        <v>10.44</v>
      </c>
      <c r="H468" s="18">
        <v>18.489999999999998</v>
      </c>
      <c r="I468" s="18">
        <v>16.68</v>
      </c>
      <c r="J468" s="18">
        <v>12.39</v>
      </c>
      <c r="K468" s="18">
        <v>9.9</v>
      </c>
      <c r="L468" s="19">
        <v>12.31</v>
      </c>
      <c r="M468" s="5">
        <v>8.0299999999999994</v>
      </c>
      <c r="N468" s="5">
        <v>4.83</v>
      </c>
      <c r="O468" s="5">
        <v>0.48</v>
      </c>
      <c r="P468" s="129">
        <v>0.16</v>
      </c>
      <c r="Q468" s="115">
        <v>0.22</v>
      </c>
      <c r="R468" s="115">
        <v>0.59</v>
      </c>
      <c r="S468" s="115">
        <v>0.05</v>
      </c>
      <c r="T468" s="115">
        <v>0.26</v>
      </c>
      <c r="U468" s="115">
        <v>0.26</v>
      </c>
      <c r="V468" s="115">
        <v>0.26</v>
      </c>
      <c r="W468" s="115">
        <v>2.71</v>
      </c>
      <c r="X468" s="115">
        <v>0.23</v>
      </c>
      <c r="Y468" s="115">
        <v>0.23</v>
      </c>
      <c r="Z468" s="115">
        <v>0</v>
      </c>
    </row>
    <row r="469" spans="2:32" ht="15" x14ac:dyDescent="0.15">
      <c r="B469">
        <v>46</v>
      </c>
      <c r="C469" s="4" t="str">
        <f t="shared" si="174"/>
        <v>MT</v>
      </c>
      <c r="D469" s="17">
        <v>0</v>
      </c>
      <c r="E469" s="18">
        <v>0</v>
      </c>
      <c r="F469" s="18">
        <v>0</v>
      </c>
      <c r="G469" s="18">
        <v>0</v>
      </c>
      <c r="H469" s="18">
        <v>0</v>
      </c>
      <c r="I469" s="18">
        <v>0</v>
      </c>
      <c r="J469" s="18">
        <v>0</v>
      </c>
      <c r="K469" s="18">
        <v>0</v>
      </c>
      <c r="L469" s="19">
        <v>0</v>
      </c>
      <c r="M469" s="5">
        <v>0</v>
      </c>
      <c r="N469" s="5">
        <v>0</v>
      </c>
      <c r="O469" s="38">
        <v>198</v>
      </c>
      <c r="P469" s="128">
        <v>237.6</v>
      </c>
      <c r="Q469" s="124">
        <v>125.79</v>
      </c>
      <c r="R469" s="124">
        <v>167.71</v>
      </c>
      <c r="S469" s="124">
        <v>323.77999999999997</v>
      </c>
      <c r="T469" s="124">
        <v>226</v>
      </c>
      <c r="U469" s="124">
        <v>204</v>
      </c>
      <c r="V469" s="124">
        <v>238</v>
      </c>
      <c r="W469" s="124">
        <v>227</v>
      </c>
      <c r="X469" s="124">
        <v>263.02318200000002</v>
      </c>
      <c r="Y469" s="115">
        <v>263.02318200000002</v>
      </c>
      <c r="Z469" s="115">
        <v>0</v>
      </c>
    </row>
    <row r="470" spans="2:32" ht="15" x14ac:dyDescent="0.15">
      <c r="B470">
        <v>46</v>
      </c>
      <c r="C470" s="4" t="str">
        <f t="shared" si="174"/>
        <v>NL</v>
      </c>
      <c r="D470" s="28">
        <v>17728</v>
      </c>
      <c r="E470" s="29">
        <v>20450</v>
      </c>
      <c r="F470" s="29">
        <v>20182</v>
      </c>
      <c r="G470" s="29">
        <v>20518</v>
      </c>
      <c r="H470" s="29">
        <v>22317</v>
      </c>
      <c r="I470" s="29">
        <v>23063</v>
      </c>
      <c r="J470" s="29">
        <v>25920</v>
      </c>
      <c r="K470" s="29">
        <v>31886</v>
      </c>
      <c r="L470" s="30">
        <v>38726</v>
      </c>
      <c r="M470" s="5">
        <v>12344</v>
      </c>
      <c r="N470" s="5">
        <v>12038</v>
      </c>
      <c r="O470" s="38">
        <v>12295</v>
      </c>
      <c r="P470" s="128">
        <v>14186</v>
      </c>
      <c r="Q470" s="124">
        <v>21719</v>
      </c>
      <c r="R470" s="124">
        <v>25152</v>
      </c>
      <c r="S470" s="124">
        <v>23475</v>
      </c>
      <c r="T470" s="124">
        <v>35559</v>
      </c>
      <c r="U470" s="124">
        <v>41323</v>
      </c>
      <c r="V470" s="124">
        <v>49565</v>
      </c>
      <c r="W470" s="124">
        <v>59800</v>
      </c>
      <c r="X470" s="124">
        <v>62022</v>
      </c>
      <c r="Y470" s="115">
        <v>62022</v>
      </c>
      <c r="Z470" s="115">
        <v>0</v>
      </c>
    </row>
    <row r="471" spans="2:32" ht="15" x14ac:dyDescent="0.15">
      <c r="B471">
        <v>46</v>
      </c>
      <c r="C471" s="4" t="str">
        <f t="shared" si="174"/>
        <v>NO</v>
      </c>
      <c r="D471" s="18">
        <v>0</v>
      </c>
      <c r="E471" s="18">
        <v>18415</v>
      </c>
      <c r="F471" s="18">
        <v>18125</v>
      </c>
      <c r="G471" s="18">
        <v>18720</v>
      </c>
      <c r="H471" s="18">
        <v>19427</v>
      </c>
      <c r="I471" s="18">
        <v>16228</v>
      </c>
      <c r="J471" s="18">
        <v>22842</v>
      </c>
      <c r="K471" s="18">
        <v>21381</v>
      </c>
      <c r="L471" s="19">
        <v>20892</v>
      </c>
      <c r="M471" s="5">
        <v>0</v>
      </c>
      <c r="N471" s="5">
        <v>0</v>
      </c>
      <c r="O471" s="38">
        <v>0</v>
      </c>
      <c r="P471" s="115">
        <v>0</v>
      </c>
      <c r="Q471" s="115">
        <v>0</v>
      </c>
      <c r="R471" s="115">
        <v>0</v>
      </c>
      <c r="S471" s="115">
        <v>0</v>
      </c>
      <c r="T471" s="115">
        <v>0</v>
      </c>
      <c r="U471" s="115">
        <v>0</v>
      </c>
      <c r="V471" s="115">
        <v>0</v>
      </c>
      <c r="W471" s="115">
        <v>0</v>
      </c>
      <c r="X471" s="115">
        <v>0</v>
      </c>
      <c r="Y471" s="115">
        <v>0</v>
      </c>
      <c r="Z471" s="115">
        <v>0</v>
      </c>
    </row>
    <row r="472" spans="2:32" ht="15" x14ac:dyDescent="0.15">
      <c r="B472">
        <v>46</v>
      </c>
      <c r="C472" s="4" t="str">
        <f t="shared" si="174"/>
        <v>PL</v>
      </c>
      <c r="D472" s="17">
        <v>23.39</v>
      </c>
      <c r="E472" s="18">
        <v>104.8</v>
      </c>
      <c r="F472" s="18">
        <v>133.57</v>
      </c>
      <c r="G472" s="18">
        <v>635</v>
      </c>
      <c r="H472" s="18">
        <v>1159</v>
      </c>
      <c r="I472" s="18">
        <v>3167</v>
      </c>
      <c r="J472" s="18">
        <v>4080</v>
      </c>
      <c r="K472" s="18">
        <v>2750</v>
      </c>
      <c r="L472" s="19">
        <v>3891</v>
      </c>
      <c r="M472" s="5">
        <v>3134</v>
      </c>
      <c r="N472" s="5">
        <v>4262</v>
      </c>
      <c r="O472" s="38">
        <v>5904</v>
      </c>
      <c r="P472" s="128">
        <v>13609</v>
      </c>
      <c r="Q472" s="151">
        <f>(P472+($P$472*($S$472/$P$472-1)/3))</f>
        <v>21120</v>
      </c>
      <c r="R472" s="151">
        <f>(Q472+($P$472*($S$472/$P$472-1)/3))</f>
        <v>28631</v>
      </c>
      <c r="S472" s="124">
        <v>36142</v>
      </c>
      <c r="T472" s="124">
        <v>26490</v>
      </c>
      <c r="U472" s="124">
        <v>32302</v>
      </c>
      <c r="V472" s="124">
        <v>39059</v>
      </c>
      <c r="W472" s="124">
        <v>37569</v>
      </c>
      <c r="X472" s="124">
        <v>192</v>
      </c>
      <c r="Y472" s="115">
        <v>315.00599999999997</v>
      </c>
      <c r="Z472" s="115">
        <v>0</v>
      </c>
    </row>
    <row r="473" spans="2:32" ht="15" x14ac:dyDescent="0.15">
      <c r="B473">
        <v>46</v>
      </c>
      <c r="C473" s="4" t="str">
        <f t="shared" si="174"/>
        <v>PT</v>
      </c>
      <c r="D473" s="29"/>
      <c r="E473" s="84"/>
      <c r="F473" s="84"/>
      <c r="G473" s="29">
        <v>47260</v>
      </c>
      <c r="H473" s="29">
        <v>125454</v>
      </c>
      <c r="I473" s="29">
        <v>222153</v>
      </c>
      <c r="J473" s="29">
        <v>333547</v>
      </c>
      <c r="K473" s="29">
        <v>395547</v>
      </c>
      <c r="L473" s="30">
        <v>495270</v>
      </c>
      <c r="M473" s="10">
        <v>352806.40000000002</v>
      </c>
      <c r="N473" s="10">
        <v>4965.1019999999999</v>
      </c>
      <c r="O473" s="38">
        <v>6292.8159999999998</v>
      </c>
      <c r="P473" s="128">
        <v>7890.6827990789407</v>
      </c>
      <c r="Q473" s="124">
        <v>10879.752565138795</v>
      </c>
      <c r="R473" s="124">
        <v>13358.384641824236</v>
      </c>
      <c r="S473" s="124">
        <v>15373.172052759757</v>
      </c>
      <c r="T473" s="115">
        <v>1175.5883802972021</v>
      </c>
      <c r="U473" s="115">
        <v>3327.8530758045767</v>
      </c>
      <c r="V473" s="115">
        <v>2616.4181922145708</v>
      </c>
      <c r="W473" s="115">
        <v>1636.2917653603067</v>
      </c>
      <c r="X473" s="115">
        <v>334.8694100035334</v>
      </c>
      <c r="Y473" s="115">
        <v>470.5244412977645</v>
      </c>
      <c r="Z473" s="115">
        <v>372.33964585709327</v>
      </c>
    </row>
    <row r="474" spans="2:32" ht="15" x14ac:dyDescent="0.15">
      <c r="B474">
        <v>46</v>
      </c>
      <c r="C474" s="4" t="str">
        <f t="shared" si="174"/>
        <v>RO</v>
      </c>
      <c r="D474" s="17">
        <v>0</v>
      </c>
      <c r="E474" s="18">
        <v>0</v>
      </c>
      <c r="F474" s="18">
        <v>0</v>
      </c>
      <c r="G474" s="18">
        <v>0</v>
      </c>
      <c r="H474" s="18">
        <v>0</v>
      </c>
      <c r="I474" s="18">
        <v>0</v>
      </c>
      <c r="J474" s="18">
        <v>0</v>
      </c>
      <c r="K474" s="18">
        <v>0</v>
      </c>
      <c r="L474" s="19">
        <v>0</v>
      </c>
      <c r="M474" s="5">
        <v>0</v>
      </c>
      <c r="N474" s="10">
        <v>117.8674</v>
      </c>
      <c r="O474" s="38">
        <v>157.08410000000001</v>
      </c>
      <c r="P474" s="128">
        <v>642.11279999999999</v>
      </c>
      <c r="Q474" s="151">
        <f>(P474+($P$474*($U$474/$P$474-1)/5))</f>
        <v>641.29024000000004</v>
      </c>
      <c r="R474" s="151">
        <f t="shared" ref="R474:T474" si="176">(Q474+($P$474*($U$474/$P$474-1)/5))</f>
        <v>640.46768000000009</v>
      </c>
      <c r="S474" s="151">
        <f t="shared" si="176"/>
        <v>639.64512000000013</v>
      </c>
      <c r="T474" s="151">
        <f t="shared" si="176"/>
        <v>638.82256000000018</v>
      </c>
      <c r="U474" s="124">
        <v>638</v>
      </c>
      <c r="V474" s="124">
        <v>651</v>
      </c>
      <c r="W474" s="115">
        <v>0</v>
      </c>
      <c r="X474" s="115">
        <v>0</v>
      </c>
      <c r="Y474" s="115">
        <v>0</v>
      </c>
      <c r="Z474" s="115">
        <v>0</v>
      </c>
    </row>
    <row r="475" spans="2:32" ht="15" x14ac:dyDescent="0.15">
      <c r="B475">
        <v>46</v>
      </c>
      <c r="C475" s="4" t="str">
        <f t="shared" si="174"/>
        <v>SE</v>
      </c>
      <c r="D475" s="18"/>
      <c r="E475" s="18"/>
      <c r="F475" s="75"/>
      <c r="G475" s="75"/>
      <c r="H475" s="18">
        <v>3695</v>
      </c>
      <c r="I475" s="18">
        <v>3950</v>
      </c>
      <c r="J475" s="18">
        <v>2456</v>
      </c>
      <c r="K475" s="18">
        <v>4686</v>
      </c>
      <c r="L475" s="19">
        <v>8829</v>
      </c>
      <c r="M475" s="5">
        <v>12302</v>
      </c>
      <c r="N475" s="5">
        <v>12609</v>
      </c>
      <c r="O475" s="5">
        <v>12619</v>
      </c>
      <c r="P475" s="129">
        <v>2191</v>
      </c>
      <c r="Q475" s="115">
        <v>20483</v>
      </c>
      <c r="R475" s="115">
        <v>14855</v>
      </c>
      <c r="S475" s="115">
        <v>10461</v>
      </c>
      <c r="T475" s="115">
        <v>10194</v>
      </c>
      <c r="U475" s="115">
        <v>8731</v>
      </c>
      <c r="V475" s="115">
        <v>3150</v>
      </c>
      <c r="W475" s="115">
        <v>7298</v>
      </c>
      <c r="X475" s="115">
        <v>2728</v>
      </c>
      <c r="Y475" s="115">
        <v>1545</v>
      </c>
      <c r="Z475" s="115">
        <v>0</v>
      </c>
    </row>
    <row r="476" spans="2:32" ht="15" x14ac:dyDescent="0.15">
      <c r="B476">
        <v>46</v>
      </c>
      <c r="C476" s="4" t="str">
        <f t="shared" si="174"/>
        <v>SI</v>
      </c>
      <c r="D476" s="82">
        <v>0</v>
      </c>
      <c r="E476" s="83">
        <v>0</v>
      </c>
      <c r="F476" s="18">
        <v>0</v>
      </c>
      <c r="G476" s="29">
        <v>840</v>
      </c>
      <c r="H476" s="29">
        <v>1308</v>
      </c>
      <c r="I476" s="29">
        <v>1188</v>
      </c>
      <c r="J476" s="29">
        <v>1422</v>
      </c>
      <c r="K476" s="29">
        <v>1281</v>
      </c>
      <c r="L476" s="30">
        <v>6185</v>
      </c>
      <c r="M476" s="29">
        <v>1404</v>
      </c>
      <c r="N476" s="29">
        <v>45081</v>
      </c>
      <c r="O476" s="38">
        <v>44007</v>
      </c>
      <c r="P476" s="128">
        <v>48452</v>
      </c>
      <c r="Q476" s="124">
        <v>68972</v>
      </c>
      <c r="R476" s="124">
        <v>60857</v>
      </c>
      <c r="S476" s="124">
        <v>897</v>
      </c>
      <c r="T476" s="124">
        <v>982</v>
      </c>
      <c r="U476" s="124">
        <v>1042</v>
      </c>
      <c r="V476" s="124">
        <v>1249</v>
      </c>
      <c r="W476" s="124">
        <v>256</v>
      </c>
      <c r="X476" s="124">
        <v>290</v>
      </c>
      <c r="Y476" s="115">
        <v>4.0999999999999996</v>
      </c>
      <c r="Z476" s="115">
        <v>0</v>
      </c>
    </row>
    <row r="477" spans="2:32" ht="15" x14ac:dyDescent="0.15">
      <c r="B477">
        <v>46</v>
      </c>
      <c r="C477" s="4" t="str">
        <f t="shared" si="174"/>
        <v xml:space="preserve">SK </v>
      </c>
      <c r="D477" s="17">
        <v>0</v>
      </c>
      <c r="E477" s="29">
        <v>57</v>
      </c>
      <c r="F477" s="29">
        <v>134</v>
      </c>
      <c r="G477" s="29">
        <v>116</v>
      </c>
      <c r="H477" s="29">
        <v>57</v>
      </c>
      <c r="I477" s="29">
        <v>957</v>
      </c>
      <c r="J477" s="29">
        <v>2722</v>
      </c>
      <c r="K477" s="29">
        <v>398</v>
      </c>
      <c r="L477" s="30">
        <v>359</v>
      </c>
      <c r="M477" s="29">
        <v>326</v>
      </c>
      <c r="N477" s="29">
        <v>491</v>
      </c>
      <c r="O477" s="38">
        <v>198</v>
      </c>
      <c r="P477" s="128">
        <v>831</v>
      </c>
      <c r="Q477" s="124">
        <v>1453</v>
      </c>
      <c r="R477" s="124">
        <v>418</v>
      </c>
      <c r="S477" s="115">
        <v>0</v>
      </c>
      <c r="T477" s="115">
        <v>0</v>
      </c>
      <c r="U477" s="115">
        <v>0</v>
      </c>
      <c r="V477" s="115">
        <v>0</v>
      </c>
      <c r="W477" s="115">
        <v>0</v>
      </c>
      <c r="X477" s="115">
        <v>0</v>
      </c>
      <c r="Y477" s="115">
        <v>0</v>
      </c>
      <c r="Z477" s="115">
        <v>0</v>
      </c>
    </row>
    <row r="478" spans="2:32" ht="15" x14ac:dyDescent="0.15">
      <c r="B478">
        <v>46</v>
      </c>
      <c r="C478" s="4" t="str">
        <f t="shared" si="174"/>
        <v>TR</v>
      </c>
      <c r="D478" s="18">
        <v>34.950000000000003</v>
      </c>
      <c r="E478" s="18">
        <v>58.345999999999997</v>
      </c>
      <c r="F478" s="18">
        <v>91.168999999999997</v>
      </c>
      <c r="G478" s="18">
        <v>83.53</v>
      </c>
      <c r="H478" s="18">
        <v>83.561999999999998</v>
      </c>
      <c r="I478" s="18">
        <v>190.465</v>
      </c>
      <c r="J478" s="18">
        <v>98.546199999999999</v>
      </c>
      <c r="K478" s="18">
        <v>202.24529999999999</v>
      </c>
      <c r="L478" s="18">
        <v>52.973230000000001</v>
      </c>
      <c r="M478" s="10">
        <v>19.618361</v>
      </c>
      <c r="N478" s="10">
        <v>26.047999999999998</v>
      </c>
      <c r="O478" s="10">
        <v>64.388000000000005</v>
      </c>
      <c r="P478" s="115">
        <v>73.122</v>
      </c>
      <c r="Q478" s="115">
        <v>67</v>
      </c>
      <c r="R478" s="115">
        <v>153</v>
      </c>
      <c r="S478" s="115">
        <v>169</v>
      </c>
      <c r="T478" s="115">
        <v>221</v>
      </c>
      <c r="U478" s="115">
        <v>50</v>
      </c>
      <c r="V478" s="115">
        <v>125</v>
      </c>
      <c r="W478" s="115">
        <v>133</v>
      </c>
      <c r="X478" s="115">
        <v>466</v>
      </c>
      <c r="Y478" s="115">
        <v>681</v>
      </c>
      <c r="Z478" s="115">
        <v>0</v>
      </c>
    </row>
    <row r="479" spans="2:32" ht="15" x14ac:dyDescent="0.15">
      <c r="B479">
        <v>46</v>
      </c>
      <c r="C479" s="7" t="str">
        <f t="shared" si="174"/>
        <v>GB</v>
      </c>
      <c r="D479" s="20">
        <v>31842</v>
      </c>
      <c r="E479" s="21">
        <v>26194</v>
      </c>
      <c r="F479" s="21">
        <v>28095</v>
      </c>
      <c r="G479" s="21">
        <v>33536</v>
      </c>
      <c r="H479" s="21">
        <v>41386</v>
      </c>
      <c r="I479" s="21">
        <v>54796</v>
      </c>
      <c r="J479" s="21">
        <v>59210</v>
      </c>
      <c r="K479" s="21">
        <v>86680</v>
      </c>
      <c r="L479" s="22">
        <v>88169</v>
      </c>
      <c r="M479" s="8">
        <v>102997.961</v>
      </c>
      <c r="N479" s="8">
        <v>99222.785000000003</v>
      </c>
      <c r="O479" s="8">
        <v>94605.39</v>
      </c>
      <c r="P479" s="130">
        <v>49645.767999999996</v>
      </c>
      <c r="Q479" s="116">
        <v>49492.050999999999</v>
      </c>
      <c r="R479" s="116">
        <v>48032.817000000003</v>
      </c>
      <c r="S479" s="116">
        <v>45964.061000000002</v>
      </c>
      <c r="T479" s="116">
        <v>40921.017999999996</v>
      </c>
      <c r="U479" s="116">
        <v>39400.187035156254</v>
      </c>
      <c r="V479" s="116">
        <v>18370.022000000001</v>
      </c>
      <c r="W479" s="116">
        <v>24164.605860229498</v>
      </c>
      <c r="X479" s="116">
        <v>103540.40399999999</v>
      </c>
      <c r="Y479" s="116">
        <v>103540.40399999999</v>
      </c>
      <c r="Z479" s="130">
        <v>0</v>
      </c>
    </row>
    <row r="483" spans="2:26" ht="18.75" x14ac:dyDescent="0.15">
      <c r="C483" s="9" t="s">
        <v>47</v>
      </c>
    </row>
    <row r="484" spans="2:26" ht="15" x14ac:dyDescent="0.15">
      <c r="B484">
        <v>44</v>
      </c>
      <c r="C484" s="2">
        <v>44</v>
      </c>
      <c r="D484" s="3">
        <v>1992</v>
      </c>
      <c r="E484" s="3">
        <f>D484+1</f>
        <v>1993</v>
      </c>
      <c r="F484" s="3">
        <f t="shared" ref="F484:Z484" si="177">E484+1</f>
        <v>1994</v>
      </c>
      <c r="G484" s="3">
        <f t="shared" si="177"/>
        <v>1995</v>
      </c>
      <c r="H484" s="3">
        <f t="shared" si="177"/>
        <v>1996</v>
      </c>
      <c r="I484" s="3">
        <f t="shared" si="177"/>
        <v>1997</v>
      </c>
      <c r="J484" s="3">
        <f t="shared" si="177"/>
        <v>1998</v>
      </c>
      <c r="K484" s="3">
        <f t="shared" si="177"/>
        <v>1999</v>
      </c>
      <c r="L484" s="3">
        <f t="shared" si="177"/>
        <v>2000</v>
      </c>
      <c r="M484" s="3">
        <f t="shared" si="177"/>
        <v>2001</v>
      </c>
      <c r="N484" s="3">
        <f t="shared" si="177"/>
        <v>2002</v>
      </c>
      <c r="O484" s="3">
        <f t="shared" si="177"/>
        <v>2003</v>
      </c>
      <c r="P484" s="3">
        <f t="shared" si="177"/>
        <v>2004</v>
      </c>
      <c r="Q484" s="3">
        <f t="shared" si="177"/>
        <v>2005</v>
      </c>
      <c r="R484" s="3">
        <f t="shared" si="177"/>
        <v>2006</v>
      </c>
      <c r="S484" s="3">
        <f t="shared" si="177"/>
        <v>2007</v>
      </c>
      <c r="T484" s="3">
        <f t="shared" si="177"/>
        <v>2008</v>
      </c>
      <c r="U484" s="3">
        <f t="shared" si="177"/>
        <v>2009</v>
      </c>
      <c r="V484" s="3">
        <f t="shared" si="177"/>
        <v>2010</v>
      </c>
      <c r="W484" s="3">
        <f t="shared" si="177"/>
        <v>2011</v>
      </c>
      <c r="X484" s="3">
        <f t="shared" si="177"/>
        <v>2012</v>
      </c>
      <c r="Y484" s="114">
        <f t="shared" si="177"/>
        <v>2013</v>
      </c>
      <c r="Z484" s="114">
        <f t="shared" si="177"/>
        <v>2014</v>
      </c>
    </row>
    <row r="485" spans="2:26" ht="15" x14ac:dyDescent="0.15">
      <c r="B485">
        <v>44</v>
      </c>
      <c r="C485" s="4" t="str">
        <f t="shared" ref="C485:C516" si="178">C7</f>
        <v>AT</v>
      </c>
      <c r="D485" s="26">
        <v>122042</v>
      </c>
      <c r="E485" s="27">
        <v>135939</v>
      </c>
      <c r="F485" s="27">
        <v>150421</v>
      </c>
      <c r="G485" s="27">
        <v>176338</v>
      </c>
      <c r="H485" s="27">
        <v>191977</v>
      </c>
      <c r="I485" s="27">
        <v>186118</v>
      </c>
      <c r="J485" s="27">
        <v>174562</v>
      </c>
      <c r="K485" s="27">
        <v>161213</v>
      </c>
      <c r="L485" s="16">
        <v>10961</v>
      </c>
      <c r="M485" s="5">
        <v>8582.3989999999994</v>
      </c>
      <c r="N485" s="5">
        <v>7943.165</v>
      </c>
      <c r="O485" s="38">
        <v>7290.0630000000001</v>
      </c>
      <c r="P485" s="126">
        <v>6594.1779999999999</v>
      </c>
      <c r="Q485" s="127">
        <v>5757.53</v>
      </c>
      <c r="R485" s="127">
        <v>4378.0330000000004</v>
      </c>
      <c r="S485" s="127">
        <v>3557.2130000000002</v>
      </c>
      <c r="T485" s="127">
        <v>3501</v>
      </c>
      <c r="U485" s="127">
        <v>3597</v>
      </c>
      <c r="V485" s="127">
        <v>3118</v>
      </c>
      <c r="W485" s="127">
        <v>2941</v>
      </c>
      <c r="X485" s="127">
        <v>2960</v>
      </c>
      <c r="Y485" s="131">
        <v>3086</v>
      </c>
      <c r="Z485" s="131">
        <v>0</v>
      </c>
    </row>
    <row r="486" spans="2:26" ht="15" x14ac:dyDescent="0.15">
      <c r="B486">
        <v>44</v>
      </c>
      <c r="C486" s="4" t="str">
        <f t="shared" si="178"/>
        <v>BE</v>
      </c>
      <c r="D486" s="28">
        <v>322728</v>
      </c>
      <c r="E486" s="29">
        <v>318474</v>
      </c>
      <c r="F486" s="29">
        <v>359876</v>
      </c>
      <c r="G486" s="29">
        <v>258470</v>
      </c>
      <c r="H486" s="29">
        <v>302197</v>
      </c>
      <c r="I486" s="29">
        <v>270223</v>
      </c>
      <c r="J486" s="29">
        <v>262053</v>
      </c>
      <c r="K486" s="29">
        <v>241395</v>
      </c>
      <c r="L486" s="19">
        <v>5972</v>
      </c>
      <c r="M486" s="5">
        <v>6247</v>
      </c>
      <c r="N486" s="5">
        <v>6318</v>
      </c>
      <c r="O486" s="5">
        <v>6176</v>
      </c>
      <c r="P486" s="129">
        <v>5920.6884110000001</v>
      </c>
      <c r="Q486" s="115">
        <v>5839.7397330000003</v>
      </c>
      <c r="R486" s="115">
        <v>5742.317779</v>
      </c>
      <c r="S486" s="115">
        <v>5933.013868</v>
      </c>
      <c r="T486" s="115">
        <v>6375.4563829999997</v>
      </c>
      <c r="U486" s="115">
        <v>6269.3106550000002</v>
      </c>
      <c r="V486" s="115">
        <v>6285.1724249999997</v>
      </c>
      <c r="W486" s="115">
        <v>7599.2502709999999</v>
      </c>
      <c r="X486" s="115">
        <v>12489.339115000001</v>
      </c>
      <c r="Y486" s="115">
        <v>16228.240032</v>
      </c>
      <c r="Z486" s="115">
        <v>19112.311301000002</v>
      </c>
    </row>
    <row r="487" spans="2:26" ht="15" x14ac:dyDescent="0.15">
      <c r="B487">
        <v>44</v>
      </c>
      <c r="C487" s="4" t="str">
        <f t="shared" si="178"/>
        <v>BG</v>
      </c>
      <c r="D487" s="17">
        <v>0</v>
      </c>
      <c r="E487" s="18">
        <v>0</v>
      </c>
      <c r="F487" s="18">
        <v>0</v>
      </c>
      <c r="G487" s="18">
        <v>0</v>
      </c>
      <c r="H487" s="18">
        <v>0</v>
      </c>
      <c r="I487" s="18">
        <v>0</v>
      </c>
      <c r="J487" s="18">
        <v>0</v>
      </c>
      <c r="K487" s="18">
        <v>0</v>
      </c>
      <c r="L487" s="19">
        <v>0</v>
      </c>
      <c r="M487" s="5">
        <v>0</v>
      </c>
      <c r="N487" s="5">
        <v>0</v>
      </c>
      <c r="O487" s="38">
        <v>0</v>
      </c>
      <c r="P487" s="128">
        <v>0</v>
      </c>
      <c r="Q487" s="124">
        <v>0</v>
      </c>
      <c r="R487" s="124">
        <v>14</v>
      </c>
      <c r="S487" s="124">
        <v>36</v>
      </c>
      <c r="T487" s="124">
        <v>43</v>
      </c>
      <c r="U487" s="124">
        <v>51</v>
      </c>
      <c r="V487" s="124">
        <v>64</v>
      </c>
      <c r="W487" s="124">
        <v>73</v>
      </c>
      <c r="X487" s="124">
        <v>71</v>
      </c>
      <c r="Y487" s="115">
        <v>71</v>
      </c>
      <c r="Z487" s="115">
        <v>0</v>
      </c>
    </row>
    <row r="488" spans="2:26" ht="15" x14ac:dyDescent="0.15">
      <c r="B488">
        <v>44</v>
      </c>
      <c r="C488" s="4" t="str">
        <f t="shared" si="178"/>
        <v>CH</v>
      </c>
      <c r="D488" s="17">
        <v>62063</v>
      </c>
      <c r="E488" s="18">
        <v>63662</v>
      </c>
      <c r="F488" s="18">
        <v>66219</v>
      </c>
      <c r="G488" s="18">
        <v>64550</v>
      </c>
      <c r="H488" s="18">
        <v>39500</v>
      </c>
      <c r="I488" s="18">
        <v>62476</v>
      </c>
      <c r="J488" s="18">
        <v>68542</v>
      </c>
      <c r="K488" s="18">
        <v>66599</v>
      </c>
      <c r="L488" s="19">
        <v>67368</v>
      </c>
      <c r="M488" s="5">
        <v>48508</v>
      </c>
      <c r="N488" s="5">
        <v>44582</v>
      </c>
      <c r="O488" s="5">
        <v>45090</v>
      </c>
      <c r="P488" s="129">
        <v>62250.186999999998</v>
      </c>
      <c r="Q488" s="115">
        <v>63980.078999999998</v>
      </c>
      <c r="R488" s="115">
        <v>65285.49</v>
      </c>
      <c r="S488" s="115">
        <v>63810.851999999999</v>
      </c>
      <c r="T488" s="115">
        <v>44820.449400999998</v>
      </c>
      <c r="U488" s="115">
        <v>46365.020358000002</v>
      </c>
      <c r="V488" s="115">
        <v>45882.545460000001</v>
      </c>
      <c r="W488" s="115">
        <v>46792.644192</v>
      </c>
      <c r="X488" s="115">
        <v>48101.842366999997</v>
      </c>
      <c r="Y488" s="115">
        <v>48239.530766000003</v>
      </c>
      <c r="Z488" s="115">
        <v>49176.721573999996</v>
      </c>
    </row>
    <row r="489" spans="2:26" ht="15" x14ac:dyDescent="0.15">
      <c r="B489">
        <v>44</v>
      </c>
      <c r="C489" s="4" t="str">
        <f t="shared" si="178"/>
        <v>CY</v>
      </c>
      <c r="D489" s="17">
        <v>29.4</v>
      </c>
      <c r="E489" s="18">
        <v>34.5</v>
      </c>
      <c r="F489" s="18">
        <v>40.700000000000003</v>
      </c>
      <c r="G489" s="18">
        <v>47.2</v>
      </c>
      <c r="H489" s="18">
        <v>54.2</v>
      </c>
      <c r="I489" s="18">
        <v>63</v>
      </c>
      <c r="J489" s="18">
        <v>21.700000000000003</v>
      </c>
      <c r="K489" s="18">
        <v>69.2</v>
      </c>
      <c r="L489" s="19">
        <v>0</v>
      </c>
      <c r="M489" s="5">
        <v>0</v>
      </c>
      <c r="N489" s="5">
        <v>0</v>
      </c>
      <c r="O489" s="38">
        <v>0</v>
      </c>
      <c r="P489" s="128">
        <v>0</v>
      </c>
      <c r="Q489" s="124">
        <v>0</v>
      </c>
      <c r="R489" s="124">
        <v>0</v>
      </c>
      <c r="S489" s="124">
        <v>0</v>
      </c>
      <c r="T489" s="124">
        <v>74.3</v>
      </c>
      <c r="U489" s="124">
        <v>69.099999999999994</v>
      </c>
      <c r="V489" s="124">
        <v>46</v>
      </c>
      <c r="W489" s="124">
        <v>50</v>
      </c>
      <c r="X489" s="124">
        <v>47</v>
      </c>
      <c r="Y489" s="124">
        <v>47</v>
      </c>
      <c r="Z489" s="115">
        <v>0</v>
      </c>
    </row>
    <row r="490" spans="2:26" ht="15" x14ac:dyDescent="0.15">
      <c r="B490">
        <v>44</v>
      </c>
      <c r="C490" s="4" t="str">
        <f t="shared" si="178"/>
        <v xml:space="preserve">CZ </v>
      </c>
      <c r="D490" s="18">
        <v>0</v>
      </c>
      <c r="E490" s="18">
        <v>0</v>
      </c>
      <c r="F490" s="18">
        <v>0</v>
      </c>
      <c r="G490" s="18">
        <v>0</v>
      </c>
      <c r="H490" s="18">
        <v>0</v>
      </c>
      <c r="I490" s="18">
        <v>0</v>
      </c>
      <c r="J490" s="18">
        <v>1567</v>
      </c>
      <c r="K490" s="18">
        <v>1441</v>
      </c>
      <c r="L490" s="19">
        <v>446</v>
      </c>
      <c r="M490" s="5">
        <v>442</v>
      </c>
      <c r="N490" s="5">
        <v>1919</v>
      </c>
      <c r="O490" s="38">
        <v>5225</v>
      </c>
      <c r="P490" s="124">
        <v>5037</v>
      </c>
      <c r="Q490" s="124">
        <v>4643</v>
      </c>
      <c r="R490" s="124">
        <v>2058</v>
      </c>
      <c r="S490" s="124">
        <v>6706</v>
      </c>
      <c r="T490" s="124">
        <v>2995</v>
      </c>
      <c r="U490" s="124">
        <v>4453</v>
      </c>
      <c r="V490" s="124">
        <v>1697</v>
      </c>
      <c r="W490" s="124">
        <v>725</v>
      </c>
      <c r="X490" s="124">
        <v>295</v>
      </c>
      <c r="Y490" s="124">
        <v>295</v>
      </c>
      <c r="Z490" s="115">
        <v>0</v>
      </c>
    </row>
    <row r="491" spans="2:26" ht="15" x14ac:dyDescent="0.15">
      <c r="B491">
        <v>44</v>
      </c>
      <c r="C491" s="4" t="str">
        <f t="shared" si="178"/>
        <v>DE</v>
      </c>
      <c r="D491" s="17">
        <v>461000</v>
      </c>
      <c r="E491" s="18">
        <v>510600</v>
      </c>
      <c r="F491" s="18">
        <v>565328</v>
      </c>
      <c r="G491" s="18">
        <v>634484</v>
      </c>
      <c r="H491" s="18">
        <v>692893</v>
      </c>
      <c r="I491" s="18">
        <v>731332</v>
      </c>
      <c r="J491" s="18">
        <v>388674</v>
      </c>
      <c r="K491" s="18">
        <v>418733</v>
      </c>
      <c r="L491" s="19">
        <v>441614</v>
      </c>
      <c r="M491" s="6">
        <v>462425</v>
      </c>
      <c r="N491" s="6">
        <v>483314</v>
      </c>
      <c r="O491" s="6">
        <v>511657</v>
      </c>
      <c r="P491" s="129">
        <v>553995</v>
      </c>
      <c r="Q491" s="115">
        <v>576176</v>
      </c>
      <c r="R491" s="115">
        <v>606058</v>
      </c>
      <c r="S491" s="115">
        <v>638535</v>
      </c>
      <c r="T491" s="115">
        <v>650946</v>
      </c>
      <c r="U491" s="115">
        <v>677358</v>
      </c>
      <c r="V491" s="115">
        <v>624660</v>
      </c>
      <c r="W491" s="115">
        <v>638562</v>
      </c>
      <c r="X491" s="115">
        <v>673014</v>
      </c>
      <c r="Y491" s="115">
        <v>629745</v>
      </c>
      <c r="Z491" s="115">
        <v>681780</v>
      </c>
    </row>
    <row r="492" spans="2:26" ht="15" x14ac:dyDescent="0.15">
      <c r="B492">
        <v>44</v>
      </c>
      <c r="C492" s="4" t="str">
        <f t="shared" si="178"/>
        <v>DK</v>
      </c>
      <c r="D492" s="17">
        <v>17010</v>
      </c>
      <c r="E492" s="18">
        <v>14965</v>
      </c>
      <c r="F492" s="18">
        <v>11538</v>
      </c>
      <c r="G492" s="18">
        <v>9092</v>
      </c>
      <c r="H492" s="18">
        <v>7736</v>
      </c>
      <c r="I492" s="18">
        <v>6108</v>
      </c>
      <c r="J492" s="18">
        <v>5901</v>
      </c>
      <c r="K492" s="18">
        <v>3625</v>
      </c>
      <c r="L492" s="19">
        <v>3001</v>
      </c>
      <c r="M492" s="5">
        <v>2980</v>
      </c>
      <c r="N492" s="5">
        <v>1308</v>
      </c>
      <c r="O492" s="38">
        <v>708</v>
      </c>
      <c r="P492" s="128">
        <v>484</v>
      </c>
      <c r="Q492" s="124">
        <v>43.731000000000002</v>
      </c>
      <c r="R492" s="124">
        <v>200.73099999999999</v>
      </c>
      <c r="S492" s="124">
        <v>156.90600000000001</v>
      </c>
      <c r="T492" s="124">
        <v>109.32599999999999</v>
      </c>
      <c r="U492" s="124">
        <v>85.32</v>
      </c>
      <c r="V492" s="124">
        <v>71.192000000000007</v>
      </c>
      <c r="W492" s="124">
        <v>60.241</v>
      </c>
      <c r="X492" s="124">
        <v>51.170999999999999</v>
      </c>
      <c r="Y492" s="115">
        <v>51.170999999999999</v>
      </c>
      <c r="Z492" s="115">
        <v>0</v>
      </c>
    </row>
    <row r="493" spans="2:26" ht="15" x14ac:dyDescent="0.15">
      <c r="B493">
        <v>44</v>
      </c>
      <c r="C493" s="4" t="str">
        <f t="shared" si="178"/>
        <v>EE</v>
      </c>
      <c r="D493" s="17">
        <v>0</v>
      </c>
      <c r="E493" s="18">
        <v>0</v>
      </c>
      <c r="F493" s="18">
        <v>0</v>
      </c>
      <c r="G493" s="29">
        <v>5.3</v>
      </c>
      <c r="H493" s="29">
        <v>9.8000000000000007</v>
      </c>
      <c r="I493" s="29">
        <v>52.9</v>
      </c>
      <c r="J493" s="29">
        <v>138.1</v>
      </c>
      <c r="K493" s="29">
        <v>32</v>
      </c>
      <c r="L493" s="30">
        <v>22.3</v>
      </c>
      <c r="M493" s="29">
        <v>17</v>
      </c>
      <c r="N493" s="29">
        <v>3.2</v>
      </c>
      <c r="O493" s="38">
        <v>2.8</v>
      </c>
      <c r="P493" s="129">
        <v>33.5</v>
      </c>
      <c r="Q493" s="115">
        <v>36.5</v>
      </c>
      <c r="R493" s="115">
        <v>82</v>
      </c>
      <c r="S493" s="115">
        <v>75.900000000000006</v>
      </c>
      <c r="T493" s="115">
        <v>99.3</v>
      </c>
      <c r="U493" s="115">
        <v>77.55</v>
      </c>
      <c r="V493" s="115">
        <v>35.75</v>
      </c>
      <c r="W493" s="115">
        <v>17</v>
      </c>
      <c r="X493" s="115">
        <v>1.26</v>
      </c>
      <c r="Y493" s="115">
        <v>1.26</v>
      </c>
      <c r="Z493" s="115">
        <v>0</v>
      </c>
    </row>
    <row r="494" spans="2:26" ht="15" x14ac:dyDescent="0.15">
      <c r="B494">
        <v>44</v>
      </c>
      <c r="C494" s="4" t="str">
        <f t="shared" si="178"/>
        <v>ES</v>
      </c>
      <c r="D494" s="28">
        <v>113495</v>
      </c>
      <c r="E494" s="29">
        <v>138348</v>
      </c>
      <c r="F494" s="29">
        <v>169280</v>
      </c>
      <c r="G494" s="29">
        <v>144040.74</v>
      </c>
      <c r="H494" s="29">
        <v>147883</v>
      </c>
      <c r="I494" s="29">
        <v>122275</v>
      </c>
      <c r="J494" s="29">
        <v>200368</v>
      </c>
      <c r="K494" s="29">
        <v>264060</v>
      </c>
      <c r="L494" s="71">
        <f>1644.62128141791*ECO!L19</f>
        <v>273641.95653000037</v>
      </c>
      <c r="M494" s="5">
        <v>1702.21</v>
      </c>
      <c r="N494" s="5">
        <v>1639.24</v>
      </c>
      <c r="O494" s="38">
        <v>1567.69</v>
      </c>
      <c r="P494" s="128">
        <v>2076.59</v>
      </c>
      <c r="Q494" s="124">
        <v>1442.81</v>
      </c>
      <c r="R494" s="124">
        <v>1304.9000000000001</v>
      </c>
      <c r="S494" s="124">
        <v>1130.10387479</v>
      </c>
      <c r="T494" s="124">
        <v>12131.515090229999</v>
      </c>
      <c r="U494" s="124">
        <v>23779.886438750022</v>
      </c>
      <c r="V494" s="124">
        <v>24310.823365289998</v>
      </c>
      <c r="W494" s="115">
        <v>10985.271159299997</v>
      </c>
      <c r="X494" s="115">
        <v>12075.047138269993</v>
      </c>
      <c r="Y494" s="115">
        <v>12177.858206759985</v>
      </c>
      <c r="Z494" s="115">
        <v>1367.6823883699999</v>
      </c>
    </row>
    <row r="495" spans="2:26" ht="15" x14ac:dyDescent="0.15">
      <c r="B495">
        <v>44</v>
      </c>
      <c r="C495" s="4" t="str">
        <f t="shared" si="178"/>
        <v>FI</v>
      </c>
      <c r="D495" s="28">
        <v>85254</v>
      </c>
      <c r="E495" s="29">
        <v>77359</v>
      </c>
      <c r="F495" s="29">
        <v>68734</v>
      </c>
      <c r="G495" s="29">
        <v>54416</v>
      </c>
      <c r="H495" s="29">
        <v>40758</v>
      </c>
      <c r="I495" s="29">
        <v>32307</v>
      </c>
      <c r="J495" s="29">
        <v>27773</v>
      </c>
      <c r="K495" s="29">
        <v>24541</v>
      </c>
      <c r="L495" s="30">
        <v>23097</v>
      </c>
      <c r="M495" s="5">
        <v>3785</v>
      </c>
      <c r="N495" s="5">
        <v>3958</v>
      </c>
      <c r="O495" s="5">
        <v>3699</v>
      </c>
      <c r="P495" s="129">
        <v>3187</v>
      </c>
      <c r="Q495" s="115">
        <v>2914</v>
      </c>
      <c r="R495" s="115">
        <v>3006</v>
      </c>
      <c r="S495" s="115">
        <v>3184</v>
      </c>
      <c r="T495" s="115">
        <v>6585</v>
      </c>
      <c r="U495" s="115">
        <v>8687</v>
      </c>
      <c r="V495" s="115">
        <v>8664</v>
      </c>
      <c r="W495" s="115">
        <v>7289</v>
      </c>
      <c r="X495" s="115">
        <v>6297</v>
      </c>
      <c r="Y495" s="115">
        <v>5440</v>
      </c>
      <c r="Z495" s="115">
        <v>4636</v>
      </c>
    </row>
    <row r="496" spans="2:26" ht="15" x14ac:dyDescent="0.15">
      <c r="B496">
        <v>44</v>
      </c>
      <c r="C496" s="4" t="str">
        <f t="shared" si="178"/>
        <v>FR</v>
      </c>
      <c r="D496" s="28">
        <v>36500</v>
      </c>
      <c r="E496" s="29">
        <v>44200</v>
      </c>
      <c r="F496" s="29">
        <v>41400</v>
      </c>
      <c r="G496" s="29">
        <v>59173</v>
      </c>
      <c r="H496" s="29">
        <v>73844</v>
      </c>
      <c r="I496" s="29">
        <v>82137</v>
      </c>
      <c r="J496" s="29">
        <v>75092</v>
      </c>
      <c r="K496" s="29">
        <v>70476</v>
      </c>
      <c r="L496" s="30">
        <v>71900</v>
      </c>
      <c r="M496" s="5">
        <v>9917</v>
      </c>
      <c r="N496" s="5">
        <v>9258</v>
      </c>
      <c r="O496" s="5">
        <v>14621</v>
      </c>
      <c r="P496" s="129">
        <v>13480</v>
      </c>
      <c r="Q496" s="115">
        <v>13567</v>
      </c>
      <c r="R496" s="115">
        <v>13834</v>
      </c>
      <c r="S496" s="115">
        <v>14473</v>
      </c>
      <c r="T496" s="115">
        <v>14479</v>
      </c>
      <c r="U496" s="115">
        <v>11048</v>
      </c>
      <c r="V496" s="115">
        <v>10214</v>
      </c>
      <c r="W496" s="115">
        <v>13971</v>
      </c>
      <c r="X496" s="115">
        <v>14062</v>
      </c>
      <c r="Y496" s="115">
        <v>15060</v>
      </c>
      <c r="Z496" s="115">
        <v>0</v>
      </c>
    </row>
    <row r="497" spans="2:26" ht="15" x14ac:dyDescent="0.15">
      <c r="B497">
        <v>44</v>
      </c>
      <c r="C497" s="4" t="str">
        <f t="shared" si="178"/>
        <v>GR</v>
      </c>
      <c r="D497" s="29">
        <v>0</v>
      </c>
      <c r="E497" s="29">
        <v>8312</v>
      </c>
      <c r="F497" s="29">
        <v>10932</v>
      </c>
      <c r="G497" s="29">
        <v>13994</v>
      </c>
      <c r="H497" s="29">
        <v>18277</v>
      </c>
      <c r="I497" s="29">
        <v>22104</v>
      </c>
      <c r="J497" s="29">
        <v>25513</v>
      </c>
      <c r="K497" s="29">
        <v>29040</v>
      </c>
      <c r="L497" s="30">
        <v>32939</v>
      </c>
      <c r="M497" s="29">
        <v>33549</v>
      </c>
      <c r="N497" s="5">
        <v>106</v>
      </c>
      <c r="O497" s="38">
        <v>106</v>
      </c>
      <c r="P497" s="129">
        <v>108</v>
      </c>
      <c r="Q497" s="115">
        <v>0</v>
      </c>
      <c r="R497" s="115">
        <v>0</v>
      </c>
      <c r="S497" s="115">
        <v>0</v>
      </c>
      <c r="T497" s="115">
        <v>0</v>
      </c>
      <c r="U497" s="115">
        <v>0</v>
      </c>
      <c r="V497" s="115">
        <v>0</v>
      </c>
      <c r="W497" s="115">
        <v>0</v>
      </c>
      <c r="X497" s="115">
        <v>0</v>
      </c>
      <c r="Y497" s="115">
        <v>0</v>
      </c>
      <c r="Z497" s="115">
        <v>0</v>
      </c>
    </row>
    <row r="498" spans="2:26" ht="15" x14ac:dyDescent="0.15">
      <c r="B498">
        <v>44</v>
      </c>
      <c r="C498" s="4" t="str">
        <f t="shared" si="178"/>
        <v>HR</v>
      </c>
      <c r="D498" s="17">
        <v>0</v>
      </c>
      <c r="E498" s="18">
        <v>0</v>
      </c>
      <c r="F498" s="18">
        <v>0</v>
      </c>
      <c r="G498" s="18">
        <v>0</v>
      </c>
      <c r="H498" s="18">
        <v>0</v>
      </c>
      <c r="I498" s="18">
        <v>0</v>
      </c>
      <c r="J498" s="18">
        <v>1983</v>
      </c>
      <c r="K498" s="18">
        <v>1945</v>
      </c>
      <c r="L498" s="19">
        <v>1632</v>
      </c>
      <c r="M498" s="5">
        <v>1553</v>
      </c>
      <c r="N498" s="5">
        <v>1517</v>
      </c>
      <c r="O498" s="38">
        <v>1184</v>
      </c>
      <c r="P498" s="129">
        <v>824</v>
      </c>
      <c r="Q498" s="115">
        <v>0</v>
      </c>
      <c r="R498" s="115">
        <v>0</v>
      </c>
      <c r="S498" s="115">
        <v>0</v>
      </c>
      <c r="T498" s="115">
        <v>0</v>
      </c>
      <c r="U498" s="115">
        <v>0</v>
      </c>
      <c r="V498" s="115">
        <v>0</v>
      </c>
      <c r="W498" s="115">
        <v>0</v>
      </c>
      <c r="X498" s="115">
        <v>0</v>
      </c>
      <c r="Y498" s="115">
        <v>0</v>
      </c>
      <c r="Z498" s="115">
        <v>0</v>
      </c>
    </row>
    <row r="499" spans="2:26" ht="15" x14ac:dyDescent="0.15">
      <c r="B499">
        <v>44</v>
      </c>
      <c r="C499" s="4" t="str">
        <f t="shared" si="178"/>
        <v>HU</v>
      </c>
      <c r="D499" s="17">
        <v>358</v>
      </c>
      <c r="E499" s="18">
        <v>2410</v>
      </c>
      <c r="F499" s="18">
        <v>3552</v>
      </c>
      <c r="G499" s="18">
        <v>4041</v>
      </c>
      <c r="H499" s="18">
        <v>2458</v>
      </c>
      <c r="I499" s="18">
        <v>2036</v>
      </c>
      <c r="J499" s="18">
        <v>1551</v>
      </c>
      <c r="K499" s="18">
        <v>2855</v>
      </c>
      <c r="L499" s="19">
        <v>3954</v>
      </c>
      <c r="M499" s="5">
        <v>5273</v>
      </c>
      <c r="N499" s="5">
        <v>6248</v>
      </c>
      <c r="O499" s="5">
        <v>7230</v>
      </c>
      <c r="P499" s="129">
        <v>7375</v>
      </c>
      <c r="Q499" s="115">
        <v>7276</v>
      </c>
      <c r="R499" s="115">
        <v>8281</v>
      </c>
      <c r="S499" s="115">
        <v>9495</v>
      </c>
      <c r="T499" s="115">
        <v>10308</v>
      </c>
      <c r="U499" s="115">
        <v>5895</v>
      </c>
      <c r="V499" s="115">
        <v>8526</v>
      </c>
      <c r="W499" s="115">
        <v>7664</v>
      </c>
      <c r="X499" s="115">
        <v>6926</v>
      </c>
      <c r="Y499" s="115">
        <v>6162</v>
      </c>
      <c r="Z499" s="115">
        <v>0</v>
      </c>
    </row>
    <row r="500" spans="2:26" ht="15" x14ac:dyDescent="0.15">
      <c r="B500">
        <v>44</v>
      </c>
      <c r="C500" s="4" t="str">
        <f t="shared" si="178"/>
        <v>IE</v>
      </c>
      <c r="D500" s="17">
        <v>0</v>
      </c>
      <c r="E500" s="18">
        <v>0</v>
      </c>
      <c r="F500" s="18">
        <v>0</v>
      </c>
      <c r="G500" s="18">
        <v>0</v>
      </c>
      <c r="H500" s="18">
        <v>0</v>
      </c>
      <c r="I500" s="18">
        <v>0</v>
      </c>
      <c r="J500" s="18">
        <v>0</v>
      </c>
      <c r="K500" s="18">
        <v>0</v>
      </c>
      <c r="L500" s="19">
        <v>0</v>
      </c>
      <c r="M500" s="5">
        <v>0</v>
      </c>
      <c r="N500" s="38">
        <v>0</v>
      </c>
      <c r="O500" s="38">
        <v>0</v>
      </c>
      <c r="P500" s="115">
        <v>0</v>
      </c>
      <c r="Q500" s="115">
        <v>0</v>
      </c>
      <c r="R500" s="115">
        <v>0</v>
      </c>
      <c r="S500" s="115">
        <v>0</v>
      </c>
      <c r="T500" s="115">
        <v>0</v>
      </c>
      <c r="U500" s="115">
        <v>0</v>
      </c>
      <c r="V500" s="115">
        <v>0</v>
      </c>
      <c r="W500" s="115">
        <v>0</v>
      </c>
      <c r="X500" s="115">
        <v>0</v>
      </c>
      <c r="Y500" s="115">
        <v>0</v>
      </c>
      <c r="Z500" s="115">
        <v>0</v>
      </c>
    </row>
    <row r="501" spans="2:26" ht="15" x14ac:dyDescent="0.15">
      <c r="B501">
        <v>44</v>
      </c>
      <c r="C501" s="4" t="str">
        <f t="shared" si="178"/>
        <v>IS</v>
      </c>
      <c r="D501" s="17">
        <v>0</v>
      </c>
      <c r="E501" s="18">
        <v>0</v>
      </c>
      <c r="F501" s="18">
        <v>0</v>
      </c>
      <c r="G501" s="18">
        <v>0</v>
      </c>
      <c r="H501" s="18">
        <v>0</v>
      </c>
      <c r="I501" s="18">
        <v>0</v>
      </c>
      <c r="J501" s="18">
        <v>0</v>
      </c>
      <c r="K501" s="18">
        <v>0</v>
      </c>
      <c r="L501" s="19">
        <v>16210</v>
      </c>
      <c r="M501" s="5">
        <v>15632</v>
      </c>
      <c r="N501" s="38">
        <v>14287</v>
      </c>
      <c r="O501" s="72">
        <f>(N501+($N$501*($R$501/$N$501-1)/4))</f>
        <v>13901.5</v>
      </c>
      <c r="P501" s="150">
        <f t="shared" ref="P501:Q501" si="179">(O501+($N$501*($R$501/$N$501-1)/4))</f>
        <v>13516</v>
      </c>
      <c r="Q501" s="150">
        <f t="shared" si="179"/>
        <v>13130.5</v>
      </c>
      <c r="R501" s="124">
        <v>12745</v>
      </c>
      <c r="S501" s="124">
        <v>15297</v>
      </c>
      <c r="T501" s="124">
        <v>7988</v>
      </c>
      <c r="U501" s="124">
        <v>6665</v>
      </c>
      <c r="V501" s="124">
        <v>5125</v>
      </c>
      <c r="W501" s="124">
        <v>4491</v>
      </c>
      <c r="X501" s="124">
        <v>3133</v>
      </c>
      <c r="Y501" s="115">
        <v>3133</v>
      </c>
      <c r="Z501" s="115">
        <v>0</v>
      </c>
    </row>
    <row r="502" spans="2:26" ht="15" x14ac:dyDescent="0.15">
      <c r="B502">
        <v>44</v>
      </c>
      <c r="C502" s="4" t="str">
        <f t="shared" si="178"/>
        <v>IT</v>
      </c>
      <c r="D502" s="28">
        <v>4715745</v>
      </c>
      <c r="E502" s="29">
        <v>4164121</v>
      </c>
      <c r="F502" s="29">
        <v>3545330</v>
      </c>
      <c r="G502" s="29">
        <v>3717023</v>
      </c>
      <c r="H502" s="29">
        <v>4067786</v>
      </c>
      <c r="I502" s="29">
        <v>3927691</v>
      </c>
      <c r="J502" s="18">
        <v>1192</v>
      </c>
      <c r="K502" s="18">
        <v>988</v>
      </c>
      <c r="L502" s="19">
        <v>1149</v>
      </c>
      <c r="M502" s="5">
        <v>1300</v>
      </c>
      <c r="N502" s="5">
        <v>1480</v>
      </c>
      <c r="O502" s="5">
        <v>1897</v>
      </c>
      <c r="P502" s="129">
        <v>302</v>
      </c>
      <c r="Q502" s="115">
        <v>293</v>
      </c>
      <c r="R502" s="115">
        <v>188</v>
      </c>
      <c r="S502" s="115">
        <v>562</v>
      </c>
      <c r="T502" s="115">
        <v>162</v>
      </c>
      <c r="U502" s="115">
        <v>141</v>
      </c>
      <c r="V502" s="115">
        <v>164</v>
      </c>
      <c r="W502" s="115">
        <v>161</v>
      </c>
      <c r="X502" s="115">
        <v>253.14489999999978</v>
      </c>
      <c r="Y502" s="115">
        <v>214</v>
      </c>
      <c r="Z502" s="115">
        <v>215</v>
      </c>
    </row>
    <row r="503" spans="2:26" ht="15" x14ac:dyDescent="0.15">
      <c r="B503">
        <v>44</v>
      </c>
      <c r="C503" s="4" t="str">
        <f t="shared" si="178"/>
        <v>LI</v>
      </c>
      <c r="D503" s="17">
        <v>0</v>
      </c>
      <c r="E503" s="18">
        <v>0</v>
      </c>
      <c r="F503" s="18">
        <v>0</v>
      </c>
      <c r="G503" s="18">
        <v>0</v>
      </c>
      <c r="H503" s="18">
        <v>0</v>
      </c>
      <c r="I503" s="18">
        <v>0</v>
      </c>
      <c r="J503" s="18">
        <v>0</v>
      </c>
      <c r="K503" s="18">
        <v>0</v>
      </c>
      <c r="L503" s="19">
        <v>0</v>
      </c>
      <c r="M503" s="5">
        <v>0</v>
      </c>
      <c r="N503" s="38">
        <v>0</v>
      </c>
      <c r="O503" s="38">
        <v>0</v>
      </c>
      <c r="P503" s="115">
        <v>0</v>
      </c>
      <c r="Q503" s="115">
        <v>0</v>
      </c>
      <c r="R503" s="115">
        <v>0</v>
      </c>
      <c r="S503" s="115">
        <v>0</v>
      </c>
      <c r="T503" s="115">
        <v>0</v>
      </c>
      <c r="U503" s="115">
        <v>0</v>
      </c>
      <c r="V503" s="115">
        <v>0</v>
      </c>
      <c r="W503" s="115">
        <v>0</v>
      </c>
      <c r="X503" s="115">
        <v>0</v>
      </c>
      <c r="Y503" s="115">
        <v>0</v>
      </c>
      <c r="Z503" s="115">
        <v>0</v>
      </c>
    </row>
    <row r="504" spans="2:26" ht="15" x14ac:dyDescent="0.15">
      <c r="B504">
        <v>44</v>
      </c>
      <c r="C504" s="4" t="str">
        <f t="shared" si="178"/>
        <v>LU</v>
      </c>
      <c r="D504" s="17">
        <v>0</v>
      </c>
      <c r="E504" s="18">
        <v>0</v>
      </c>
      <c r="F504" s="18">
        <v>0</v>
      </c>
      <c r="G504" s="18">
        <v>39</v>
      </c>
      <c r="H504" s="18">
        <v>0.85</v>
      </c>
      <c r="I504" s="18">
        <v>0.56999999999999995</v>
      </c>
      <c r="J504" s="18">
        <v>2.15</v>
      </c>
      <c r="K504" s="18">
        <v>0.5</v>
      </c>
      <c r="L504" s="19">
        <v>0.62</v>
      </c>
      <c r="M504" s="5">
        <v>0</v>
      </c>
      <c r="N504" s="38">
        <v>0</v>
      </c>
      <c r="O504" s="38">
        <v>0</v>
      </c>
      <c r="P504" s="115">
        <v>0</v>
      </c>
      <c r="Q504" s="115">
        <v>0</v>
      </c>
      <c r="R504" s="115">
        <v>0</v>
      </c>
      <c r="S504" s="115">
        <v>0</v>
      </c>
      <c r="T504" s="115">
        <v>0</v>
      </c>
      <c r="U504" s="115">
        <v>0</v>
      </c>
      <c r="V504" s="115">
        <v>0</v>
      </c>
      <c r="W504" s="115">
        <v>0</v>
      </c>
      <c r="X504" s="115">
        <v>0</v>
      </c>
      <c r="Y504" s="115">
        <v>0</v>
      </c>
      <c r="Z504" s="115">
        <v>0</v>
      </c>
    </row>
    <row r="505" spans="2:26" ht="15" x14ac:dyDescent="0.15">
      <c r="B505">
        <v>44</v>
      </c>
      <c r="C505" s="4" t="str">
        <f t="shared" si="178"/>
        <v>LV</v>
      </c>
      <c r="D505" s="17">
        <v>0</v>
      </c>
      <c r="E505" s="18">
        <v>0</v>
      </c>
      <c r="F505" s="18">
        <v>0</v>
      </c>
      <c r="G505" s="18">
        <v>1.43</v>
      </c>
      <c r="H505" s="18">
        <v>0.15</v>
      </c>
      <c r="I505" s="18">
        <v>1.04</v>
      </c>
      <c r="J505" s="18">
        <v>4.59</v>
      </c>
      <c r="K505" s="18">
        <v>4.58</v>
      </c>
      <c r="L505" s="19">
        <v>3.49</v>
      </c>
      <c r="M505" s="5">
        <v>2.84</v>
      </c>
      <c r="N505" s="5">
        <v>2.06</v>
      </c>
      <c r="O505" s="5">
        <v>1.95</v>
      </c>
      <c r="P505" s="129">
        <v>3.59</v>
      </c>
      <c r="Q505" s="115">
        <v>5.04</v>
      </c>
      <c r="R505" s="115">
        <v>9.1</v>
      </c>
      <c r="S505" s="115">
        <v>14.56</v>
      </c>
      <c r="T505" s="115">
        <v>11.1</v>
      </c>
      <c r="U505" s="115">
        <v>9.17</v>
      </c>
      <c r="V505" s="115">
        <v>8.56</v>
      </c>
      <c r="W505" s="115">
        <v>8.49</v>
      </c>
      <c r="X505" s="115">
        <v>8.5399999999999991</v>
      </c>
      <c r="Y505" s="115">
        <v>7.4</v>
      </c>
      <c r="Z505" s="115">
        <v>0</v>
      </c>
    </row>
    <row r="506" spans="2:26" ht="15" x14ac:dyDescent="0.15">
      <c r="B506">
        <v>44</v>
      </c>
      <c r="C506" s="4" t="str">
        <f t="shared" si="178"/>
        <v>MT</v>
      </c>
      <c r="D506" s="17">
        <v>0</v>
      </c>
      <c r="E506" s="18">
        <v>0</v>
      </c>
      <c r="F506" s="18">
        <v>0</v>
      </c>
      <c r="G506" s="18">
        <v>0</v>
      </c>
      <c r="H506" s="18">
        <v>0</v>
      </c>
      <c r="I506" s="18">
        <v>0</v>
      </c>
      <c r="J506" s="18">
        <v>0</v>
      </c>
      <c r="K506" s="18">
        <v>0</v>
      </c>
      <c r="L506" s="19">
        <v>0</v>
      </c>
      <c r="M506" s="5">
        <v>0</v>
      </c>
      <c r="N506" s="5">
        <v>0</v>
      </c>
      <c r="O506" s="38">
        <v>4.66</v>
      </c>
      <c r="P506" s="128">
        <v>6.99</v>
      </c>
      <c r="Q506" s="151">
        <f>AVERAGE(P506,R506)</f>
        <v>6.99</v>
      </c>
      <c r="R506" s="124">
        <v>6.99</v>
      </c>
      <c r="S506" s="124">
        <v>135.1</v>
      </c>
      <c r="T506" s="124">
        <v>31</v>
      </c>
      <c r="U506" s="124">
        <v>21</v>
      </c>
      <c r="V506" s="124">
        <v>26</v>
      </c>
      <c r="W506" s="124">
        <v>35</v>
      </c>
      <c r="X506" s="124">
        <v>16.365539718661928</v>
      </c>
      <c r="Y506" s="115">
        <v>16.365539718661928</v>
      </c>
      <c r="Z506" s="115">
        <v>0</v>
      </c>
    </row>
    <row r="507" spans="2:26" ht="15" x14ac:dyDescent="0.15">
      <c r="B507">
        <v>44</v>
      </c>
      <c r="C507" s="4" t="str">
        <f t="shared" si="178"/>
        <v>NL</v>
      </c>
      <c r="D507" s="28">
        <v>131455</v>
      </c>
      <c r="E507" s="29">
        <v>134666</v>
      </c>
      <c r="F507" s="29">
        <v>142254</v>
      </c>
      <c r="G507" s="29">
        <v>140944</v>
      </c>
      <c r="H507" s="29">
        <v>136343</v>
      </c>
      <c r="I507" s="29">
        <v>134506</v>
      </c>
      <c r="J507" s="29">
        <v>135146</v>
      </c>
      <c r="K507" s="29">
        <v>135465</v>
      </c>
      <c r="L507" s="30">
        <v>133210</v>
      </c>
      <c r="M507" s="5">
        <v>57979</v>
      </c>
      <c r="N507" s="5">
        <v>56103</v>
      </c>
      <c r="O507" s="38">
        <v>51625</v>
      </c>
      <c r="P507" s="128">
        <v>44533</v>
      </c>
      <c r="Q507" s="124">
        <v>40629</v>
      </c>
      <c r="R507" s="124">
        <v>37316</v>
      </c>
      <c r="S507" s="124">
        <v>23958</v>
      </c>
      <c r="T507" s="124">
        <v>21388</v>
      </c>
      <c r="U507" s="124">
        <v>23119</v>
      </c>
      <c r="V507" s="124">
        <v>25502</v>
      </c>
      <c r="W507" s="124">
        <v>31489</v>
      </c>
      <c r="X507" s="124">
        <v>32491</v>
      </c>
      <c r="Y507" s="115">
        <v>32491</v>
      </c>
      <c r="Z507" s="115">
        <v>0</v>
      </c>
    </row>
    <row r="508" spans="2:26" ht="15" x14ac:dyDescent="0.15">
      <c r="B508">
        <v>44</v>
      </c>
      <c r="C508" s="4" t="str">
        <f t="shared" si="178"/>
        <v>NO</v>
      </c>
      <c r="D508" s="17">
        <v>100688</v>
      </c>
      <c r="E508" s="18">
        <v>72902</v>
      </c>
      <c r="F508" s="18">
        <v>68308</v>
      </c>
      <c r="G508" s="18">
        <v>57128</v>
      </c>
      <c r="H508" s="18">
        <v>53426</v>
      </c>
      <c r="I508" s="18">
        <v>38301</v>
      </c>
      <c r="J508" s="18">
        <v>32537</v>
      </c>
      <c r="K508" s="18">
        <v>27399</v>
      </c>
      <c r="L508" s="19">
        <v>25666</v>
      </c>
      <c r="M508" s="5">
        <v>0</v>
      </c>
      <c r="N508" s="5">
        <v>0</v>
      </c>
      <c r="O508" s="38">
        <v>0</v>
      </c>
      <c r="P508" s="115">
        <v>0</v>
      </c>
      <c r="Q508" s="115">
        <v>0</v>
      </c>
      <c r="R508" s="115">
        <v>0</v>
      </c>
      <c r="S508" s="115">
        <v>0</v>
      </c>
      <c r="T508" s="115">
        <v>0</v>
      </c>
      <c r="U508" s="115">
        <v>0</v>
      </c>
      <c r="V508" s="115">
        <v>0</v>
      </c>
      <c r="W508" s="115">
        <v>0</v>
      </c>
      <c r="X508" s="115">
        <v>0</v>
      </c>
      <c r="Y508" s="115">
        <v>0</v>
      </c>
      <c r="Z508" s="115">
        <v>0</v>
      </c>
    </row>
    <row r="509" spans="2:26" ht="15" x14ac:dyDescent="0.15">
      <c r="B509">
        <v>44</v>
      </c>
      <c r="C509" s="4" t="str">
        <f t="shared" si="178"/>
        <v>PL</v>
      </c>
      <c r="D509" s="17">
        <v>4.13</v>
      </c>
      <c r="E509" s="18">
        <v>2.1</v>
      </c>
      <c r="F509" s="18">
        <v>1.58</v>
      </c>
      <c r="G509" s="75">
        <f>(F509+($F$509*($L$509/$F$509-1)/6))</f>
        <v>32.15</v>
      </c>
      <c r="H509" s="75">
        <f t="shared" ref="H509:K509" si="180">(G509+($F$509*($L$509/$F$509-1)/6))</f>
        <v>62.72</v>
      </c>
      <c r="I509" s="75">
        <f t="shared" si="180"/>
        <v>93.289999999999992</v>
      </c>
      <c r="J509" s="75">
        <f t="shared" si="180"/>
        <v>123.85999999999999</v>
      </c>
      <c r="K509" s="75">
        <f t="shared" si="180"/>
        <v>154.42999999999998</v>
      </c>
      <c r="L509" s="19">
        <v>185</v>
      </c>
      <c r="M509" s="5">
        <v>149</v>
      </c>
      <c r="N509" s="5">
        <v>113</v>
      </c>
      <c r="O509" s="38">
        <v>116</v>
      </c>
      <c r="P509" s="128">
        <v>101</v>
      </c>
      <c r="Q509" s="151">
        <f>(P509+($P$509*($S$509/$P$509-1)/3))</f>
        <v>888.33333333333337</v>
      </c>
      <c r="R509" s="151">
        <f>(Q509+($P$509*($S$509/$P$509-1)/3))</f>
        <v>1675.6666666666667</v>
      </c>
      <c r="S509" s="124">
        <v>2463</v>
      </c>
      <c r="T509" s="124">
        <v>1009</v>
      </c>
      <c r="U509" s="124">
        <v>803</v>
      </c>
      <c r="V509" s="124">
        <v>1800</v>
      </c>
      <c r="W509" s="124">
        <v>1904</v>
      </c>
      <c r="X509" s="124">
        <v>2986</v>
      </c>
      <c r="Y509" s="115">
        <v>4795.616</v>
      </c>
      <c r="Z509" s="115">
        <v>0</v>
      </c>
    </row>
    <row r="510" spans="2:26" ht="15" x14ac:dyDescent="0.15">
      <c r="B510">
        <v>44</v>
      </c>
      <c r="C510" s="4" t="str">
        <f t="shared" si="178"/>
        <v>PT</v>
      </c>
      <c r="D510" s="28">
        <v>5139</v>
      </c>
      <c r="E510" s="29">
        <v>5482</v>
      </c>
      <c r="F510" s="29">
        <v>11434</v>
      </c>
      <c r="G510" s="29">
        <v>6431</v>
      </c>
      <c r="H510" s="29">
        <v>7427</v>
      </c>
      <c r="I510" s="29">
        <v>10006</v>
      </c>
      <c r="J510" s="29">
        <v>11094</v>
      </c>
      <c r="K510" s="29">
        <v>10637</v>
      </c>
      <c r="L510" s="30">
        <v>11709</v>
      </c>
      <c r="M510" s="10">
        <v>5429.7</v>
      </c>
      <c r="N510" s="10">
        <v>52.598999999999997</v>
      </c>
      <c r="O510" s="38">
        <v>90.244</v>
      </c>
      <c r="P510" s="128">
        <v>60.423133326968873</v>
      </c>
      <c r="Q510" s="124">
        <v>67.134685812207692</v>
      </c>
      <c r="R510" s="124">
        <v>55.303335107500494</v>
      </c>
      <c r="S510" s="124">
        <v>57.669381465324136</v>
      </c>
      <c r="T510" s="115">
        <v>91</v>
      </c>
      <c r="U510" s="115">
        <v>81.309011879976836</v>
      </c>
      <c r="V510" s="115">
        <v>74.556451761780096</v>
      </c>
      <c r="W510" s="115">
        <v>78.299128599862968</v>
      </c>
      <c r="X510" s="115">
        <v>72.028034531756163</v>
      </c>
      <c r="Y510" s="115">
        <v>79.115807462012569</v>
      </c>
      <c r="Z510" s="115">
        <v>78.245897140089141</v>
      </c>
    </row>
    <row r="511" spans="2:26" ht="15" x14ac:dyDescent="0.15">
      <c r="B511">
        <v>44</v>
      </c>
      <c r="C511" s="4" t="str">
        <f t="shared" si="178"/>
        <v>RO</v>
      </c>
      <c r="D511" s="17">
        <v>0</v>
      </c>
      <c r="E511" s="18">
        <v>0</v>
      </c>
      <c r="F511" s="18">
        <v>0</v>
      </c>
      <c r="G511" s="18">
        <v>0</v>
      </c>
      <c r="H511" s="18">
        <v>0</v>
      </c>
      <c r="I511" s="18">
        <v>0</v>
      </c>
      <c r="J511" s="18">
        <v>0</v>
      </c>
      <c r="K511" s="18">
        <v>0</v>
      </c>
      <c r="L511" s="19">
        <v>0</v>
      </c>
      <c r="M511" s="5">
        <v>0</v>
      </c>
      <c r="N511" s="5">
        <v>0</v>
      </c>
      <c r="O511" s="38">
        <v>0</v>
      </c>
      <c r="P511" s="128">
        <v>0</v>
      </c>
      <c r="Q511" s="124">
        <v>0</v>
      </c>
      <c r="R511" s="124">
        <v>0</v>
      </c>
      <c r="S511" s="124">
        <v>0</v>
      </c>
      <c r="T511" s="124">
        <v>0</v>
      </c>
      <c r="U511" s="124">
        <v>49</v>
      </c>
      <c r="V511" s="124">
        <v>10</v>
      </c>
      <c r="W511" s="115">
        <v>0</v>
      </c>
      <c r="X511" s="115">
        <v>0</v>
      </c>
      <c r="Y511" s="115">
        <v>0</v>
      </c>
      <c r="Z511" s="115">
        <v>0</v>
      </c>
    </row>
    <row r="512" spans="2:26" ht="15" x14ac:dyDescent="0.15">
      <c r="B512">
        <v>44</v>
      </c>
      <c r="C512" s="4" t="str">
        <f t="shared" si="178"/>
        <v>SE</v>
      </c>
      <c r="D512" s="17">
        <v>74402</v>
      </c>
      <c r="E512" s="18">
        <v>71158</v>
      </c>
      <c r="F512" s="18">
        <v>58689</v>
      </c>
      <c r="G512" s="18">
        <v>59900</v>
      </c>
      <c r="H512" s="18">
        <v>22293</v>
      </c>
      <c r="I512" s="18">
        <v>27793</v>
      </c>
      <c r="J512" s="18">
        <v>17014</v>
      </c>
      <c r="K512" s="18">
        <v>16590</v>
      </c>
      <c r="L512" s="19">
        <v>16271</v>
      </c>
      <c r="M512" s="5">
        <v>14418</v>
      </c>
      <c r="N512" s="5">
        <v>12076</v>
      </c>
      <c r="O512" s="5">
        <v>14100</v>
      </c>
      <c r="P512" s="129">
        <v>13938</v>
      </c>
      <c r="Q512" s="115">
        <v>15714</v>
      </c>
      <c r="R512" s="115">
        <v>16854</v>
      </c>
      <c r="S512" s="115">
        <v>14115</v>
      </c>
      <c r="T512" s="115">
        <v>9393</v>
      </c>
      <c r="U512" s="115">
        <v>13964</v>
      </c>
      <c r="V512" s="115">
        <v>14324</v>
      </c>
      <c r="W512" s="115">
        <v>13041</v>
      </c>
      <c r="X512" s="115">
        <v>18651</v>
      </c>
      <c r="Y512" s="115">
        <v>28234</v>
      </c>
      <c r="Z512" s="115">
        <v>0</v>
      </c>
    </row>
    <row r="513" spans="2:26" ht="15" x14ac:dyDescent="0.15">
      <c r="B513">
        <v>44</v>
      </c>
      <c r="C513" s="4" t="str">
        <f t="shared" si="178"/>
        <v>SI</v>
      </c>
      <c r="D513" s="29">
        <v>0</v>
      </c>
      <c r="E513" s="29">
        <v>0</v>
      </c>
      <c r="F513" s="29">
        <v>0</v>
      </c>
      <c r="G513" s="29">
        <v>17467</v>
      </c>
      <c r="H513" s="29">
        <v>25700</v>
      </c>
      <c r="I513" s="29">
        <v>31306</v>
      </c>
      <c r="J513" s="29">
        <v>39292</v>
      </c>
      <c r="K513" s="29">
        <v>46284</v>
      </c>
      <c r="L513" s="30">
        <v>26123</v>
      </c>
      <c r="M513" s="29">
        <v>84861</v>
      </c>
      <c r="N513" s="29">
        <v>91503</v>
      </c>
      <c r="O513" s="38">
        <v>114205</v>
      </c>
      <c r="P513" s="128">
        <v>30687</v>
      </c>
      <c r="Q513" s="124">
        <v>5017</v>
      </c>
      <c r="R513" s="124">
        <v>5472</v>
      </c>
      <c r="S513" s="124">
        <v>68</v>
      </c>
      <c r="T513" s="124">
        <v>59</v>
      </c>
      <c r="U513" s="124">
        <v>164</v>
      </c>
      <c r="V513" s="124">
        <v>139</v>
      </c>
      <c r="W513" s="124">
        <v>83</v>
      </c>
      <c r="X513" s="124">
        <v>72</v>
      </c>
      <c r="Y513" s="115">
        <v>80.099999999999994</v>
      </c>
      <c r="Z513" s="115">
        <v>0</v>
      </c>
    </row>
    <row r="514" spans="2:26" ht="15" x14ac:dyDescent="0.15">
      <c r="B514">
        <v>44</v>
      </c>
      <c r="C514" s="4" t="str">
        <f t="shared" si="178"/>
        <v xml:space="preserve">SK </v>
      </c>
      <c r="D514" s="17">
        <v>0</v>
      </c>
      <c r="E514" s="29">
        <v>3088</v>
      </c>
      <c r="F514" s="29">
        <v>2755</v>
      </c>
      <c r="G514" s="29">
        <v>3121</v>
      </c>
      <c r="H514" s="29">
        <v>2419</v>
      </c>
      <c r="I514" s="29">
        <v>2145</v>
      </c>
      <c r="J514" s="29">
        <v>130</v>
      </c>
      <c r="K514" s="29">
        <v>2491</v>
      </c>
      <c r="L514" s="30">
        <v>150</v>
      </c>
      <c r="M514" s="29">
        <v>122</v>
      </c>
      <c r="N514" s="29">
        <v>1887</v>
      </c>
      <c r="O514" s="38">
        <v>5924</v>
      </c>
      <c r="P514" s="128">
        <v>7937</v>
      </c>
      <c r="Q514" s="124">
        <v>8678</v>
      </c>
      <c r="R514" s="124">
        <v>13848</v>
      </c>
      <c r="S514" s="115">
        <v>0</v>
      </c>
      <c r="T514" s="115">
        <v>0</v>
      </c>
      <c r="U514" s="115">
        <v>0</v>
      </c>
      <c r="V514" s="115">
        <v>0</v>
      </c>
      <c r="W514" s="115">
        <v>0</v>
      </c>
      <c r="X514" s="115">
        <v>0</v>
      </c>
      <c r="Y514" s="115">
        <v>0</v>
      </c>
      <c r="Z514" s="115">
        <v>0</v>
      </c>
    </row>
    <row r="515" spans="2:26" ht="15" x14ac:dyDescent="0.15">
      <c r="B515">
        <v>44</v>
      </c>
      <c r="C515" s="4" t="str">
        <f t="shared" si="178"/>
        <v>TR</v>
      </c>
      <c r="D515" s="38">
        <v>3516</v>
      </c>
      <c r="E515" s="38">
        <v>1401</v>
      </c>
      <c r="F515" s="38">
        <v>2573</v>
      </c>
      <c r="G515" s="38">
        <v>2268</v>
      </c>
      <c r="H515" s="38">
        <v>0</v>
      </c>
      <c r="I515" s="38">
        <v>0</v>
      </c>
      <c r="J515" s="38">
        <v>0</v>
      </c>
      <c r="K515" s="38">
        <v>0</v>
      </c>
      <c r="L515" s="38">
        <v>0</v>
      </c>
      <c r="M515" s="38">
        <v>0</v>
      </c>
      <c r="N515" s="38">
        <v>0</v>
      </c>
      <c r="O515" s="38">
        <v>0</v>
      </c>
      <c r="P515" s="115">
        <v>0</v>
      </c>
      <c r="Q515" s="115">
        <v>0</v>
      </c>
      <c r="R515" s="115">
        <v>0</v>
      </c>
      <c r="S515" s="115">
        <v>0</v>
      </c>
      <c r="T515" s="115">
        <v>0</v>
      </c>
      <c r="U515" s="115">
        <v>0</v>
      </c>
      <c r="V515" s="115">
        <v>0</v>
      </c>
      <c r="W515" s="115">
        <v>0</v>
      </c>
      <c r="X515" s="115">
        <v>0</v>
      </c>
      <c r="Y515" s="115">
        <v>0</v>
      </c>
      <c r="Z515" s="115">
        <v>0</v>
      </c>
    </row>
    <row r="516" spans="2:26" ht="15" x14ac:dyDescent="0.15">
      <c r="B516">
        <v>44</v>
      </c>
      <c r="C516" s="7" t="str">
        <f t="shared" si="178"/>
        <v>GB</v>
      </c>
      <c r="D516" s="20">
        <v>17500</v>
      </c>
      <c r="E516" s="21">
        <v>10395</v>
      </c>
      <c r="F516" s="21">
        <v>9134</v>
      </c>
      <c r="G516" s="21">
        <v>9441</v>
      </c>
      <c r="H516" s="21">
        <v>6874</v>
      </c>
      <c r="I516" s="21">
        <v>7577</v>
      </c>
      <c r="J516" s="21">
        <v>9008</v>
      </c>
      <c r="K516" s="21">
        <v>8249</v>
      </c>
      <c r="L516" s="22">
        <v>8180</v>
      </c>
      <c r="M516" s="8">
        <v>10170.824999999997</v>
      </c>
      <c r="N516" s="8">
        <v>10640.998</v>
      </c>
      <c r="O516" s="8">
        <v>12326.285</v>
      </c>
      <c r="P516" s="130">
        <v>13504.367000000002</v>
      </c>
      <c r="Q516" s="116">
        <v>14036.070999999998</v>
      </c>
      <c r="R516" s="116">
        <v>15387.392</v>
      </c>
      <c r="S516" s="116">
        <v>18284.307000000001</v>
      </c>
      <c r="T516" s="116">
        <v>19950.184000000001</v>
      </c>
      <c r="U516" s="116">
        <v>20603.873</v>
      </c>
      <c r="V516" s="116">
        <v>21820.283999999996</v>
      </c>
      <c r="W516" s="116">
        <v>35555.311999999998</v>
      </c>
      <c r="X516" s="116">
        <v>28789.894</v>
      </c>
      <c r="Y516" s="116">
        <v>28789.894</v>
      </c>
      <c r="Z516" s="130">
        <v>0</v>
      </c>
    </row>
    <row r="520" spans="2:26" ht="18.75" x14ac:dyDescent="0.15">
      <c r="C520" s="9" t="s">
        <v>61</v>
      </c>
    </row>
    <row r="521" spans="2:26" ht="15" x14ac:dyDescent="0.15">
      <c r="C521" s="2"/>
      <c r="D521" s="3">
        <v>1992</v>
      </c>
      <c r="E521" s="3">
        <f>D521+1</f>
        <v>1993</v>
      </c>
      <c r="F521" s="3">
        <f t="shared" ref="F521:Z521" si="181">E521+1</f>
        <v>1994</v>
      </c>
      <c r="G521" s="3">
        <f t="shared" si="181"/>
        <v>1995</v>
      </c>
      <c r="H521" s="3">
        <f t="shared" si="181"/>
        <v>1996</v>
      </c>
      <c r="I521" s="3">
        <f t="shared" si="181"/>
        <v>1997</v>
      </c>
      <c r="J521" s="3">
        <f t="shared" si="181"/>
        <v>1998</v>
      </c>
      <c r="K521" s="3">
        <f t="shared" si="181"/>
        <v>1999</v>
      </c>
      <c r="L521" s="3">
        <f t="shared" si="181"/>
        <v>2000</v>
      </c>
      <c r="M521" s="3">
        <f t="shared" si="181"/>
        <v>2001</v>
      </c>
      <c r="N521" s="3">
        <f t="shared" si="181"/>
        <v>2002</v>
      </c>
      <c r="O521" s="3">
        <f t="shared" si="181"/>
        <v>2003</v>
      </c>
      <c r="P521" s="3">
        <f t="shared" si="181"/>
        <v>2004</v>
      </c>
      <c r="Q521" s="3">
        <f t="shared" si="181"/>
        <v>2005</v>
      </c>
      <c r="R521" s="3">
        <f t="shared" si="181"/>
        <v>2006</v>
      </c>
      <c r="S521" s="3">
        <f t="shared" si="181"/>
        <v>2007</v>
      </c>
      <c r="T521" s="3">
        <f t="shared" si="181"/>
        <v>2008</v>
      </c>
      <c r="U521" s="3">
        <f t="shared" si="181"/>
        <v>2009</v>
      </c>
      <c r="V521" s="3">
        <f t="shared" si="181"/>
        <v>2010</v>
      </c>
      <c r="W521" s="3">
        <f t="shared" si="181"/>
        <v>2011</v>
      </c>
      <c r="X521" s="3">
        <f t="shared" si="181"/>
        <v>2012</v>
      </c>
      <c r="Y521" s="114">
        <f t="shared" si="181"/>
        <v>2013</v>
      </c>
      <c r="Z521" s="114">
        <f t="shared" si="181"/>
        <v>2014</v>
      </c>
    </row>
    <row r="522" spans="2:26" ht="15" x14ac:dyDescent="0.15">
      <c r="C522" s="4" t="str">
        <f t="shared" ref="C522:C552" si="182">C448</f>
        <v>AT</v>
      </c>
      <c r="D522" s="26"/>
      <c r="E522" s="27"/>
      <c r="F522" s="27"/>
      <c r="G522" s="27"/>
      <c r="H522" s="27"/>
      <c r="I522" s="27"/>
      <c r="J522" s="27"/>
      <c r="K522" s="27"/>
      <c r="L522" s="16"/>
      <c r="M522" s="5"/>
      <c r="N522" s="5"/>
      <c r="O522" s="38">
        <v>0</v>
      </c>
      <c r="P522" s="126">
        <v>0</v>
      </c>
      <c r="Q522" s="127">
        <v>0</v>
      </c>
      <c r="R522" s="127">
        <v>0</v>
      </c>
      <c r="S522" s="127">
        <v>0</v>
      </c>
      <c r="T522" s="127">
        <v>0</v>
      </c>
      <c r="U522" s="127">
        <v>0</v>
      </c>
      <c r="V522" s="127">
        <v>0</v>
      </c>
      <c r="W522" s="127">
        <v>0</v>
      </c>
      <c r="X522" s="127">
        <v>0</v>
      </c>
      <c r="Y522" s="131">
        <v>0</v>
      </c>
      <c r="Z522" s="131">
        <v>0</v>
      </c>
    </row>
    <row r="523" spans="2:26" ht="15" x14ac:dyDescent="0.15">
      <c r="C523" s="4" t="str">
        <f t="shared" si="182"/>
        <v>BE</v>
      </c>
      <c r="D523" s="28"/>
      <c r="E523" s="29"/>
      <c r="F523" s="29"/>
      <c r="G523" s="29"/>
      <c r="H523" s="29"/>
      <c r="I523" s="29"/>
      <c r="J523" s="29"/>
      <c r="K523" s="29"/>
      <c r="L523" s="19"/>
      <c r="M523" s="5"/>
      <c r="N523" s="5"/>
      <c r="O523" s="5">
        <v>0</v>
      </c>
      <c r="P523" s="129">
        <v>0</v>
      </c>
      <c r="Q523" s="115">
        <v>0</v>
      </c>
      <c r="R523" s="115">
        <v>0</v>
      </c>
      <c r="S523" s="115">
        <v>0</v>
      </c>
      <c r="T523" s="115">
        <v>0</v>
      </c>
      <c r="U523" s="115">
        <v>0</v>
      </c>
      <c r="V523" s="115">
        <v>0</v>
      </c>
      <c r="W523" s="115">
        <v>0</v>
      </c>
      <c r="X523" s="115">
        <v>0</v>
      </c>
      <c r="Y523" s="115">
        <v>0</v>
      </c>
      <c r="Z523" s="115">
        <v>0</v>
      </c>
    </row>
    <row r="524" spans="2:26" ht="15" x14ac:dyDescent="0.15">
      <c r="C524" s="4" t="str">
        <f t="shared" si="182"/>
        <v>BG</v>
      </c>
      <c r="D524" s="17"/>
      <c r="E524" s="18"/>
      <c r="F524" s="18"/>
      <c r="G524" s="18"/>
      <c r="H524" s="18"/>
      <c r="I524" s="18"/>
      <c r="J524" s="18"/>
      <c r="K524" s="18"/>
      <c r="L524" s="19"/>
      <c r="M524" s="5"/>
      <c r="N524" s="5"/>
      <c r="O524" s="38">
        <v>0</v>
      </c>
      <c r="P524" s="128">
        <v>0</v>
      </c>
      <c r="Q524" s="124">
        <v>0</v>
      </c>
      <c r="R524" s="124">
        <v>0</v>
      </c>
      <c r="S524" s="124">
        <v>0</v>
      </c>
      <c r="T524" s="124">
        <v>0</v>
      </c>
      <c r="U524" s="124">
        <v>0</v>
      </c>
      <c r="V524" s="124">
        <v>0</v>
      </c>
      <c r="W524" s="124">
        <v>0</v>
      </c>
      <c r="X524" s="124">
        <v>0</v>
      </c>
      <c r="Y524" s="115">
        <v>0</v>
      </c>
      <c r="Z524" s="115">
        <v>0</v>
      </c>
    </row>
    <row r="525" spans="2:26" ht="15" x14ac:dyDescent="0.15">
      <c r="C525" s="4" t="str">
        <f t="shared" si="182"/>
        <v>CH</v>
      </c>
      <c r="D525" s="17"/>
      <c r="E525" s="18"/>
      <c r="F525" s="18"/>
      <c r="G525" s="18"/>
      <c r="H525" s="18"/>
      <c r="I525" s="18"/>
      <c r="J525" s="18"/>
      <c r="K525" s="18"/>
      <c r="L525" s="19"/>
      <c r="M525" s="5"/>
      <c r="N525" s="5"/>
      <c r="O525" s="5">
        <v>0</v>
      </c>
      <c r="P525" s="129">
        <v>26987.945</v>
      </c>
      <c r="Q525" s="115">
        <v>26602.129000000001</v>
      </c>
      <c r="R525" s="115">
        <v>26420.995999999999</v>
      </c>
      <c r="S525" s="115">
        <v>26120.223000000002</v>
      </c>
      <c r="T525" s="115">
        <v>26229.057159</v>
      </c>
      <c r="U525" s="115">
        <v>27070.351322999999</v>
      </c>
      <c r="V525" s="115">
        <v>28159.231801000002</v>
      </c>
      <c r="W525" s="115">
        <v>29353.038238000001</v>
      </c>
      <c r="X525" s="115">
        <v>30198.651635999999</v>
      </c>
      <c r="Y525" s="115">
        <v>31178.565304</v>
      </c>
      <c r="Z525" s="115">
        <v>31700.172879999998</v>
      </c>
    </row>
    <row r="526" spans="2:26" ht="15" x14ac:dyDescent="0.15">
      <c r="C526" s="4" t="str">
        <f t="shared" si="182"/>
        <v>CY</v>
      </c>
      <c r="D526" s="17"/>
      <c r="E526" s="18"/>
      <c r="F526" s="18"/>
      <c r="G526" s="18"/>
      <c r="H526" s="18"/>
      <c r="I526" s="18"/>
      <c r="J526" s="18"/>
      <c r="K526" s="18"/>
      <c r="L526" s="19"/>
      <c r="M526" s="5"/>
      <c r="N526" s="5"/>
      <c r="O526" s="38">
        <v>0</v>
      </c>
      <c r="P526" s="128">
        <v>0</v>
      </c>
      <c r="Q526" s="128">
        <v>0</v>
      </c>
      <c r="R526" s="128">
        <v>0</v>
      </c>
      <c r="S526" s="128">
        <v>0</v>
      </c>
      <c r="T526" s="128">
        <v>0</v>
      </c>
      <c r="U526" s="128">
        <v>0</v>
      </c>
      <c r="V526" s="128">
        <v>0</v>
      </c>
      <c r="W526" s="128">
        <v>0</v>
      </c>
      <c r="X526" s="128">
        <v>0</v>
      </c>
      <c r="Y526" s="128">
        <v>0</v>
      </c>
      <c r="Z526" s="128">
        <v>0</v>
      </c>
    </row>
    <row r="527" spans="2:26" ht="15" x14ac:dyDescent="0.15">
      <c r="C527" s="4" t="str">
        <f t="shared" si="182"/>
        <v xml:space="preserve">CZ </v>
      </c>
      <c r="D527" s="18"/>
      <c r="E527" s="18"/>
      <c r="F527" s="18"/>
      <c r="G527" s="18"/>
      <c r="H527" s="18"/>
      <c r="I527" s="18"/>
      <c r="J527" s="18"/>
      <c r="K527" s="18"/>
      <c r="L527" s="19"/>
      <c r="M527" s="5"/>
      <c r="N527" s="5"/>
      <c r="O527" s="38">
        <v>0</v>
      </c>
      <c r="P527" s="128">
        <v>0</v>
      </c>
      <c r="Q527" s="128">
        <v>0</v>
      </c>
      <c r="R527" s="128">
        <v>0</v>
      </c>
      <c r="S527" s="128">
        <v>0</v>
      </c>
      <c r="T527" s="128">
        <v>0</v>
      </c>
      <c r="U527" s="128">
        <v>0</v>
      </c>
      <c r="V527" s="128">
        <v>0</v>
      </c>
      <c r="W527" s="128">
        <v>0</v>
      </c>
      <c r="X527" s="128">
        <v>0</v>
      </c>
      <c r="Y527" s="128">
        <v>0</v>
      </c>
      <c r="Z527" s="128">
        <v>0</v>
      </c>
    </row>
    <row r="528" spans="2:26" ht="15" x14ac:dyDescent="0.15">
      <c r="C528" s="4" t="str">
        <f t="shared" si="182"/>
        <v>DE</v>
      </c>
      <c r="D528" s="17"/>
      <c r="E528" s="18"/>
      <c r="F528" s="18"/>
      <c r="G528" s="18"/>
      <c r="H528" s="18"/>
      <c r="I528" s="18"/>
      <c r="J528" s="18"/>
      <c r="K528" s="18"/>
      <c r="L528" s="19"/>
      <c r="M528" s="6"/>
      <c r="N528" s="6"/>
      <c r="O528" s="6">
        <v>0</v>
      </c>
      <c r="P528" s="129">
        <v>0</v>
      </c>
      <c r="Q528" s="115">
        <v>0</v>
      </c>
      <c r="R528" s="115">
        <v>0</v>
      </c>
      <c r="S528" s="115">
        <v>0</v>
      </c>
      <c r="T528" s="115">
        <v>0</v>
      </c>
      <c r="U528" s="115">
        <v>0</v>
      </c>
      <c r="V528" s="115">
        <v>0</v>
      </c>
      <c r="W528" s="115">
        <v>0</v>
      </c>
      <c r="X528" s="115">
        <v>0</v>
      </c>
      <c r="Y528" s="115">
        <v>0</v>
      </c>
      <c r="Z528" s="115">
        <v>0</v>
      </c>
    </row>
    <row r="529" spans="3:26" ht="15" x14ac:dyDescent="0.15">
      <c r="C529" s="4" t="str">
        <f t="shared" si="182"/>
        <v>DK</v>
      </c>
      <c r="D529" s="17"/>
      <c r="E529" s="18"/>
      <c r="F529" s="18"/>
      <c r="G529" s="18"/>
      <c r="H529" s="18"/>
      <c r="I529" s="18"/>
      <c r="J529" s="18"/>
      <c r="K529" s="18"/>
      <c r="L529" s="19"/>
      <c r="M529" s="5"/>
      <c r="N529" s="5"/>
      <c r="O529" s="38">
        <v>0</v>
      </c>
      <c r="P529" s="128">
        <v>0</v>
      </c>
      <c r="Q529" s="124">
        <v>0</v>
      </c>
      <c r="R529" s="124">
        <v>0</v>
      </c>
      <c r="S529" s="124">
        <v>0</v>
      </c>
      <c r="T529" s="124">
        <v>0</v>
      </c>
      <c r="U529" s="124">
        <v>0</v>
      </c>
      <c r="V529" s="124">
        <v>0</v>
      </c>
      <c r="W529" s="124">
        <v>0</v>
      </c>
      <c r="X529" s="124">
        <v>0</v>
      </c>
      <c r="Y529" s="115">
        <v>0</v>
      </c>
      <c r="Z529" s="115">
        <v>0</v>
      </c>
    </row>
    <row r="530" spans="3:26" ht="15" x14ac:dyDescent="0.15">
      <c r="C530" s="4" t="str">
        <f t="shared" si="182"/>
        <v>EE</v>
      </c>
      <c r="D530" s="17"/>
      <c r="E530" s="18"/>
      <c r="F530" s="18"/>
      <c r="G530" s="29"/>
      <c r="H530" s="29"/>
      <c r="I530" s="29"/>
      <c r="J530" s="29"/>
      <c r="K530" s="29"/>
      <c r="L530" s="30"/>
      <c r="M530" s="29"/>
      <c r="N530" s="29"/>
      <c r="O530" s="38">
        <v>0</v>
      </c>
      <c r="P530" s="129">
        <v>0</v>
      </c>
      <c r="Q530" s="115">
        <v>0</v>
      </c>
      <c r="R530" s="115">
        <v>0</v>
      </c>
      <c r="S530" s="115">
        <v>0</v>
      </c>
      <c r="T530" s="115">
        <v>0</v>
      </c>
      <c r="U530" s="115">
        <v>0</v>
      </c>
      <c r="V530" s="115">
        <v>0</v>
      </c>
      <c r="W530" s="115">
        <v>0</v>
      </c>
      <c r="X530" s="115">
        <v>0</v>
      </c>
      <c r="Y530" s="115">
        <v>0</v>
      </c>
      <c r="Z530" s="115">
        <v>0</v>
      </c>
    </row>
    <row r="531" spans="3:26" ht="15" x14ac:dyDescent="0.15">
      <c r="C531" s="4" t="str">
        <f t="shared" si="182"/>
        <v>ES</v>
      </c>
      <c r="D531" s="28"/>
      <c r="E531" s="29"/>
      <c r="F531" s="29"/>
      <c r="G531" s="29"/>
      <c r="H531" s="29"/>
      <c r="I531" s="29"/>
      <c r="J531" s="29"/>
      <c r="K531" s="29"/>
      <c r="L531" s="71"/>
      <c r="M531" s="5"/>
      <c r="N531" s="5"/>
      <c r="O531" s="38">
        <v>0</v>
      </c>
      <c r="P531" s="128">
        <v>0</v>
      </c>
      <c r="Q531" s="124">
        <v>0</v>
      </c>
      <c r="R531" s="124">
        <v>0</v>
      </c>
      <c r="S531" s="124">
        <v>0</v>
      </c>
      <c r="T531" s="124">
        <v>0</v>
      </c>
      <c r="U531" s="124">
        <v>0</v>
      </c>
      <c r="V531" s="124">
        <v>0</v>
      </c>
      <c r="W531" s="115">
        <v>0</v>
      </c>
      <c r="X531" s="115">
        <v>0</v>
      </c>
      <c r="Y531" s="115">
        <v>0</v>
      </c>
      <c r="Z531" s="115">
        <v>0</v>
      </c>
    </row>
    <row r="532" spans="3:26" ht="15" x14ac:dyDescent="0.15">
      <c r="C532" s="4" t="str">
        <f t="shared" si="182"/>
        <v>FI</v>
      </c>
      <c r="D532" s="28"/>
      <c r="E532" s="29"/>
      <c r="F532" s="29"/>
      <c r="G532" s="29"/>
      <c r="H532" s="29"/>
      <c r="I532" s="29"/>
      <c r="J532" s="29"/>
      <c r="K532" s="29"/>
      <c r="L532" s="30"/>
      <c r="M532" s="5"/>
      <c r="N532" s="5"/>
      <c r="O532" s="5">
        <v>0</v>
      </c>
      <c r="P532" s="129">
        <v>109</v>
      </c>
      <c r="Q532" s="115">
        <v>107</v>
      </c>
      <c r="R532" s="115">
        <v>108</v>
      </c>
      <c r="S532" s="115">
        <v>25</v>
      </c>
      <c r="T532" s="115">
        <v>23</v>
      </c>
      <c r="U532" s="115">
        <v>40</v>
      </c>
      <c r="V532" s="115">
        <v>41</v>
      </c>
      <c r="W532" s="115">
        <v>38</v>
      </c>
      <c r="X532" s="115">
        <v>35</v>
      </c>
      <c r="Y532" s="115">
        <v>25</v>
      </c>
      <c r="Z532" s="115">
        <v>37</v>
      </c>
    </row>
    <row r="533" spans="3:26" ht="15" x14ac:dyDescent="0.15">
      <c r="C533" s="4" t="str">
        <f t="shared" si="182"/>
        <v>FR</v>
      </c>
      <c r="D533" s="28"/>
      <c r="E533" s="29"/>
      <c r="F533" s="29"/>
      <c r="G533" s="29"/>
      <c r="H533" s="29"/>
      <c r="I533" s="29"/>
      <c r="J533" s="29"/>
      <c r="K533" s="29"/>
      <c r="L533" s="30"/>
      <c r="M533" s="5"/>
      <c r="N533" s="5"/>
      <c r="O533" s="5">
        <v>0</v>
      </c>
      <c r="P533" s="129">
        <v>0</v>
      </c>
      <c r="Q533" s="115">
        <v>0</v>
      </c>
      <c r="R533" s="115">
        <v>0</v>
      </c>
      <c r="S533" s="115">
        <v>0</v>
      </c>
      <c r="T533" s="115">
        <v>0</v>
      </c>
      <c r="U533" s="115">
        <v>0</v>
      </c>
      <c r="V533" s="115">
        <v>0</v>
      </c>
      <c r="W533" s="115">
        <v>0</v>
      </c>
      <c r="X533" s="115">
        <v>0</v>
      </c>
      <c r="Y533" s="115">
        <v>0</v>
      </c>
      <c r="Z533" s="115">
        <v>0</v>
      </c>
    </row>
    <row r="534" spans="3:26" ht="15" x14ac:dyDescent="0.15">
      <c r="C534" s="4" t="str">
        <f t="shared" si="182"/>
        <v>GR</v>
      </c>
      <c r="D534" s="29"/>
      <c r="E534" s="29"/>
      <c r="F534" s="29"/>
      <c r="G534" s="29"/>
      <c r="H534" s="29"/>
      <c r="I534" s="29"/>
      <c r="J534" s="29"/>
      <c r="K534" s="29"/>
      <c r="L534" s="30"/>
      <c r="M534" s="29"/>
      <c r="N534" s="5"/>
      <c r="O534" s="38">
        <v>0</v>
      </c>
      <c r="P534" s="129">
        <v>0</v>
      </c>
      <c r="Q534" s="115">
        <v>0</v>
      </c>
      <c r="R534" s="115">
        <v>0</v>
      </c>
      <c r="S534" s="115">
        <v>0</v>
      </c>
      <c r="T534" s="115">
        <v>0</v>
      </c>
      <c r="U534" s="115">
        <v>0</v>
      </c>
      <c r="V534" s="115">
        <v>0</v>
      </c>
      <c r="W534" s="115">
        <v>0</v>
      </c>
      <c r="X534" s="115">
        <v>0</v>
      </c>
      <c r="Y534" s="115">
        <v>0</v>
      </c>
      <c r="Z534" s="115">
        <v>0</v>
      </c>
    </row>
    <row r="535" spans="3:26" ht="15" x14ac:dyDescent="0.15">
      <c r="C535" s="4" t="str">
        <f t="shared" si="182"/>
        <v>HR</v>
      </c>
      <c r="D535" s="17"/>
      <c r="E535" s="18"/>
      <c r="F535" s="18"/>
      <c r="G535" s="18"/>
      <c r="H535" s="18"/>
      <c r="I535" s="18"/>
      <c r="J535" s="18"/>
      <c r="K535" s="18"/>
      <c r="L535" s="19"/>
      <c r="M535" s="5"/>
      <c r="N535" s="5"/>
      <c r="O535" s="38">
        <v>0</v>
      </c>
      <c r="P535" s="129">
        <v>0</v>
      </c>
      <c r="Q535" s="115">
        <v>0</v>
      </c>
      <c r="R535" s="115">
        <v>0</v>
      </c>
      <c r="S535" s="115">
        <v>0</v>
      </c>
      <c r="T535" s="115">
        <v>0</v>
      </c>
      <c r="U535" s="115">
        <v>0</v>
      </c>
      <c r="V535" s="115">
        <v>0</v>
      </c>
      <c r="W535" s="115">
        <v>0</v>
      </c>
      <c r="X535" s="115">
        <v>0</v>
      </c>
      <c r="Y535" s="115">
        <v>0</v>
      </c>
      <c r="Z535" s="115">
        <v>0</v>
      </c>
    </row>
    <row r="536" spans="3:26" ht="15" x14ac:dyDescent="0.15">
      <c r="C536" s="4" t="str">
        <f t="shared" si="182"/>
        <v>HU</v>
      </c>
      <c r="D536" s="17"/>
      <c r="E536" s="18"/>
      <c r="F536" s="18"/>
      <c r="G536" s="18"/>
      <c r="H536" s="18"/>
      <c r="I536" s="18"/>
      <c r="J536" s="18"/>
      <c r="K536" s="18"/>
      <c r="L536" s="19"/>
      <c r="M536" s="5"/>
      <c r="N536" s="5"/>
      <c r="O536" s="5">
        <v>0</v>
      </c>
      <c r="P536" s="129">
        <v>0</v>
      </c>
      <c r="Q536" s="115">
        <v>0</v>
      </c>
      <c r="R536" s="115">
        <v>0</v>
      </c>
      <c r="S536" s="115">
        <v>0</v>
      </c>
      <c r="T536" s="115">
        <v>0</v>
      </c>
      <c r="U536" s="115">
        <v>0</v>
      </c>
      <c r="V536" s="115">
        <v>0</v>
      </c>
      <c r="W536" s="115">
        <v>0</v>
      </c>
      <c r="X536" s="115">
        <v>0</v>
      </c>
      <c r="Y536" s="115">
        <v>0</v>
      </c>
      <c r="Z536" s="115">
        <v>0</v>
      </c>
    </row>
    <row r="537" spans="3:26" ht="15" x14ac:dyDescent="0.15">
      <c r="C537" s="4" t="str">
        <f t="shared" si="182"/>
        <v>IE</v>
      </c>
      <c r="D537" s="17"/>
      <c r="E537" s="18"/>
      <c r="F537" s="18"/>
      <c r="G537" s="18"/>
      <c r="H537" s="18"/>
      <c r="I537" s="18"/>
      <c r="J537" s="18"/>
      <c r="K537" s="18"/>
      <c r="L537" s="19"/>
      <c r="M537" s="5"/>
      <c r="N537" s="38"/>
      <c r="O537" s="38">
        <v>0</v>
      </c>
      <c r="P537" s="128">
        <v>0</v>
      </c>
      <c r="Q537" s="124">
        <v>0</v>
      </c>
      <c r="R537" s="124">
        <v>0</v>
      </c>
      <c r="S537" s="124">
        <v>0</v>
      </c>
      <c r="T537" s="124">
        <v>0</v>
      </c>
      <c r="U537" s="124">
        <v>0</v>
      </c>
      <c r="V537" s="124">
        <v>0</v>
      </c>
      <c r="W537" s="124">
        <v>0</v>
      </c>
      <c r="X537" s="124">
        <v>0</v>
      </c>
      <c r="Y537" s="115">
        <v>0</v>
      </c>
      <c r="Z537" s="115">
        <v>0</v>
      </c>
    </row>
    <row r="538" spans="3:26" ht="15" x14ac:dyDescent="0.15">
      <c r="C538" s="4" t="str">
        <f t="shared" si="182"/>
        <v>IS</v>
      </c>
      <c r="D538" s="17"/>
      <c r="E538" s="18"/>
      <c r="F538" s="18"/>
      <c r="G538" s="18"/>
      <c r="H538" s="18"/>
      <c r="I538" s="18"/>
      <c r="J538" s="18"/>
      <c r="K538" s="18"/>
      <c r="L538" s="19"/>
      <c r="M538" s="5"/>
      <c r="N538" s="38"/>
      <c r="O538" s="72">
        <v>0</v>
      </c>
      <c r="P538" s="128">
        <v>0</v>
      </c>
      <c r="Q538" s="124">
        <v>0</v>
      </c>
      <c r="R538" s="124">
        <v>0</v>
      </c>
      <c r="S538" s="124">
        <v>0</v>
      </c>
      <c r="T538" s="124">
        <v>0</v>
      </c>
      <c r="U538" s="124">
        <v>0</v>
      </c>
      <c r="V538" s="124">
        <v>0</v>
      </c>
      <c r="W538" s="124">
        <v>0</v>
      </c>
      <c r="X538" s="124">
        <v>0</v>
      </c>
      <c r="Y538" s="115">
        <v>0</v>
      </c>
      <c r="Z538" s="115">
        <v>0</v>
      </c>
    </row>
    <row r="539" spans="3:26" ht="15" x14ac:dyDescent="0.15">
      <c r="C539" s="4" t="str">
        <f t="shared" si="182"/>
        <v>IT</v>
      </c>
      <c r="D539" s="28"/>
      <c r="E539" s="29"/>
      <c r="F539" s="29"/>
      <c r="G539" s="29"/>
      <c r="H539" s="29"/>
      <c r="I539" s="29"/>
      <c r="J539" s="18"/>
      <c r="K539" s="18"/>
      <c r="L539" s="19"/>
      <c r="M539" s="5"/>
      <c r="N539" s="5"/>
      <c r="O539" s="5">
        <v>0</v>
      </c>
      <c r="P539" s="129">
        <v>0</v>
      </c>
      <c r="Q539" s="115">
        <v>0</v>
      </c>
      <c r="R539" s="115">
        <v>0</v>
      </c>
      <c r="S539" s="115">
        <v>0</v>
      </c>
      <c r="T539" s="115">
        <v>0</v>
      </c>
      <c r="U539" s="115">
        <v>0</v>
      </c>
      <c r="V539" s="115">
        <v>0</v>
      </c>
      <c r="W539" s="115">
        <v>0</v>
      </c>
      <c r="X539" s="115">
        <v>0</v>
      </c>
      <c r="Y539" s="115">
        <v>0</v>
      </c>
      <c r="Z539" s="115">
        <v>0</v>
      </c>
    </row>
    <row r="540" spans="3:26" ht="15" x14ac:dyDescent="0.15">
      <c r="C540" s="4" t="str">
        <f t="shared" si="182"/>
        <v>LI</v>
      </c>
      <c r="D540" s="17"/>
      <c r="E540" s="18"/>
      <c r="F540" s="18"/>
      <c r="G540" s="18"/>
      <c r="H540" s="18"/>
      <c r="I540" s="18"/>
      <c r="J540" s="18"/>
      <c r="K540" s="18"/>
      <c r="L540" s="19"/>
      <c r="M540" s="5"/>
      <c r="N540" s="38"/>
      <c r="O540" s="38">
        <v>0</v>
      </c>
      <c r="P540" s="129">
        <v>0</v>
      </c>
      <c r="Q540" s="115">
        <v>0</v>
      </c>
      <c r="R540" s="115">
        <v>0</v>
      </c>
      <c r="S540" s="115">
        <v>0</v>
      </c>
      <c r="T540" s="115">
        <v>0</v>
      </c>
      <c r="U540" s="115">
        <v>0</v>
      </c>
      <c r="V540" s="115">
        <v>0</v>
      </c>
      <c r="W540" s="115">
        <v>0</v>
      </c>
      <c r="X540" s="115">
        <v>0</v>
      </c>
      <c r="Y540" s="115">
        <v>0</v>
      </c>
      <c r="Z540" s="115">
        <v>0</v>
      </c>
    </row>
    <row r="541" spans="3:26" ht="15" x14ac:dyDescent="0.15">
      <c r="C541" s="4" t="str">
        <f t="shared" si="182"/>
        <v>LU</v>
      </c>
      <c r="D541" s="17"/>
      <c r="E541" s="18"/>
      <c r="F541" s="18"/>
      <c r="G541" s="18"/>
      <c r="H541" s="18"/>
      <c r="I541" s="18"/>
      <c r="J541" s="18"/>
      <c r="K541" s="18"/>
      <c r="L541" s="19"/>
      <c r="M541" s="5"/>
      <c r="N541" s="38"/>
      <c r="O541" s="38">
        <v>0</v>
      </c>
      <c r="P541" s="128">
        <v>0</v>
      </c>
      <c r="Q541" s="124">
        <v>0</v>
      </c>
      <c r="R541" s="124">
        <v>0</v>
      </c>
      <c r="S541" s="124">
        <v>0</v>
      </c>
      <c r="T541" s="124">
        <v>0</v>
      </c>
      <c r="U541" s="124">
        <v>0</v>
      </c>
      <c r="V541" s="124">
        <v>0</v>
      </c>
      <c r="W541" s="124">
        <v>0</v>
      </c>
      <c r="X541" s="124">
        <v>0</v>
      </c>
      <c r="Y541" s="115">
        <v>0</v>
      </c>
      <c r="Z541" s="115">
        <v>0</v>
      </c>
    </row>
    <row r="542" spans="3:26" ht="15" x14ac:dyDescent="0.15">
      <c r="C542" s="4" t="str">
        <f t="shared" si="182"/>
        <v>LV</v>
      </c>
      <c r="D542" s="17"/>
      <c r="E542" s="18"/>
      <c r="F542" s="18"/>
      <c r="G542" s="18"/>
      <c r="H542" s="18"/>
      <c r="I542" s="18"/>
      <c r="J542" s="18"/>
      <c r="K542" s="18"/>
      <c r="L542" s="19"/>
      <c r="M542" s="5"/>
      <c r="N542" s="5"/>
      <c r="O542" s="5">
        <v>0</v>
      </c>
      <c r="P542" s="129">
        <v>0</v>
      </c>
      <c r="Q542" s="115">
        <v>0</v>
      </c>
      <c r="R542" s="115">
        <v>0</v>
      </c>
      <c r="S542" s="115">
        <v>0</v>
      </c>
      <c r="T542" s="115">
        <v>0</v>
      </c>
      <c r="U542" s="115">
        <v>0</v>
      </c>
      <c r="V542" s="115">
        <v>0</v>
      </c>
      <c r="W542" s="115">
        <v>0</v>
      </c>
      <c r="X542" s="115">
        <v>0</v>
      </c>
      <c r="Y542" s="115">
        <v>0</v>
      </c>
      <c r="Z542" s="115">
        <v>0</v>
      </c>
    </row>
    <row r="543" spans="3:26" ht="15" x14ac:dyDescent="0.15">
      <c r="C543" s="4" t="str">
        <f t="shared" si="182"/>
        <v>MT</v>
      </c>
      <c r="D543" s="17"/>
      <c r="E543" s="18"/>
      <c r="F543" s="18"/>
      <c r="G543" s="18"/>
      <c r="H543" s="18"/>
      <c r="I543" s="18"/>
      <c r="J543" s="18"/>
      <c r="K543" s="18"/>
      <c r="L543" s="19"/>
      <c r="M543" s="5"/>
      <c r="N543" s="5"/>
      <c r="O543" s="38">
        <v>0</v>
      </c>
      <c r="P543" s="128">
        <v>0</v>
      </c>
      <c r="Q543" s="124">
        <v>0</v>
      </c>
      <c r="R543" s="124">
        <v>0</v>
      </c>
      <c r="S543" s="124">
        <v>0</v>
      </c>
      <c r="T543" s="124">
        <v>0</v>
      </c>
      <c r="U543" s="124">
        <v>0</v>
      </c>
      <c r="V543" s="124">
        <v>0</v>
      </c>
      <c r="W543" s="124">
        <v>0</v>
      </c>
      <c r="X543" s="124">
        <v>0</v>
      </c>
      <c r="Y543" s="115">
        <v>0</v>
      </c>
      <c r="Z543" s="115">
        <v>0</v>
      </c>
    </row>
    <row r="544" spans="3:26" ht="15" x14ac:dyDescent="0.15">
      <c r="C544" s="4" t="str">
        <f t="shared" si="182"/>
        <v>NL</v>
      </c>
      <c r="D544" s="28"/>
      <c r="E544" s="29"/>
      <c r="F544" s="29"/>
      <c r="G544" s="29"/>
      <c r="H544" s="29"/>
      <c r="I544" s="29"/>
      <c r="J544" s="29"/>
      <c r="K544" s="29"/>
      <c r="L544" s="30"/>
      <c r="M544" s="5"/>
      <c r="N544" s="5"/>
      <c r="O544" s="38">
        <v>0</v>
      </c>
      <c r="P544" s="128">
        <v>0</v>
      </c>
      <c r="Q544" s="124">
        <v>0</v>
      </c>
      <c r="R544" s="124">
        <v>0</v>
      </c>
      <c r="S544" s="124">
        <v>0</v>
      </c>
      <c r="T544" s="124">
        <v>0</v>
      </c>
      <c r="U544" s="124">
        <v>0</v>
      </c>
      <c r="V544" s="124">
        <v>0</v>
      </c>
      <c r="W544" s="124">
        <v>0</v>
      </c>
      <c r="X544" s="124">
        <v>0</v>
      </c>
      <c r="Y544" s="115">
        <v>0</v>
      </c>
      <c r="Z544" s="115">
        <v>0</v>
      </c>
    </row>
    <row r="545" spans="3:26" ht="15" x14ac:dyDescent="0.15">
      <c r="C545" s="4" t="str">
        <f t="shared" si="182"/>
        <v>NO</v>
      </c>
      <c r="D545" s="17"/>
      <c r="E545" s="18"/>
      <c r="F545" s="18"/>
      <c r="G545" s="18"/>
      <c r="H545" s="18"/>
      <c r="I545" s="18"/>
      <c r="J545" s="18"/>
      <c r="K545" s="18"/>
      <c r="L545" s="19"/>
      <c r="M545" s="5"/>
      <c r="N545" s="5"/>
      <c r="O545" s="38">
        <v>0</v>
      </c>
      <c r="P545" s="115">
        <v>0</v>
      </c>
      <c r="Q545" s="115">
        <v>0</v>
      </c>
      <c r="R545" s="115">
        <v>0</v>
      </c>
      <c r="S545" s="115">
        <v>0</v>
      </c>
      <c r="T545" s="115">
        <v>0</v>
      </c>
      <c r="U545" s="115">
        <v>0</v>
      </c>
      <c r="V545" s="115">
        <v>0</v>
      </c>
      <c r="W545" s="115">
        <v>0</v>
      </c>
      <c r="X545" s="115">
        <v>0</v>
      </c>
      <c r="Y545" s="115">
        <v>0</v>
      </c>
      <c r="Z545" s="115">
        <v>0</v>
      </c>
    </row>
    <row r="546" spans="3:26" ht="15" x14ac:dyDescent="0.15">
      <c r="C546" s="4" t="str">
        <f t="shared" si="182"/>
        <v>PL</v>
      </c>
      <c r="D546" s="17"/>
      <c r="E546" s="18"/>
      <c r="F546" s="18"/>
      <c r="G546" s="75"/>
      <c r="H546" s="75"/>
      <c r="I546" s="75"/>
      <c r="J546" s="75"/>
      <c r="K546" s="75"/>
      <c r="L546" s="19"/>
      <c r="M546" s="5"/>
      <c r="N546" s="5"/>
      <c r="O546" s="38">
        <v>0</v>
      </c>
      <c r="P546" s="128">
        <v>0</v>
      </c>
      <c r="Q546" s="124">
        <v>0</v>
      </c>
      <c r="R546" s="124">
        <v>0</v>
      </c>
      <c r="S546" s="124">
        <v>0</v>
      </c>
      <c r="T546" s="124">
        <v>0</v>
      </c>
      <c r="U546" s="124">
        <v>0</v>
      </c>
      <c r="V546" s="124">
        <v>0</v>
      </c>
      <c r="W546" s="124">
        <v>0</v>
      </c>
      <c r="X546" s="124">
        <v>0</v>
      </c>
      <c r="Y546" s="115">
        <v>0</v>
      </c>
      <c r="Z546" s="115">
        <v>0</v>
      </c>
    </row>
    <row r="547" spans="3:26" ht="15" x14ac:dyDescent="0.15">
      <c r="C547" s="4" t="str">
        <f t="shared" si="182"/>
        <v>PT</v>
      </c>
      <c r="D547" s="28"/>
      <c r="E547" s="29"/>
      <c r="F547" s="29"/>
      <c r="G547" s="29"/>
      <c r="H547" s="29"/>
      <c r="I547" s="29"/>
      <c r="J547" s="29"/>
      <c r="K547" s="29"/>
      <c r="L547" s="30"/>
      <c r="M547" s="10"/>
      <c r="N547" s="10"/>
      <c r="O547" s="38">
        <v>0</v>
      </c>
      <c r="P547" s="128">
        <v>0</v>
      </c>
      <c r="Q547" s="124">
        <v>0</v>
      </c>
      <c r="R547" s="124">
        <v>0</v>
      </c>
      <c r="S547" s="124">
        <v>0</v>
      </c>
      <c r="T547" s="115">
        <v>0</v>
      </c>
      <c r="U547" s="115">
        <v>0</v>
      </c>
      <c r="V547" s="115">
        <v>0</v>
      </c>
      <c r="W547" s="115">
        <v>0</v>
      </c>
      <c r="X547" s="115">
        <v>0</v>
      </c>
      <c r="Y547" s="115">
        <v>0</v>
      </c>
      <c r="Z547" s="115">
        <v>0</v>
      </c>
    </row>
    <row r="548" spans="3:26" ht="15" x14ac:dyDescent="0.15">
      <c r="C548" s="4" t="str">
        <f t="shared" si="182"/>
        <v>RO</v>
      </c>
      <c r="D548" s="17"/>
      <c r="E548" s="18"/>
      <c r="F548" s="18"/>
      <c r="G548" s="18"/>
      <c r="H548" s="18"/>
      <c r="I548" s="18"/>
      <c r="J548" s="18"/>
      <c r="K548" s="18"/>
      <c r="L548" s="19"/>
      <c r="M548" s="5"/>
      <c r="N548" s="5"/>
      <c r="O548" s="38">
        <v>0</v>
      </c>
      <c r="P548" s="128">
        <v>0</v>
      </c>
      <c r="Q548" s="124">
        <v>0</v>
      </c>
      <c r="R548" s="124">
        <v>0</v>
      </c>
      <c r="S548" s="124">
        <v>0</v>
      </c>
      <c r="T548" s="124">
        <v>0</v>
      </c>
      <c r="U548" s="124">
        <v>0</v>
      </c>
      <c r="V548" s="124">
        <v>0</v>
      </c>
      <c r="W548" s="115">
        <v>0</v>
      </c>
      <c r="X548" s="115">
        <v>0</v>
      </c>
      <c r="Y548" s="115">
        <v>0</v>
      </c>
      <c r="Z548" s="115">
        <v>0</v>
      </c>
    </row>
    <row r="549" spans="3:26" ht="15" x14ac:dyDescent="0.15">
      <c r="C549" s="4" t="str">
        <f t="shared" si="182"/>
        <v>SE</v>
      </c>
      <c r="D549" s="17"/>
      <c r="E549" s="18"/>
      <c r="F549" s="18"/>
      <c r="G549" s="18"/>
      <c r="H549" s="18"/>
      <c r="I549" s="18"/>
      <c r="J549" s="18"/>
      <c r="K549" s="18"/>
      <c r="L549" s="19"/>
      <c r="M549" s="5"/>
      <c r="N549" s="5"/>
      <c r="O549" s="5">
        <v>0</v>
      </c>
      <c r="P549" s="129">
        <v>0</v>
      </c>
      <c r="Q549" s="115">
        <v>0</v>
      </c>
      <c r="R549" s="115">
        <v>0</v>
      </c>
      <c r="S549" s="115">
        <v>0</v>
      </c>
      <c r="T549" s="115">
        <v>0</v>
      </c>
      <c r="U549" s="115">
        <v>0</v>
      </c>
      <c r="V549" s="115">
        <v>0</v>
      </c>
      <c r="W549" s="115">
        <v>0</v>
      </c>
      <c r="X549" s="115">
        <v>0</v>
      </c>
      <c r="Y549" s="115">
        <v>0</v>
      </c>
      <c r="Z549" s="115">
        <v>0</v>
      </c>
    </row>
    <row r="550" spans="3:26" ht="15" x14ac:dyDescent="0.15">
      <c r="C550" s="4" t="str">
        <f t="shared" si="182"/>
        <v>SI</v>
      </c>
      <c r="D550" s="29"/>
      <c r="E550" s="29"/>
      <c r="F550" s="29"/>
      <c r="G550" s="29"/>
      <c r="H550" s="29"/>
      <c r="I550" s="29"/>
      <c r="J550" s="29"/>
      <c r="K550" s="29"/>
      <c r="L550" s="30"/>
      <c r="M550" s="29"/>
      <c r="N550" s="29"/>
      <c r="O550" s="38">
        <v>0</v>
      </c>
      <c r="P550" s="128">
        <v>0</v>
      </c>
      <c r="Q550" s="124">
        <v>0</v>
      </c>
      <c r="R550" s="124">
        <v>0</v>
      </c>
      <c r="S550" s="124">
        <v>0</v>
      </c>
      <c r="T550" s="124">
        <v>0</v>
      </c>
      <c r="U550" s="124">
        <v>0</v>
      </c>
      <c r="V550" s="124">
        <v>0</v>
      </c>
      <c r="W550" s="124">
        <v>0</v>
      </c>
      <c r="X550" s="124">
        <v>0</v>
      </c>
      <c r="Y550" s="115">
        <v>1.5</v>
      </c>
      <c r="Z550" s="115">
        <v>0</v>
      </c>
    </row>
    <row r="551" spans="3:26" ht="15" x14ac:dyDescent="0.15">
      <c r="C551" s="4" t="str">
        <f t="shared" si="182"/>
        <v xml:space="preserve">SK </v>
      </c>
      <c r="D551" s="17"/>
      <c r="E551" s="29"/>
      <c r="F551" s="29"/>
      <c r="G551" s="29"/>
      <c r="H551" s="29"/>
      <c r="I551" s="29"/>
      <c r="J551" s="29"/>
      <c r="K551" s="29"/>
      <c r="L551" s="30"/>
      <c r="M551" s="29"/>
      <c r="N551" s="29"/>
      <c r="O551" s="38">
        <v>0</v>
      </c>
      <c r="P551" s="128">
        <v>0</v>
      </c>
      <c r="Q551" s="124">
        <v>0</v>
      </c>
      <c r="R551" s="124">
        <v>0</v>
      </c>
      <c r="S551" s="115">
        <v>0</v>
      </c>
      <c r="T551" s="115">
        <v>0</v>
      </c>
      <c r="U551" s="115">
        <v>0</v>
      </c>
      <c r="V551" s="115">
        <v>0</v>
      </c>
      <c r="W551" s="115">
        <v>0</v>
      </c>
      <c r="X551" s="115">
        <v>0</v>
      </c>
      <c r="Y551" s="115">
        <v>0</v>
      </c>
      <c r="Z551" s="115">
        <v>0</v>
      </c>
    </row>
    <row r="552" spans="3:26" ht="15" x14ac:dyDescent="0.15">
      <c r="C552" s="4" t="str">
        <f t="shared" si="182"/>
        <v>TR</v>
      </c>
      <c r="D552" s="38"/>
      <c r="E552" s="38"/>
      <c r="F552" s="38"/>
      <c r="G552" s="38"/>
      <c r="H552" s="38"/>
      <c r="I552" s="38"/>
      <c r="J552" s="38"/>
      <c r="K552" s="38"/>
      <c r="L552" s="38"/>
      <c r="M552" s="38"/>
      <c r="N552" s="38"/>
      <c r="O552" s="38">
        <v>0</v>
      </c>
      <c r="P552" s="115">
        <v>0</v>
      </c>
      <c r="Q552" s="115">
        <v>0</v>
      </c>
      <c r="R552" s="115">
        <v>0</v>
      </c>
      <c r="S552" s="115">
        <v>0</v>
      </c>
      <c r="T552" s="115">
        <v>0</v>
      </c>
      <c r="U552" s="115">
        <v>0</v>
      </c>
      <c r="V552" s="115">
        <v>0</v>
      </c>
      <c r="W552" s="115">
        <v>0</v>
      </c>
      <c r="X552" s="115">
        <v>0</v>
      </c>
      <c r="Y552" s="115">
        <v>0</v>
      </c>
      <c r="Z552" s="115">
        <v>0</v>
      </c>
    </row>
    <row r="553" spans="3:26" ht="15" x14ac:dyDescent="0.15">
      <c r="C553" s="7" t="s">
        <v>34</v>
      </c>
      <c r="D553" s="20"/>
      <c r="E553" s="21"/>
      <c r="F553" s="21"/>
      <c r="G553" s="21"/>
      <c r="H553" s="21"/>
      <c r="I553" s="21"/>
      <c r="J553" s="21"/>
      <c r="K553" s="21"/>
      <c r="L553" s="22"/>
      <c r="M553" s="8"/>
      <c r="N553" s="8"/>
      <c r="O553" s="8">
        <v>0</v>
      </c>
      <c r="P553" s="130">
        <v>0</v>
      </c>
      <c r="Q553" s="116">
        <v>0</v>
      </c>
      <c r="R553" s="116">
        <v>0</v>
      </c>
      <c r="S553" s="116">
        <v>0</v>
      </c>
      <c r="T553" s="116">
        <v>0</v>
      </c>
      <c r="U553" s="116">
        <v>0</v>
      </c>
      <c r="V553" s="116">
        <v>0</v>
      </c>
      <c r="W553" s="116">
        <v>0</v>
      </c>
      <c r="X553" s="116">
        <v>0</v>
      </c>
      <c r="Y553" s="116">
        <v>0</v>
      </c>
      <c r="Z553" s="116">
        <v>0</v>
      </c>
    </row>
    <row r="556" spans="3:26" ht="18.75" x14ac:dyDescent="0.15">
      <c r="C556" s="9" t="s">
        <v>57</v>
      </c>
    </row>
    <row r="557" spans="3:26" ht="15" x14ac:dyDescent="0.15">
      <c r="C557" s="2"/>
      <c r="D557" s="3">
        <v>1992</v>
      </c>
      <c r="E557" s="3">
        <f>D557+1</f>
        <v>1993</v>
      </c>
      <c r="F557" s="3">
        <f t="shared" ref="F557:Z557" si="183">E557+1</f>
        <v>1994</v>
      </c>
      <c r="G557" s="3">
        <f t="shared" si="183"/>
        <v>1995</v>
      </c>
      <c r="H557" s="3">
        <f t="shared" si="183"/>
        <v>1996</v>
      </c>
      <c r="I557" s="3">
        <f t="shared" si="183"/>
        <v>1997</v>
      </c>
      <c r="J557" s="3">
        <f t="shared" si="183"/>
        <v>1998</v>
      </c>
      <c r="K557" s="3">
        <f t="shared" si="183"/>
        <v>1999</v>
      </c>
      <c r="L557" s="3">
        <f t="shared" si="183"/>
        <v>2000</v>
      </c>
      <c r="M557" s="3">
        <f t="shared" si="183"/>
        <v>2001</v>
      </c>
      <c r="N557" s="3">
        <f t="shared" si="183"/>
        <v>2002</v>
      </c>
      <c r="O557" s="3">
        <f t="shared" si="183"/>
        <v>2003</v>
      </c>
      <c r="P557" s="3">
        <f t="shared" si="183"/>
        <v>2004</v>
      </c>
      <c r="Q557" s="3">
        <f t="shared" si="183"/>
        <v>2005</v>
      </c>
      <c r="R557" s="3">
        <f t="shared" si="183"/>
        <v>2006</v>
      </c>
      <c r="S557" s="3">
        <f t="shared" si="183"/>
        <v>2007</v>
      </c>
      <c r="T557" s="3">
        <f t="shared" si="183"/>
        <v>2008</v>
      </c>
      <c r="U557" s="3">
        <f t="shared" si="183"/>
        <v>2009</v>
      </c>
      <c r="V557" s="3">
        <f t="shared" si="183"/>
        <v>2010</v>
      </c>
      <c r="W557" s="3">
        <f t="shared" si="183"/>
        <v>2011</v>
      </c>
      <c r="X557" s="3">
        <f t="shared" si="183"/>
        <v>2012</v>
      </c>
      <c r="Y557" s="114">
        <f t="shared" si="183"/>
        <v>2013</v>
      </c>
      <c r="Z557" s="114">
        <f t="shared" si="183"/>
        <v>2014</v>
      </c>
    </row>
    <row r="558" spans="3:26" ht="15" x14ac:dyDescent="0.15">
      <c r="C558" s="4" t="str">
        <f t="shared" ref="C558:C588" si="184">C485</f>
        <v>AT</v>
      </c>
      <c r="D558" s="26"/>
      <c r="E558" s="27"/>
      <c r="F558" s="27"/>
      <c r="G558" s="27"/>
      <c r="H558" s="27"/>
      <c r="I558" s="27"/>
      <c r="J558" s="27"/>
      <c r="K558" s="27"/>
      <c r="L558" s="16"/>
      <c r="M558" s="5"/>
      <c r="N558" s="5"/>
      <c r="O558" s="38">
        <v>0</v>
      </c>
      <c r="P558" s="126">
        <v>0</v>
      </c>
      <c r="Q558" s="127">
        <v>0</v>
      </c>
      <c r="R558" s="127">
        <v>0</v>
      </c>
      <c r="S558" s="127">
        <v>0</v>
      </c>
      <c r="T558" s="127">
        <v>0</v>
      </c>
      <c r="U558" s="127">
        <v>0</v>
      </c>
      <c r="V558" s="127">
        <v>0</v>
      </c>
      <c r="W558" s="127">
        <v>0</v>
      </c>
      <c r="X558" s="127">
        <v>0</v>
      </c>
      <c r="Y558" s="131">
        <v>0</v>
      </c>
      <c r="Z558" s="131">
        <v>0</v>
      </c>
    </row>
    <row r="559" spans="3:26" ht="15" x14ac:dyDescent="0.15">
      <c r="C559" s="4" t="str">
        <f t="shared" si="184"/>
        <v>BE</v>
      </c>
      <c r="D559" s="28"/>
      <c r="E559" s="29"/>
      <c r="F559" s="29"/>
      <c r="G559" s="29"/>
      <c r="H559" s="29"/>
      <c r="I559" s="29"/>
      <c r="J559" s="29"/>
      <c r="K559" s="29"/>
      <c r="L559" s="19"/>
      <c r="M559" s="5"/>
      <c r="N559" s="5"/>
      <c r="O559" s="5">
        <v>0</v>
      </c>
      <c r="P559" s="129">
        <v>0</v>
      </c>
      <c r="Q559" s="115">
        <v>0</v>
      </c>
      <c r="R559" s="115">
        <v>0</v>
      </c>
      <c r="S559" s="115">
        <v>0</v>
      </c>
      <c r="T559" s="115">
        <v>0</v>
      </c>
      <c r="U559" s="115">
        <v>0</v>
      </c>
      <c r="V559" s="115">
        <v>0</v>
      </c>
      <c r="W559" s="115">
        <v>0</v>
      </c>
      <c r="X559" s="115">
        <v>0</v>
      </c>
      <c r="Y559" s="115">
        <v>0</v>
      </c>
      <c r="Z559" s="115">
        <v>0</v>
      </c>
    </row>
    <row r="560" spans="3:26" ht="15" x14ac:dyDescent="0.15">
      <c r="C560" s="4" t="str">
        <f t="shared" si="184"/>
        <v>BG</v>
      </c>
      <c r="D560" s="17"/>
      <c r="E560" s="18"/>
      <c r="F560" s="18"/>
      <c r="G560" s="18"/>
      <c r="H560" s="18"/>
      <c r="I560" s="18"/>
      <c r="J560" s="18"/>
      <c r="K560" s="18"/>
      <c r="L560" s="19"/>
      <c r="M560" s="5"/>
      <c r="N560" s="5"/>
      <c r="O560" s="38">
        <v>0</v>
      </c>
      <c r="P560" s="128">
        <v>0</v>
      </c>
      <c r="Q560" s="124">
        <v>0</v>
      </c>
      <c r="R560" s="124">
        <v>0</v>
      </c>
      <c r="S560" s="124">
        <v>0</v>
      </c>
      <c r="T560" s="124">
        <v>0</v>
      </c>
      <c r="U560" s="124">
        <v>0</v>
      </c>
      <c r="V560" s="124">
        <v>0</v>
      </c>
      <c r="W560" s="124">
        <v>0</v>
      </c>
      <c r="X560" s="124">
        <v>0</v>
      </c>
      <c r="Y560" s="115">
        <v>0</v>
      </c>
      <c r="Z560" s="115">
        <v>0</v>
      </c>
    </row>
    <row r="561" spans="3:26" ht="15" x14ac:dyDescent="0.15">
      <c r="C561" s="4" t="str">
        <f t="shared" si="184"/>
        <v>CH</v>
      </c>
      <c r="D561" s="17"/>
      <c r="E561" s="18"/>
      <c r="F561" s="18"/>
      <c r="G561" s="18"/>
      <c r="H561" s="18"/>
      <c r="I561" s="18"/>
      <c r="J561" s="18"/>
      <c r="K561" s="18"/>
      <c r="L561" s="19"/>
      <c r="M561" s="5"/>
      <c r="N561" s="5"/>
      <c r="O561" s="5">
        <v>0</v>
      </c>
      <c r="P561" s="129">
        <v>22699.050999999999</v>
      </c>
      <c r="Q561" s="115">
        <v>26930.326000000001</v>
      </c>
      <c r="R561" s="115">
        <v>28618.125</v>
      </c>
      <c r="S561" s="115">
        <v>28191.001</v>
      </c>
      <c r="T561" s="115">
        <v>17420.233152000001</v>
      </c>
      <c r="U561" s="115">
        <v>18257.446610999999</v>
      </c>
      <c r="V561" s="115">
        <v>16860.877367000001</v>
      </c>
      <c r="W561" s="115">
        <v>16723.685874999999</v>
      </c>
      <c r="X561" s="115">
        <v>17292.921599000001</v>
      </c>
      <c r="Y561" s="115">
        <v>16539.838039999999</v>
      </c>
      <c r="Z561" s="115">
        <v>17476.548694000001</v>
      </c>
    </row>
    <row r="562" spans="3:26" ht="15" x14ac:dyDescent="0.15">
      <c r="C562" s="4" t="str">
        <f t="shared" si="184"/>
        <v>CY</v>
      </c>
      <c r="D562" s="17"/>
      <c r="E562" s="18"/>
      <c r="F562" s="18"/>
      <c r="G562" s="18"/>
      <c r="H562" s="18"/>
      <c r="I562" s="18"/>
      <c r="J562" s="18"/>
      <c r="K562" s="18"/>
      <c r="L562" s="19"/>
      <c r="M562" s="5"/>
      <c r="N562" s="5"/>
      <c r="O562" s="38">
        <v>0</v>
      </c>
      <c r="P562" s="128">
        <v>0</v>
      </c>
      <c r="Q562" s="124">
        <v>0</v>
      </c>
      <c r="R562" s="124">
        <v>0</v>
      </c>
      <c r="S562" s="124">
        <v>0</v>
      </c>
      <c r="T562" s="124">
        <v>0</v>
      </c>
      <c r="U562" s="124">
        <v>0</v>
      </c>
      <c r="V562" s="124">
        <v>0</v>
      </c>
      <c r="W562" s="124">
        <v>0</v>
      </c>
      <c r="X562" s="115">
        <v>0</v>
      </c>
      <c r="Y562" s="115">
        <v>0</v>
      </c>
      <c r="Z562" s="115">
        <v>0</v>
      </c>
    </row>
    <row r="563" spans="3:26" ht="15" x14ac:dyDescent="0.15">
      <c r="C563" s="4" t="str">
        <f t="shared" si="184"/>
        <v xml:space="preserve">CZ </v>
      </c>
      <c r="D563" s="18"/>
      <c r="E563" s="18"/>
      <c r="F563" s="18"/>
      <c r="G563" s="18"/>
      <c r="H563" s="18"/>
      <c r="I563" s="18"/>
      <c r="J563" s="18"/>
      <c r="K563" s="18"/>
      <c r="L563" s="19"/>
      <c r="M563" s="5"/>
      <c r="N563" s="5"/>
      <c r="O563" s="38">
        <v>0</v>
      </c>
      <c r="P563" s="128">
        <v>0</v>
      </c>
      <c r="Q563" s="128">
        <v>0</v>
      </c>
      <c r="R563" s="128">
        <v>0</v>
      </c>
      <c r="S563" s="128">
        <v>0</v>
      </c>
      <c r="T563" s="128">
        <v>0</v>
      </c>
      <c r="U563" s="128">
        <v>0</v>
      </c>
      <c r="V563" s="128">
        <v>0</v>
      </c>
      <c r="W563" s="128">
        <v>0</v>
      </c>
      <c r="X563" s="128">
        <v>0</v>
      </c>
      <c r="Y563" s="128">
        <v>0</v>
      </c>
      <c r="Z563" s="128">
        <v>0</v>
      </c>
    </row>
    <row r="564" spans="3:26" ht="15" x14ac:dyDescent="0.15">
      <c r="C564" s="4" t="str">
        <f t="shared" si="184"/>
        <v>DE</v>
      </c>
      <c r="D564" s="17"/>
      <c r="E564" s="18"/>
      <c r="F564" s="18"/>
      <c r="G564" s="18"/>
      <c r="H564" s="18"/>
      <c r="I564" s="18"/>
      <c r="J564" s="18"/>
      <c r="K564" s="18"/>
      <c r="L564" s="19"/>
      <c r="M564" s="6"/>
      <c r="N564" s="6"/>
      <c r="O564" s="6">
        <v>0</v>
      </c>
      <c r="P564" s="129">
        <v>0</v>
      </c>
      <c r="Q564" s="115">
        <v>0</v>
      </c>
      <c r="R564" s="115">
        <v>0</v>
      </c>
      <c r="S564" s="115">
        <v>0</v>
      </c>
      <c r="T564" s="115">
        <v>0</v>
      </c>
      <c r="U564" s="115">
        <v>0</v>
      </c>
      <c r="V564" s="115">
        <v>0</v>
      </c>
      <c r="W564" s="115">
        <v>0</v>
      </c>
      <c r="X564" s="115">
        <v>0</v>
      </c>
      <c r="Y564" s="115">
        <v>0</v>
      </c>
      <c r="Z564" s="115">
        <v>0</v>
      </c>
    </row>
    <row r="565" spans="3:26" ht="15" x14ac:dyDescent="0.15">
      <c r="C565" s="4" t="str">
        <f t="shared" si="184"/>
        <v>DK</v>
      </c>
      <c r="D565" s="17"/>
      <c r="E565" s="18"/>
      <c r="F565" s="18"/>
      <c r="G565" s="18"/>
      <c r="H565" s="18"/>
      <c r="I565" s="18"/>
      <c r="J565" s="18"/>
      <c r="K565" s="18"/>
      <c r="L565" s="19"/>
      <c r="M565" s="5"/>
      <c r="N565" s="5"/>
      <c r="O565" s="38">
        <v>0</v>
      </c>
      <c r="P565" s="128">
        <v>0</v>
      </c>
      <c r="Q565" s="124">
        <v>0</v>
      </c>
      <c r="R565" s="124">
        <v>0</v>
      </c>
      <c r="S565" s="124">
        <v>0</v>
      </c>
      <c r="T565" s="124">
        <v>0</v>
      </c>
      <c r="U565" s="124">
        <v>0</v>
      </c>
      <c r="V565" s="124">
        <v>0</v>
      </c>
      <c r="W565" s="124">
        <v>0</v>
      </c>
      <c r="X565" s="124">
        <v>0</v>
      </c>
      <c r="Y565" s="115">
        <v>0</v>
      </c>
      <c r="Z565" s="115">
        <v>0</v>
      </c>
    </row>
    <row r="566" spans="3:26" ht="15" x14ac:dyDescent="0.15">
      <c r="C566" s="4" t="str">
        <f t="shared" si="184"/>
        <v>EE</v>
      </c>
      <c r="D566" s="17"/>
      <c r="E566" s="18"/>
      <c r="F566" s="18"/>
      <c r="G566" s="29"/>
      <c r="H566" s="29"/>
      <c r="I566" s="29"/>
      <c r="J566" s="29"/>
      <c r="K566" s="29"/>
      <c r="L566" s="30"/>
      <c r="M566" s="29"/>
      <c r="N566" s="29"/>
      <c r="O566" s="38">
        <v>0</v>
      </c>
      <c r="P566" s="129">
        <v>0</v>
      </c>
      <c r="Q566" s="115">
        <v>0</v>
      </c>
      <c r="R566" s="115">
        <v>0</v>
      </c>
      <c r="S566" s="115">
        <v>0</v>
      </c>
      <c r="T566" s="115">
        <v>0</v>
      </c>
      <c r="U566" s="115">
        <v>0</v>
      </c>
      <c r="V566" s="115">
        <v>0</v>
      </c>
      <c r="W566" s="115">
        <v>0</v>
      </c>
      <c r="X566" s="115">
        <v>0</v>
      </c>
      <c r="Y566" s="115">
        <v>0</v>
      </c>
      <c r="Z566" s="115">
        <v>0</v>
      </c>
    </row>
    <row r="567" spans="3:26" ht="15" x14ac:dyDescent="0.15">
      <c r="C567" s="4" t="str">
        <f t="shared" si="184"/>
        <v>ES</v>
      </c>
      <c r="D567" s="28"/>
      <c r="E567" s="29"/>
      <c r="F567" s="29"/>
      <c r="G567" s="29"/>
      <c r="H567" s="29"/>
      <c r="I567" s="29"/>
      <c r="J567" s="29"/>
      <c r="K567" s="29"/>
      <c r="L567" s="71"/>
      <c r="M567" s="5"/>
      <c r="N567" s="5"/>
      <c r="O567" s="38">
        <v>0</v>
      </c>
      <c r="P567" s="128">
        <v>0</v>
      </c>
      <c r="Q567" s="124">
        <v>0</v>
      </c>
      <c r="R567" s="124">
        <v>0</v>
      </c>
      <c r="S567" s="124">
        <v>0</v>
      </c>
      <c r="T567" s="124">
        <v>0</v>
      </c>
      <c r="U567" s="124">
        <v>0</v>
      </c>
      <c r="V567" s="124">
        <v>0</v>
      </c>
      <c r="W567" s="115">
        <v>0</v>
      </c>
      <c r="X567" s="115">
        <v>0</v>
      </c>
      <c r="Y567" s="115">
        <v>0</v>
      </c>
      <c r="Z567" s="115">
        <v>0</v>
      </c>
    </row>
    <row r="568" spans="3:26" ht="15" x14ac:dyDescent="0.15">
      <c r="C568" s="4" t="str">
        <f t="shared" si="184"/>
        <v>FI</v>
      </c>
      <c r="D568" s="28"/>
      <c r="E568" s="29"/>
      <c r="F568" s="29"/>
      <c r="G568" s="29"/>
      <c r="H568" s="29"/>
      <c r="I568" s="29"/>
      <c r="J568" s="29"/>
      <c r="K568" s="29"/>
      <c r="L568" s="30"/>
      <c r="M568" s="5"/>
      <c r="N568" s="5"/>
      <c r="O568" s="5">
        <v>0</v>
      </c>
      <c r="P568" s="129">
        <v>3078</v>
      </c>
      <c r="Q568" s="115">
        <v>2807</v>
      </c>
      <c r="R568" s="115">
        <v>2898</v>
      </c>
      <c r="S568" s="115">
        <v>3159</v>
      </c>
      <c r="T568" s="115">
        <v>6562</v>
      </c>
      <c r="U568" s="115">
        <v>8647</v>
      </c>
      <c r="V568" s="115">
        <v>8623</v>
      </c>
      <c r="W568" s="115">
        <v>7251</v>
      </c>
      <c r="X568" s="115">
        <v>6262</v>
      </c>
      <c r="Y568" s="115">
        <v>5415</v>
      </c>
      <c r="Z568" s="115">
        <v>4600</v>
      </c>
    </row>
    <row r="569" spans="3:26" ht="15" x14ac:dyDescent="0.15">
      <c r="C569" s="4" t="str">
        <f t="shared" si="184"/>
        <v>FR</v>
      </c>
      <c r="D569" s="28"/>
      <c r="E569" s="29"/>
      <c r="F569" s="29"/>
      <c r="G569" s="29"/>
      <c r="H569" s="29"/>
      <c r="I569" s="29"/>
      <c r="J569" s="29"/>
      <c r="K569" s="29"/>
      <c r="L569" s="30"/>
      <c r="M569" s="5"/>
      <c r="N569" s="5"/>
      <c r="O569" s="5">
        <v>0</v>
      </c>
      <c r="P569" s="129">
        <v>0</v>
      </c>
      <c r="Q569" s="115">
        <v>0</v>
      </c>
      <c r="R569" s="115">
        <v>0</v>
      </c>
      <c r="S569" s="115">
        <v>0</v>
      </c>
      <c r="T569" s="115">
        <v>0</v>
      </c>
      <c r="U569" s="115">
        <v>0</v>
      </c>
      <c r="V569" s="115">
        <v>0</v>
      </c>
      <c r="W569" s="115">
        <v>0</v>
      </c>
      <c r="X569" s="115">
        <v>0</v>
      </c>
      <c r="Y569" s="115">
        <v>0</v>
      </c>
      <c r="Z569" s="115">
        <v>0</v>
      </c>
    </row>
    <row r="570" spans="3:26" ht="15" x14ac:dyDescent="0.15">
      <c r="C570" s="4" t="str">
        <f t="shared" si="184"/>
        <v>GR</v>
      </c>
      <c r="D570" s="29"/>
      <c r="E570" s="29"/>
      <c r="F570" s="29"/>
      <c r="G570" s="29"/>
      <c r="H570" s="29"/>
      <c r="I570" s="29"/>
      <c r="J570" s="29"/>
      <c r="K570" s="29"/>
      <c r="L570" s="30"/>
      <c r="M570" s="29"/>
      <c r="N570" s="5"/>
      <c r="O570" s="38">
        <v>0</v>
      </c>
      <c r="P570" s="129">
        <v>0</v>
      </c>
      <c r="Q570" s="115">
        <v>0</v>
      </c>
      <c r="R570" s="115">
        <v>0</v>
      </c>
      <c r="S570" s="115">
        <v>0</v>
      </c>
      <c r="T570" s="115">
        <v>0</v>
      </c>
      <c r="U570" s="115">
        <v>0</v>
      </c>
      <c r="V570" s="115">
        <v>0</v>
      </c>
      <c r="W570" s="115">
        <v>0</v>
      </c>
      <c r="X570" s="115">
        <v>0</v>
      </c>
      <c r="Y570" s="115">
        <v>0</v>
      </c>
      <c r="Z570" s="115">
        <v>0</v>
      </c>
    </row>
    <row r="571" spans="3:26" ht="15" x14ac:dyDescent="0.15">
      <c r="C571" s="4" t="str">
        <f t="shared" si="184"/>
        <v>HR</v>
      </c>
      <c r="D571" s="17"/>
      <c r="E571" s="18"/>
      <c r="F571" s="18"/>
      <c r="G571" s="18"/>
      <c r="H571" s="18"/>
      <c r="I571" s="18"/>
      <c r="J571" s="18"/>
      <c r="K571" s="18"/>
      <c r="L571" s="19"/>
      <c r="M571" s="5"/>
      <c r="N571" s="5"/>
      <c r="O571" s="38">
        <v>0</v>
      </c>
      <c r="P571" s="129">
        <v>0</v>
      </c>
      <c r="Q571" s="115">
        <v>0</v>
      </c>
      <c r="R571" s="115">
        <v>0</v>
      </c>
      <c r="S571" s="115">
        <v>0</v>
      </c>
      <c r="T571" s="115">
        <v>0</v>
      </c>
      <c r="U571" s="115">
        <v>0</v>
      </c>
      <c r="V571" s="115">
        <v>0</v>
      </c>
      <c r="W571" s="115">
        <v>0</v>
      </c>
      <c r="X571" s="115">
        <v>0</v>
      </c>
      <c r="Y571" s="115">
        <v>0</v>
      </c>
      <c r="Z571" s="115">
        <v>0</v>
      </c>
    </row>
    <row r="572" spans="3:26" ht="15" x14ac:dyDescent="0.15">
      <c r="C572" s="4" t="str">
        <f t="shared" si="184"/>
        <v>HU</v>
      </c>
      <c r="D572" s="17"/>
      <c r="E572" s="18"/>
      <c r="F572" s="18"/>
      <c r="G572" s="18"/>
      <c r="H572" s="18"/>
      <c r="I572" s="18"/>
      <c r="J572" s="18"/>
      <c r="K572" s="18"/>
      <c r="L572" s="19"/>
      <c r="M572" s="5"/>
      <c r="N572" s="5"/>
      <c r="O572" s="5">
        <v>0</v>
      </c>
      <c r="P572" s="129">
        <v>0</v>
      </c>
      <c r="Q572" s="115">
        <v>0</v>
      </c>
      <c r="R572" s="115">
        <v>0</v>
      </c>
      <c r="S572" s="115">
        <v>0</v>
      </c>
      <c r="T572" s="115">
        <v>0</v>
      </c>
      <c r="U572" s="115">
        <v>0</v>
      </c>
      <c r="V572" s="115">
        <v>0</v>
      </c>
      <c r="W572" s="115">
        <v>0</v>
      </c>
      <c r="X572" s="115">
        <v>0</v>
      </c>
      <c r="Y572" s="115">
        <v>0</v>
      </c>
      <c r="Z572" s="115">
        <v>0</v>
      </c>
    </row>
    <row r="573" spans="3:26" ht="15" x14ac:dyDescent="0.15">
      <c r="C573" s="4" t="str">
        <f t="shared" si="184"/>
        <v>IE</v>
      </c>
      <c r="D573" s="17"/>
      <c r="E573" s="18"/>
      <c r="F573" s="18"/>
      <c r="G573" s="18"/>
      <c r="H573" s="18"/>
      <c r="I573" s="18"/>
      <c r="J573" s="18"/>
      <c r="K573" s="18"/>
      <c r="L573" s="19"/>
      <c r="M573" s="5"/>
      <c r="N573" s="38"/>
      <c r="O573" s="38">
        <v>0</v>
      </c>
      <c r="P573" s="128">
        <v>0</v>
      </c>
      <c r="Q573" s="124">
        <v>0</v>
      </c>
      <c r="R573" s="124">
        <v>0</v>
      </c>
      <c r="S573" s="124">
        <v>0</v>
      </c>
      <c r="T573" s="124">
        <v>0</v>
      </c>
      <c r="U573" s="124">
        <v>0</v>
      </c>
      <c r="V573" s="124">
        <v>0</v>
      </c>
      <c r="W573" s="124">
        <v>0</v>
      </c>
      <c r="X573" s="124">
        <v>0</v>
      </c>
      <c r="Y573" s="115">
        <v>0</v>
      </c>
      <c r="Z573" s="115">
        <v>0</v>
      </c>
    </row>
    <row r="574" spans="3:26" ht="15" x14ac:dyDescent="0.15">
      <c r="C574" s="4" t="str">
        <f t="shared" si="184"/>
        <v>IS</v>
      </c>
      <c r="D574" s="17"/>
      <c r="E574" s="18"/>
      <c r="F574" s="18"/>
      <c r="G574" s="18"/>
      <c r="H574" s="18"/>
      <c r="I574" s="18"/>
      <c r="J574" s="18"/>
      <c r="K574" s="18"/>
      <c r="L574" s="19"/>
      <c r="M574" s="5"/>
      <c r="N574" s="38"/>
      <c r="O574" s="72">
        <v>0</v>
      </c>
      <c r="P574" s="128">
        <v>0</v>
      </c>
      <c r="Q574" s="124">
        <v>0</v>
      </c>
      <c r="R574" s="124">
        <v>0</v>
      </c>
      <c r="S574" s="124">
        <v>0</v>
      </c>
      <c r="T574" s="124">
        <v>0</v>
      </c>
      <c r="U574" s="124">
        <v>0</v>
      </c>
      <c r="V574" s="124">
        <v>0</v>
      </c>
      <c r="W574" s="124">
        <v>0</v>
      </c>
      <c r="X574" s="124">
        <v>0</v>
      </c>
      <c r="Y574" s="115">
        <v>0</v>
      </c>
      <c r="Z574" s="115">
        <v>0</v>
      </c>
    </row>
    <row r="575" spans="3:26" ht="15" x14ac:dyDescent="0.15">
      <c r="C575" s="4" t="str">
        <f t="shared" si="184"/>
        <v>IT</v>
      </c>
      <c r="D575" s="28"/>
      <c r="E575" s="29"/>
      <c r="F575" s="29"/>
      <c r="G575" s="29"/>
      <c r="H575" s="29"/>
      <c r="I575" s="29"/>
      <c r="J575" s="18"/>
      <c r="K575" s="18"/>
      <c r="L575" s="19"/>
      <c r="M575" s="5"/>
      <c r="N575" s="5"/>
      <c r="O575" s="5">
        <v>0</v>
      </c>
      <c r="P575" s="129">
        <v>0</v>
      </c>
      <c r="Q575" s="115">
        <v>0</v>
      </c>
      <c r="R575" s="115">
        <v>0</v>
      </c>
      <c r="S575" s="115">
        <v>0</v>
      </c>
      <c r="T575" s="115">
        <v>0</v>
      </c>
      <c r="U575" s="115">
        <v>0</v>
      </c>
      <c r="V575" s="115">
        <v>0</v>
      </c>
      <c r="W575" s="115">
        <v>0</v>
      </c>
      <c r="X575" s="115">
        <v>0</v>
      </c>
      <c r="Y575" s="115">
        <v>0</v>
      </c>
      <c r="Z575" s="115">
        <v>0</v>
      </c>
    </row>
    <row r="576" spans="3:26" ht="15" x14ac:dyDescent="0.15">
      <c r="C576" s="4" t="str">
        <f t="shared" si="184"/>
        <v>LI</v>
      </c>
      <c r="D576" s="17"/>
      <c r="E576" s="18"/>
      <c r="F576" s="18"/>
      <c r="G576" s="18"/>
      <c r="H576" s="18"/>
      <c r="I576" s="18"/>
      <c r="J576" s="18"/>
      <c r="K576" s="18"/>
      <c r="L576" s="19"/>
      <c r="M576" s="5"/>
      <c r="N576" s="38"/>
      <c r="O576" s="38">
        <v>0</v>
      </c>
      <c r="P576" s="129">
        <v>0</v>
      </c>
      <c r="Q576" s="115">
        <v>0</v>
      </c>
      <c r="R576" s="115">
        <v>0</v>
      </c>
      <c r="S576" s="115">
        <v>0</v>
      </c>
      <c r="T576" s="115">
        <v>0</v>
      </c>
      <c r="U576" s="115">
        <v>0</v>
      </c>
      <c r="V576" s="115">
        <v>0</v>
      </c>
      <c r="W576" s="115">
        <v>0</v>
      </c>
      <c r="X576" s="115">
        <v>0</v>
      </c>
      <c r="Y576" s="115">
        <v>0</v>
      </c>
      <c r="Z576" s="115">
        <v>0</v>
      </c>
    </row>
    <row r="577" spans="3:26" ht="15" x14ac:dyDescent="0.15">
      <c r="C577" s="4" t="str">
        <f t="shared" si="184"/>
        <v>LU</v>
      </c>
      <c r="D577" s="17"/>
      <c r="E577" s="18"/>
      <c r="F577" s="18"/>
      <c r="G577" s="18"/>
      <c r="H577" s="18"/>
      <c r="I577" s="18"/>
      <c r="J577" s="18"/>
      <c r="K577" s="18"/>
      <c r="L577" s="19"/>
      <c r="M577" s="5"/>
      <c r="N577" s="38"/>
      <c r="O577" s="38">
        <v>0</v>
      </c>
      <c r="P577" s="128">
        <v>0</v>
      </c>
      <c r="Q577" s="124">
        <v>0</v>
      </c>
      <c r="R577" s="124">
        <v>0</v>
      </c>
      <c r="S577" s="124">
        <v>0</v>
      </c>
      <c r="T577" s="124">
        <v>0</v>
      </c>
      <c r="U577" s="124">
        <v>0</v>
      </c>
      <c r="V577" s="124">
        <v>0</v>
      </c>
      <c r="W577" s="124">
        <v>0</v>
      </c>
      <c r="X577" s="124">
        <v>0</v>
      </c>
      <c r="Y577" s="115">
        <v>0</v>
      </c>
      <c r="Z577" s="115">
        <v>0</v>
      </c>
    </row>
    <row r="578" spans="3:26" ht="15" x14ac:dyDescent="0.15">
      <c r="C578" s="4" t="str">
        <f t="shared" si="184"/>
        <v>LV</v>
      </c>
      <c r="D578" s="17"/>
      <c r="E578" s="18"/>
      <c r="F578" s="18"/>
      <c r="G578" s="18"/>
      <c r="H578" s="18"/>
      <c r="I578" s="18"/>
      <c r="J578" s="18"/>
      <c r="K578" s="18"/>
      <c r="L578" s="19"/>
      <c r="M578" s="5"/>
      <c r="N578" s="5"/>
      <c r="O578" s="5">
        <v>0</v>
      </c>
      <c r="P578" s="129">
        <v>0</v>
      </c>
      <c r="Q578" s="115">
        <v>0</v>
      </c>
      <c r="R578" s="115">
        <v>0</v>
      </c>
      <c r="S578" s="115">
        <v>0</v>
      </c>
      <c r="T578" s="115">
        <v>0</v>
      </c>
      <c r="U578" s="115">
        <v>0</v>
      </c>
      <c r="V578" s="115">
        <v>0</v>
      </c>
      <c r="W578" s="115">
        <v>0</v>
      </c>
      <c r="X578" s="115">
        <v>0</v>
      </c>
      <c r="Y578" s="115">
        <v>0</v>
      </c>
      <c r="Z578" s="115">
        <v>0</v>
      </c>
    </row>
    <row r="579" spans="3:26" ht="15" x14ac:dyDescent="0.15">
      <c r="C579" s="4" t="str">
        <f t="shared" si="184"/>
        <v>MT</v>
      </c>
      <c r="D579" s="17"/>
      <c r="E579" s="18"/>
      <c r="F579" s="18"/>
      <c r="G579" s="18"/>
      <c r="H579" s="18"/>
      <c r="I579" s="18"/>
      <c r="J579" s="18"/>
      <c r="K579" s="18"/>
      <c r="L579" s="19"/>
      <c r="M579" s="5"/>
      <c r="N579" s="5"/>
      <c r="O579" s="38">
        <v>0</v>
      </c>
      <c r="P579" s="128">
        <v>0</v>
      </c>
      <c r="Q579" s="124">
        <v>0</v>
      </c>
      <c r="R579" s="124">
        <v>0</v>
      </c>
      <c r="S579" s="124">
        <v>0</v>
      </c>
      <c r="T579" s="124">
        <v>0</v>
      </c>
      <c r="U579" s="124">
        <v>0</v>
      </c>
      <c r="V579" s="124">
        <v>0</v>
      </c>
      <c r="W579" s="124">
        <v>0</v>
      </c>
      <c r="X579" s="124">
        <v>0</v>
      </c>
      <c r="Y579" s="115">
        <v>0</v>
      </c>
      <c r="Z579" s="115">
        <v>0</v>
      </c>
    </row>
    <row r="580" spans="3:26" ht="15" x14ac:dyDescent="0.15">
      <c r="C580" s="4" t="str">
        <f t="shared" si="184"/>
        <v>NL</v>
      </c>
      <c r="D580" s="28"/>
      <c r="E580" s="29"/>
      <c r="F580" s="29"/>
      <c r="G580" s="29"/>
      <c r="H580" s="29"/>
      <c r="I580" s="29"/>
      <c r="J580" s="29"/>
      <c r="K580" s="29"/>
      <c r="L580" s="30"/>
      <c r="M580" s="5"/>
      <c r="N580" s="5"/>
      <c r="O580" s="38">
        <v>0</v>
      </c>
      <c r="P580" s="128">
        <v>0</v>
      </c>
      <c r="Q580" s="124">
        <v>0</v>
      </c>
      <c r="R580" s="124">
        <v>0</v>
      </c>
      <c r="S580" s="124">
        <v>0</v>
      </c>
      <c r="T580" s="124">
        <v>0</v>
      </c>
      <c r="U580" s="124">
        <v>0</v>
      </c>
      <c r="V580" s="124">
        <v>0</v>
      </c>
      <c r="W580" s="124">
        <v>0</v>
      </c>
      <c r="X580" s="124">
        <v>0</v>
      </c>
      <c r="Y580" s="115">
        <v>0</v>
      </c>
      <c r="Z580" s="115">
        <v>0</v>
      </c>
    </row>
    <row r="581" spans="3:26" ht="15" x14ac:dyDescent="0.15">
      <c r="C581" s="4" t="str">
        <f t="shared" si="184"/>
        <v>NO</v>
      </c>
      <c r="D581" s="17"/>
      <c r="E581" s="18"/>
      <c r="F581" s="18"/>
      <c r="G581" s="18"/>
      <c r="H581" s="18"/>
      <c r="I581" s="18"/>
      <c r="J581" s="18"/>
      <c r="K581" s="18"/>
      <c r="L581" s="19"/>
      <c r="M581" s="5"/>
      <c r="N581" s="5"/>
      <c r="O581" s="38">
        <v>0</v>
      </c>
      <c r="P581" s="115">
        <v>0</v>
      </c>
      <c r="Q581" s="115">
        <v>0</v>
      </c>
      <c r="R581" s="115">
        <v>0</v>
      </c>
      <c r="S581" s="115">
        <v>0</v>
      </c>
      <c r="T581" s="115">
        <v>0</v>
      </c>
      <c r="U581" s="115">
        <v>0</v>
      </c>
      <c r="V581" s="115">
        <v>0</v>
      </c>
      <c r="W581" s="115">
        <v>0</v>
      </c>
      <c r="X581" s="115">
        <v>0</v>
      </c>
      <c r="Y581" s="115">
        <v>0</v>
      </c>
      <c r="Z581" s="115">
        <v>0</v>
      </c>
    </row>
    <row r="582" spans="3:26" ht="15" x14ac:dyDescent="0.15">
      <c r="C582" s="4" t="str">
        <f t="shared" si="184"/>
        <v>PL</v>
      </c>
      <c r="D582" s="17"/>
      <c r="E582" s="18"/>
      <c r="F582" s="18"/>
      <c r="G582" s="75"/>
      <c r="H582" s="75"/>
      <c r="I582" s="75"/>
      <c r="J582" s="75"/>
      <c r="K582" s="75"/>
      <c r="L582" s="19"/>
      <c r="M582" s="5"/>
      <c r="N582" s="5"/>
      <c r="O582" s="38">
        <v>0</v>
      </c>
      <c r="P582" s="128">
        <v>0</v>
      </c>
      <c r="Q582" s="124">
        <v>0</v>
      </c>
      <c r="R582" s="124">
        <v>0</v>
      </c>
      <c r="S582" s="124">
        <v>0</v>
      </c>
      <c r="T582" s="124">
        <v>0</v>
      </c>
      <c r="U582" s="124">
        <v>0</v>
      </c>
      <c r="V582" s="124">
        <v>0</v>
      </c>
      <c r="W582" s="124">
        <v>0</v>
      </c>
      <c r="X582" s="124">
        <v>0</v>
      </c>
      <c r="Y582" s="115">
        <v>0</v>
      </c>
      <c r="Z582" s="115">
        <v>0</v>
      </c>
    </row>
    <row r="583" spans="3:26" ht="15" x14ac:dyDescent="0.15">
      <c r="C583" s="4" t="str">
        <f t="shared" si="184"/>
        <v>PT</v>
      </c>
      <c r="D583" s="28"/>
      <c r="E583" s="29"/>
      <c r="F583" s="29"/>
      <c r="G583" s="29"/>
      <c r="H583" s="29"/>
      <c r="I583" s="29"/>
      <c r="J583" s="29"/>
      <c r="K583" s="29"/>
      <c r="L583" s="30"/>
      <c r="M583" s="10"/>
      <c r="N583" s="10"/>
      <c r="O583" s="38">
        <v>0</v>
      </c>
      <c r="P583" s="128">
        <v>0</v>
      </c>
      <c r="Q583" s="124">
        <v>0</v>
      </c>
      <c r="R583" s="124">
        <v>0</v>
      </c>
      <c r="S583" s="124">
        <v>0</v>
      </c>
      <c r="T583" s="115">
        <v>0</v>
      </c>
      <c r="U583" s="115">
        <v>0</v>
      </c>
      <c r="V583" s="115">
        <v>0</v>
      </c>
      <c r="W583" s="115">
        <v>0</v>
      </c>
      <c r="X583" s="115">
        <v>0</v>
      </c>
      <c r="Y583" s="115">
        <v>0</v>
      </c>
      <c r="Z583" s="115">
        <v>0</v>
      </c>
    </row>
    <row r="584" spans="3:26" ht="15" x14ac:dyDescent="0.15">
      <c r="C584" s="4" t="str">
        <f t="shared" si="184"/>
        <v>RO</v>
      </c>
      <c r="D584" s="17"/>
      <c r="E584" s="18"/>
      <c r="F584" s="18"/>
      <c r="G584" s="18"/>
      <c r="H584" s="18"/>
      <c r="I584" s="18"/>
      <c r="J584" s="18"/>
      <c r="K584" s="18"/>
      <c r="L584" s="19"/>
      <c r="M584" s="5"/>
      <c r="N584" s="5"/>
      <c r="O584" s="38">
        <v>0</v>
      </c>
      <c r="P584" s="128">
        <v>0</v>
      </c>
      <c r="Q584" s="124">
        <v>0</v>
      </c>
      <c r="R584" s="124">
        <v>0</v>
      </c>
      <c r="S584" s="124">
        <v>0</v>
      </c>
      <c r="T584" s="124">
        <v>0</v>
      </c>
      <c r="U584" s="124">
        <v>0</v>
      </c>
      <c r="V584" s="124">
        <v>0</v>
      </c>
      <c r="W584" s="115">
        <v>0</v>
      </c>
      <c r="X584" s="115">
        <v>0</v>
      </c>
      <c r="Y584" s="115">
        <v>0</v>
      </c>
      <c r="Z584" s="115">
        <v>0</v>
      </c>
    </row>
    <row r="585" spans="3:26" ht="15" x14ac:dyDescent="0.15">
      <c r="C585" s="4" t="str">
        <f t="shared" si="184"/>
        <v>SE</v>
      </c>
      <c r="D585" s="17"/>
      <c r="E585" s="18"/>
      <c r="F585" s="18"/>
      <c r="G585" s="18"/>
      <c r="H585" s="18"/>
      <c r="I585" s="18"/>
      <c r="J585" s="18"/>
      <c r="K585" s="18"/>
      <c r="L585" s="19"/>
      <c r="M585" s="5"/>
      <c r="N585" s="5"/>
      <c r="O585" s="5">
        <v>0</v>
      </c>
      <c r="P585" s="129">
        <v>0</v>
      </c>
      <c r="Q585" s="115">
        <v>0</v>
      </c>
      <c r="R585" s="115">
        <v>0</v>
      </c>
      <c r="S585" s="115">
        <v>0</v>
      </c>
      <c r="T585" s="115">
        <v>0</v>
      </c>
      <c r="U585" s="115">
        <v>0</v>
      </c>
      <c r="V585" s="115">
        <v>0</v>
      </c>
      <c r="W585" s="115">
        <v>0</v>
      </c>
      <c r="X585" s="115">
        <v>0</v>
      </c>
      <c r="Y585" s="115">
        <v>0</v>
      </c>
      <c r="Z585" s="115">
        <v>0</v>
      </c>
    </row>
    <row r="586" spans="3:26" ht="15" x14ac:dyDescent="0.15">
      <c r="C586" s="4" t="str">
        <f t="shared" si="184"/>
        <v>SI</v>
      </c>
      <c r="D586" s="29"/>
      <c r="E586" s="29"/>
      <c r="F586" s="29"/>
      <c r="G586" s="29"/>
      <c r="H586" s="29"/>
      <c r="I586" s="29"/>
      <c r="J586" s="29"/>
      <c r="K586" s="29"/>
      <c r="L586" s="30"/>
      <c r="M586" s="29"/>
      <c r="N586" s="29"/>
      <c r="O586" s="38">
        <v>0</v>
      </c>
      <c r="P586" s="128">
        <v>0</v>
      </c>
      <c r="Q586" s="124">
        <v>0</v>
      </c>
      <c r="R586" s="124">
        <v>0</v>
      </c>
      <c r="S586" s="124">
        <v>0</v>
      </c>
      <c r="T586" s="124">
        <v>0</v>
      </c>
      <c r="U586" s="124">
        <v>0</v>
      </c>
      <c r="V586" s="124">
        <v>0</v>
      </c>
      <c r="W586" s="124">
        <v>0</v>
      </c>
      <c r="X586" s="124">
        <v>0</v>
      </c>
      <c r="Y586" s="115">
        <v>78.599999999999994</v>
      </c>
      <c r="Z586" s="115">
        <v>0</v>
      </c>
    </row>
    <row r="587" spans="3:26" ht="15" x14ac:dyDescent="0.15">
      <c r="C587" s="4" t="str">
        <f t="shared" si="184"/>
        <v xml:space="preserve">SK </v>
      </c>
      <c r="D587" s="17"/>
      <c r="E587" s="29"/>
      <c r="F587" s="29"/>
      <c r="G587" s="29"/>
      <c r="H587" s="29"/>
      <c r="I587" s="29"/>
      <c r="J587" s="29"/>
      <c r="K587" s="29"/>
      <c r="L587" s="30"/>
      <c r="M587" s="29"/>
      <c r="N587" s="29"/>
      <c r="O587" s="38">
        <v>0</v>
      </c>
      <c r="P587" s="128">
        <v>0</v>
      </c>
      <c r="Q587" s="124">
        <v>0</v>
      </c>
      <c r="R587" s="124">
        <v>0</v>
      </c>
      <c r="S587" s="115">
        <v>0</v>
      </c>
      <c r="T587" s="115">
        <v>0</v>
      </c>
      <c r="U587" s="115">
        <v>0</v>
      </c>
      <c r="V587" s="115">
        <v>0</v>
      </c>
      <c r="W587" s="115">
        <v>0</v>
      </c>
      <c r="X587" s="115">
        <v>0</v>
      </c>
      <c r="Y587" s="115">
        <v>0</v>
      </c>
      <c r="Z587" s="115">
        <v>0</v>
      </c>
    </row>
    <row r="588" spans="3:26" ht="15" x14ac:dyDescent="0.15">
      <c r="C588" s="4" t="str">
        <f t="shared" si="184"/>
        <v>TR</v>
      </c>
      <c r="D588" s="38"/>
      <c r="E588" s="38"/>
      <c r="F588" s="38"/>
      <c r="G588" s="38"/>
      <c r="H588" s="38"/>
      <c r="I588" s="38"/>
      <c r="J588" s="38"/>
      <c r="K588" s="38"/>
      <c r="L588" s="38"/>
      <c r="M588" s="38"/>
      <c r="N588" s="38"/>
      <c r="O588" s="38">
        <v>0</v>
      </c>
      <c r="P588" s="115">
        <v>0</v>
      </c>
      <c r="Q588" s="115">
        <v>0</v>
      </c>
      <c r="R588" s="115">
        <v>0</v>
      </c>
      <c r="S588" s="115">
        <v>0</v>
      </c>
      <c r="T588" s="115">
        <v>0</v>
      </c>
      <c r="U588" s="115">
        <v>0</v>
      </c>
      <c r="V588" s="115">
        <v>0</v>
      </c>
      <c r="W588" s="115">
        <v>0</v>
      </c>
      <c r="X588" s="115">
        <v>0</v>
      </c>
      <c r="Y588" s="115">
        <v>0</v>
      </c>
      <c r="Z588" s="115">
        <v>0</v>
      </c>
    </row>
    <row r="589" spans="3:26" ht="15" x14ac:dyDescent="0.15">
      <c r="C589" s="7" t="s">
        <v>34</v>
      </c>
      <c r="D589" s="20"/>
      <c r="E589" s="21"/>
      <c r="F589" s="21"/>
      <c r="G589" s="21"/>
      <c r="H589" s="21"/>
      <c r="I589" s="21"/>
      <c r="J589" s="21"/>
      <c r="K589" s="21"/>
      <c r="L589" s="22"/>
      <c r="M589" s="8"/>
      <c r="N589" s="8"/>
      <c r="O589" s="8">
        <v>0</v>
      </c>
      <c r="P589" s="130">
        <v>0</v>
      </c>
      <c r="Q589" s="116">
        <v>0</v>
      </c>
      <c r="R589" s="116">
        <v>0</v>
      </c>
      <c r="S589" s="116">
        <v>0</v>
      </c>
      <c r="T589" s="116">
        <v>0</v>
      </c>
      <c r="U589" s="116">
        <v>0</v>
      </c>
      <c r="V589" s="116">
        <v>0</v>
      </c>
      <c r="W589" s="116">
        <v>0</v>
      </c>
      <c r="X589" s="116">
        <v>0</v>
      </c>
      <c r="Y589" s="116">
        <v>0</v>
      </c>
      <c r="Z589" s="116">
        <v>0</v>
      </c>
    </row>
    <row r="592" spans="3:26" ht="18.75" x14ac:dyDescent="0.15">
      <c r="C592" s="9" t="s">
        <v>48</v>
      </c>
    </row>
    <row r="593" spans="3:26" ht="15" x14ac:dyDescent="0.15">
      <c r="C593" s="2"/>
      <c r="D593" s="3">
        <v>1992</v>
      </c>
      <c r="E593" s="3">
        <f>D593+1</f>
        <v>1993</v>
      </c>
      <c r="F593" s="3">
        <f t="shared" ref="F593:Z593" si="185">E593+1</f>
        <v>1994</v>
      </c>
      <c r="G593" s="3">
        <f t="shared" si="185"/>
        <v>1995</v>
      </c>
      <c r="H593" s="3">
        <f t="shared" si="185"/>
        <v>1996</v>
      </c>
      <c r="I593" s="3">
        <f t="shared" si="185"/>
        <v>1997</v>
      </c>
      <c r="J593" s="3">
        <f t="shared" si="185"/>
        <v>1998</v>
      </c>
      <c r="K593" s="3">
        <f t="shared" si="185"/>
        <v>1999</v>
      </c>
      <c r="L593" s="3">
        <f t="shared" si="185"/>
        <v>2000</v>
      </c>
      <c r="M593" s="3">
        <f t="shared" si="185"/>
        <v>2001</v>
      </c>
      <c r="N593" s="3">
        <f t="shared" si="185"/>
        <v>2002</v>
      </c>
      <c r="O593" s="3">
        <f t="shared" si="185"/>
        <v>2003</v>
      </c>
      <c r="P593" s="3">
        <f t="shared" si="185"/>
        <v>2004</v>
      </c>
      <c r="Q593" s="3">
        <f t="shared" si="185"/>
        <v>2005</v>
      </c>
      <c r="R593" s="3">
        <f t="shared" si="185"/>
        <v>2006</v>
      </c>
      <c r="S593" s="3">
        <f t="shared" si="185"/>
        <v>2007</v>
      </c>
      <c r="T593" s="3">
        <f t="shared" si="185"/>
        <v>2008</v>
      </c>
      <c r="U593" s="3">
        <f t="shared" si="185"/>
        <v>2009</v>
      </c>
      <c r="V593" s="3">
        <f t="shared" si="185"/>
        <v>2010</v>
      </c>
      <c r="W593" s="3">
        <f t="shared" si="185"/>
        <v>2011</v>
      </c>
      <c r="X593" s="3">
        <f t="shared" si="185"/>
        <v>2012</v>
      </c>
      <c r="Y593" s="114">
        <f t="shared" si="185"/>
        <v>2013</v>
      </c>
      <c r="Z593" s="114">
        <f t="shared" si="185"/>
        <v>2014</v>
      </c>
    </row>
    <row r="594" spans="3:26" ht="15" x14ac:dyDescent="0.15">
      <c r="C594" s="4" t="str">
        <f>C522</f>
        <v>AT</v>
      </c>
      <c r="D594" s="26"/>
      <c r="E594" s="27"/>
      <c r="F594" s="27"/>
      <c r="G594" s="27"/>
      <c r="H594" s="27"/>
      <c r="I594" s="27"/>
      <c r="J594" s="27"/>
      <c r="K594" s="27"/>
      <c r="L594" s="16"/>
      <c r="M594" s="5"/>
      <c r="N594" s="5"/>
      <c r="O594" s="38">
        <v>0</v>
      </c>
      <c r="P594" s="126">
        <v>0</v>
      </c>
      <c r="Q594" s="127">
        <v>0</v>
      </c>
      <c r="R594" s="127">
        <v>0</v>
      </c>
      <c r="S594" s="127">
        <v>0</v>
      </c>
      <c r="T594" s="127">
        <v>0</v>
      </c>
      <c r="U594" s="127">
        <v>0</v>
      </c>
      <c r="V594" s="127">
        <v>0</v>
      </c>
      <c r="W594" s="127">
        <v>0</v>
      </c>
      <c r="X594" s="127">
        <v>0</v>
      </c>
      <c r="Y594" s="131">
        <v>0</v>
      </c>
      <c r="Z594" s="131">
        <v>0</v>
      </c>
    </row>
    <row r="595" spans="3:26" ht="15" x14ac:dyDescent="0.15">
      <c r="C595" s="4" t="str">
        <f t="shared" ref="C595:C624" si="186">C523</f>
        <v>BE</v>
      </c>
      <c r="D595" s="28"/>
      <c r="E595" s="29"/>
      <c r="F595" s="29"/>
      <c r="G595" s="29"/>
      <c r="H595" s="29"/>
      <c r="I595" s="29"/>
      <c r="J595" s="29"/>
      <c r="K595" s="29"/>
      <c r="L595" s="19"/>
      <c r="M595" s="5"/>
      <c r="N595" s="5"/>
      <c r="O595" s="5">
        <v>0</v>
      </c>
      <c r="P595" s="129">
        <v>0</v>
      </c>
      <c r="Q595" s="115">
        <v>0</v>
      </c>
      <c r="R595" s="115">
        <v>0</v>
      </c>
      <c r="S595" s="115">
        <v>0</v>
      </c>
      <c r="T595" s="115">
        <v>0</v>
      </c>
      <c r="U595" s="115">
        <v>0</v>
      </c>
      <c r="V595" s="115">
        <v>0</v>
      </c>
      <c r="W595" s="115">
        <v>0</v>
      </c>
      <c r="X595" s="115">
        <v>0</v>
      </c>
      <c r="Y595" s="115">
        <v>0</v>
      </c>
      <c r="Z595" s="115">
        <v>0</v>
      </c>
    </row>
    <row r="596" spans="3:26" ht="15" x14ac:dyDescent="0.15">
      <c r="C596" s="4" t="str">
        <f t="shared" si="186"/>
        <v>BG</v>
      </c>
      <c r="D596" s="17"/>
      <c r="E596" s="18"/>
      <c r="F596" s="18"/>
      <c r="G596" s="18"/>
      <c r="H596" s="18"/>
      <c r="I596" s="18"/>
      <c r="J596" s="18"/>
      <c r="K596" s="18"/>
      <c r="L596" s="19"/>
      <c r="M596" s="5"/>
      <c r="N596" s="5"/>
      <c r="O596" s="38">
        <v>0</v>
      </c>
      <c r="P596" s="128">
        <v>0</v>
      </c>
      <c r="Q596" s="124">
        <v>0</v>
      </c>
      <c r="R596" s="124">
        <v>0</v>
      </c>
      <c r="S596" s="124">
        <v>0</v>
      </c>
      <c r="T596" s="124">
        <v>0</v>
      </c>
      <c r="U596" s="124">
        <v>0</v>
      </c>
      <c r="V596" s="124">
        <v>0</v>
      </c>
      <c r="W596" s="124">
        <v>0</v>
      </c>
      <c r="X596" s="124">
        <v>0</v>
      </c>
      <c r="Y596" s="115">
        <v>0</v>
      </c>
      <c r="Z596" s="115">
        <v>0</v>
      </c>
    </row>
    <row r="597" spans="3:26" ht="15" x14ac:dyDescent="0.15">
      <c r="C597" s="4" t="str">
        <f t="shared" si="186"/>
        <v>CH</v>
      </c>
      <c r="D597" s="17"/>
      <c r="E597" s="18"/>
      <c r="F597" s="18"/>
      <c r="G597" s="18"/>
      <c r="H597" s="18"/>
      <c r="I597" s="18"/>
      <c r="J597" s="18"/>
      <c r="K597" s="18"/>
      <c r="L597" s="19"/>
      <c r="M597" s="5"/>
      <c r="N597" s="5"/>
      <c r="O597" s="5">
        <v>0</v>
      </c>
      <c r="P597" s="129">
        <v>12.563191</v>
      </c>
      <c r="Q597" s="115">
        <v>10447.624</v>
      </c>
      <c r="R597" s="115">
        <v>10246.369000000001</v>
      </c>
      <c r="S597" s="115">
        <v>9499.6280000000006</v>
      </c>
      <c r="T597" s="115">
        <v>1171.1590900000001</v>
      </c>
      <c r="U597" s="115">
        <v>1037.222424</v>
      </c>
      <c r="V597" s="115">
        <v>862.47629199999994</v>
      </c>
      <c r="W597" s="115">
        <v>715.94007899999997</v>
      </c>
      <c r="X597" s="115">
        <v>610.26913200000001</v>
      </c>
      <c r="Y597" s="115">
        <v>521.12742200000002</v>
      </c>
      <c r="Z597" s="115">
        <v>480.03606200000002</v>
      </c>
    </row>
    <row r="598" spans="3:26" ht="15" x14ac:dyDescent="0.15">
      <c r="C598" s="4" t="str">
        <f t="shared" si="186"/>
        <v>CY</v>
      </c>
      <c r="D598" s="17"/>
      <c r="E598" s="18"/>
      <c r="F598" s="18"/>
      <c r="G598" s="18"/>
      <c r="H598" s="18"/>
      <c r="I598" s="18"/>
      <c r="J598" s="18"/>
      <c r="K598" s="18"/>
      <c r="L598" s="19"/>
      <c r="M598" s="5"/>
      <c r="N598" s="5"/>
      <c r="O598" s="38">
        <v>0</v>
      </c>
      <c r="P598" s="128">
        <v>0</v>
      </c>
      <c r="Q598" s="124">
        <v>0</v>
      </c>
      <c r="R598" s="124">
        <v>0</v>
      </c>
      <c r="S598" s="124">
        <v>0</v>
      </c>
      <c r="T598" s="124">
        <v>0</v>
      </c>
      <c r="U598" s="124">
        <v>0</v>
      </c>
      <c r="V598" s="124">
        <v>0</v>
      </c>
      <c r="W598" s="124">
        <v>0</v>
      </c>
      <c r="X598" s="115">
        <v>0</v>
      </c>
      <c r="Y598" s="115">
        <v>0</v>
      </c>
      <c r="Z598" s="115">
        <v>0</v>
      </c>
    </row>
    <row r="599" spans="3:26" ht="15" x14ac:dyDescent="0.15">
      <c r="C599" s="4" t="str">
        <f t="shared" si="186"/>
        <v xml:space="preserve">CZ </v>
      </c>
      <c r="D599" s="18"/>
      <c r="E599" s="18"/>
      <c r="F599" s="18"/>
      <c r="G599" s="18"/>
      <c r="H599" s="18"/>
      <c r="I599" s="18"/>
      <c r="J599" s="18"/>
      <c r="K599" s="18"/>
      <c r="L599" s="19"/>
      <c r="M599" s="5"/>
      <c r="N599" s="5"/>
      <c r="O599" s="38">
        <v>0</v>
      </c>
      <c r="P599" s="128">
        <v>0</v>
      </c>
      <c r="Q599" s="128">
        <v>0</v>
      </c>
      <c r="R599" s="128">
        <v>0</v>
      </c>
      <c r="S599" s="128">
        <v>0</v>
      </c>
      <c r="T599" s="128">
        <v>0</v>
      </c>
      <c r="U599" s="128">
        <v>0</v>
      </c>
      <c r="V599" s="128">
        <v>0</v>
      </c>
      <c r="W599" s="128">
        <v>0</v>
      </c>
      <c r="X599" s="128">
        <v>0</v>
      </c>
      <c r="Y599" s="128">
        <v>0</v>
      </c>
      <c r="Z599" s="128">
        <v>0</v>
      </c>
    </row>
    <row r="600" spans="3:26" ht="15" x14ac:dyDescent="0.15">
      <c r="C600" s="4" t="str">
        <f t="shared" si="186"/>
        <v>DE</v>
      </c>
      <c r="D600" s="17"/>
      <c r="E600" s="18"/>
      <c r="F600" s="18"/>
      <c r="G600" s="18"/>
      <c r="H600" s="18"/>
      <c r="I600" s="18"/>
      <c r="J600" s="18"/>
      <c r="K600" s="18"/>
      <c r="L600" s="19"/>
      <c r="M600" s="6"/>
      <c r="N600" s="6"/>
      <c r="O600" s="6">
        <v>0</v>
      </c>
      <c r="P600" s="129">
        <v>0</v>
      </c>
      <c r="Q600" s="115">
        <v>0</v>
      </c>
      <c r="R600" s="115">
        <v>0</v>
      </c>
      <c r="S600" s="115">
        <v>0</v>
      </c>
      <c r="T600" s="115">
        <v>0</v>
      </c>
      <c r="U600" s="115">
        <v>0</v>
      </c>
      <c r="V600" s="115">
        <v>0</v>
      </c>
      <c r="W600" s="115">
        <v>0</v>
      </c>
      <c r="X600" s="115">
        <v>0</v>
      </c>
      <c r="Y600" s="115">
        <v>0</v>
      </c>
      <c r="Z600" s="115">
        <v>0</v>
      </c>
    </row>
    <row r="601" spans="3:26" ht="15" x14ac:dyDescent="0.15">
      <c r="C601" s="4" t="str">
        <f t="shared" si="186"/>
        <v>DK</v>
      </c>
      <c r="D601" s="17"/>
      <c r="E601" s="18"/>
      <c r="F601" s="18"/>
      <c r="G601" s="18"/>
      <c r="H601" s="18"/>
      <c r="I601" s="18"/>
      <c r="J601" s="18"/>
      <c r="K601" s="18"/>
      <c r="L601" s="19"/>
      <c r="M601" s="5"/>
      <c r="N601" s="5"/>
      <c r="O601" s="38">
        <v>0</v>
      </c>
      <c r="P601" s="128">
        <v>0</v>
      </c>
      <c r="Q601" s="124">
        <v>0</v>
      </c>
      <c r="R601" s="124">
        <v>0</v>
      </c>
      <c r="S601" s="124">
        <v>0</v>
      </c>
      <c r="T601" s="124">
        <v>0</v>
      </c>
      <c r="U601" s="124">
        <v>0</v>
      </c>
      <c r="V601" s="124">
        <v>0</v>
      </c>
      <c r="W601" s="124">
        <v>0</v>
      </c>
      <c r="X601" s="124">
        <v>0</v>
      </c>
      <c r="Y601" s="115">
        <v>0</v>
      </c>
      <c r="Z601" s="115">
        <v>0</v>
      </c>
    </row>
    <row r="602" spans="3:26" ht="15" x14ac:dyDescent="0.15">
      <c r="C602" s="4" t="str">
        <f t="shared" si="186"/>
        <v>EE</v>
      </c>
      <c r="D602" s="17"/>
      <c r="E602" s="18"/>
      <c r="F602" s="18"/>
      <c r="G602" s="29"/>
      <c r="H602" s="29"/>
      <c r="I602" s="29"/>
      <c r="J602" s="29"/>
      <c r="K602" s="29"/>
      <c r="L602" s="30"/>
      <c r="M602" s="29"/>
      <c r="N602" s="29"/>
      <c r="O602" s="38">
        <v>0</v>
      </c>
      <c r="P602" s="129">
        <v>0</v>
      </c>
      <c r="Q602" s="115">
        <v>0</v>
      </c>
      <c r="R602" s="115">
        <v>0</v>
      </c>
      <c r="S602" s="115">
        <v>0</v>
      </c>
      <c r="T602" s="115">
        <v>0</v>
      </c>
      <c r="U602" s="115">
        <v>0</v>
      </c>
      <c r="V602" s="115">
        <v>0</v>
      </c>
      <c r="W602" s="115">
        <v>0</v>
      </c>
      <c r="X602" s="115">
        <v>0</v>
      </c>
      <c r="Y602" s="115">
        <v>0</v>
      </c>
      <c r="Z602" s="115">
        <v>0</v>
      </c>
    </row>
    <row r="603" spans="3:26" ht="15" x14ac:dyDescent="0.15">
      <c r="C603" s="4" t="str">
        <f t="shared" si="186"/>
        <v>ES</v>
      </c>
      <c r="D603" s="28"/>
      <c r="E603" s="29"/>
      <c r="F603" s="29"/>
      <c r="G603" s="29"/>
      <c r="H603" s="29"/>
      <c r="I603" s="29"/>
      <c r="J603" s="29"/>
      <c r="K603" s="29"/>
      <c r="L603" s="71"/>
      <c r="M603" s="5"/>
      <c r="N603" s="5"/>
      <c r="O603" s="38">
        <v>0</v>
      </c>
      <c r="P603" s="128">
        <v>0</v>
      </c>
      <c r="Q603" s="124">
        <v>0</v>
      </c>
      <c r="R603" s="124">
        <v>0</v>
      </c>
      <c r="S603" s="124">
        <v>0</v>
      </c>
      <c r="T603" s="124">
        <v>0</v>
      </c>
      <c r="U603" s="124">
        <v>0</v>
      </c>
      <c r="V603" s="124">
        <v>0</v>
      </c>
      <c r="W603" s="115">
        <v>0</v>
      </c>
      <c r="X603" s="115">
        <v>0</v>
      </c>
      <c r="Y603" s="115">
        <v>0</v>
      </c>
      <c r="Z603" s="115">
        <v>0</v>
      </c>
    </row>
    <row r="604" spans="3:26" ht="15" x14ac:dyDescent="0.15">
      <c r="C604" s="4" t="str">
        <f t="shared" si="186"/>
        <v>FI</v>
      </c>
      <c r="D604" s="28"/>
      <c r="E604" s="29"/>
      <c r="F604" s="29"/>
      <c r="G604" s="29"/>
      <c r="H604" s="29"/>
      <c r="I604" s="29"/>
      <c r="J604" s="29"/>
      <c r="K604" s="29"/>
      <c r="L604" s="30"/>
      <c r="M604" s="5"/>
      <c r="N604" s="5"/>
      <c r="O604" s="5">
        <v>0</v>
      </c>
      <c r="P604" s="129">
        <v>13</v>
      </c>
      <c r="Q604" s="115">
        <v>11</v>
      </c>
      <c r="R604" s="115">
        <v>6</v>
      </c>
      <c r="S604" s="115">
        <v>5</v>
      </c>
      <c r="T604" s="115">
        <v>8</v>
      </c>
      <c r="U604" s="115">
        <v>27</v>
      </c>
      <c r="V604" s="115">
        <v>28</v>
      </c>
      <c r="W604" s="115">
        <v>24</v>
      </c>
      <c r="X604" s="115">
        <v>24</v>
      </c>
      <c r="Y604" s="115">
        <v>19</v>
      </c>
      <c r="Z604" s="115">
        <v>12</v>
      </c>
    </row>
    <row r="605" spans="3:26" ht="15" x14ac:dyDescent="0.15">
      <c r="C605" s="4" t="str">
        <f t="shared" si="186"/>
        <v>FR</v>
      </c>
      <c r="D605" s="28"/>
      <c r="E605" s="29"/>
      <c r="F605" s="29"/>
      <c r="G605" s="29"/>
      <c r="H605" s="29"/>
      <c r="I605" s="29"/>
      <c r="J605" s="29"/>
      <c r="K605" s="29"/>
      <c r="L605" s="30"/>
      <c r="M605" s="5"/>
      <c r="N605" s="5"/>
      <c r="O605" s="5">
        <v>0</v>
      </c>
      <c r="P605" s="129">
        <v>0</v>
      </c>
      <c r="Q605" s="115">
        <v>0</v>
      </c>
      <c r="R605" s="115">
        <v>0</v>
      </c>
      <c r="S605" s="115">
        <v>0</v>
      </c>
      <c r="T605" s="115">
        <v>0</v>
      </c>
      <c r="U605" s="115">
        <v>0</v>
      </c>
      <c r="V605" s="115">
        <v>0</v>
      </c>
      <c r="W605" s="115">
        <v>0</v>
      </c>
      <c r="X605" s="115">
        <v>0</v>
      </c>
      <c r="Y605" s="115">
        <v>0</v>
      </c>
      <c r="Z605" s="115">
        <v>0</v>
      </c>
    </row>
    <row r="606" spans="3:26" ht="15" x14ac:dyDescent="0.15">
      <c r="C606" s="4" t="str">
        <f t="shared" si="186"/>
        <v>GR</v>
      </c>
      <c r="D606" s="29"/>
      <c r="E606" s="29"/>
      <c r="F606" s="29"/>
      <c r="G606" s="29"/>
      <c r="H606" s="29"/>
      <c r="I606" s="29"/>
      <c r="J606" s="29"/>
      <c r="K606" s="29"/>
      <c r="L606" s="30"/>
      <c r="M606" s="29"/>
      <c r="N606" s="5"/>
      <c r="O606" s="38">
        <v>0</v>
      </c>
      <c r="P606" s="129">
        <v>0</v>
      </c>
      <c r="Q606" s="115">
        <v>0</v>
      </c>
      <c r="R606" s="115">
        <v>0</v>
      </c>
      <c r="S606" s="115">
        <v>0</v>
      </c>
      <c r="T606" s="115">
        <v>0</v>
      </c>
      <c r="U606" s="115">
        <v>0</v>
      </c>
      <c r="V606" s="115">
        <v>0</v>
      </c>
      <c r="W606" s="115">
        <v>0</v>
      </c>
      <c r="X606" s="115">
        <v>0</v>
      </c>
      <c r="Y606" s="115">
        <v>0</v>
      </c>
      <c r="Z606" s="115">
        <v>0</v>
      </c>
    </row>
    <row r="607" spans="3:26" ht="15" x14ac:dyDescent="0.15">
      <c r="C607" s="4" t="str">
        <f t="shared" si="186"/>
        <v>HR</v>
      </c>
      <c r="D607" s="17"/>
      <c r="E607" s="18"/>
      <c r="F607" s="18"/>
      <c r="G607" s="18"/>
      <c r="H607" s="18"/>
      <c r="I607" s="18"/>
      <c r="J607" s="18"/>
      <c r="K607" s="18"/>
      <c r="L607" s="19"/>
      <c r="M607" s="5"/>
      <c r="N607" s="5"/>
      <c r="O607" s="38">
        <v>0</v>
      </c>
      <c r="P607" s="129">
        <v>0</v>
      </c>
      <c r="Q607" s="115">
        <v>0</v>
      </c>
      <c r="R607" s="115">
        <v>0</v>
      </c>
      <c r="S607" s="115">
        <v>0</v>
      </c>
      <c r="T607" s="115">
        <v>0</v>
      </c>
      <c r="U607" s="115">
        <v>0</v>
      </c>
      <c r="V607" s="115">
        <v>0</v>
      </c>
      <c r="W607" s="115">
        <v>0</v>
      </c>
      <c r="X607" s="115">
        <v>0</v>
      </c>
      <c r="Y607" s="115">
        <v>0</v>
      </c>
      <c r="Z607" s="115">
        <v>0</v>
      </c>
    </row>
    <row r="608" spans="3:26" ht="15" x14ac:dyDescent="0.15">
      <c r="C608" s="4" t="str">
        <f t="shared" si="186"/>
        <v>HU</v>
      </c>
      <c r="D608" s="17"/>
      <c r="E608" s="18"/>
      <c r="F608" s="18"/>
      <c r="G608" s="18"/>
      <c r="H608" s="18"/>
      <c r="I608" s="18"/>
      <c r="J608" s="18"/>
      <c r="K608" s="18"/>
      <c r="L608" s="19"/>
      <c r="M608" s="5"/>
      <c r="N608" s="5"/>
      <c r="O608" s="5">
        <v>0</v>
      </c>
      <c r="P608" s="129">
        <v>0</v>
      </c>
      <c r="Q608" s="115">
        <v>0</v>
      </c>
      <c r="R608" s="115">
        <v>0</v>
      </c>
      <c r="S608" s="115">
        <v>0</v>
      </c>
      <c r="T608" s="115">
        <v>0</v>
      </c>
      <c r="U608" s="115">
        <v>0</v>
      </c>
      <c r="V608" s="115">
        <v>0</v>
      </c>
      <c r="W608" s="115">
        <v>0</v>
      </c>
      <c r="X608" s="115">
        <v>0</v>
      </c>
      <c r="Y608" s="115">
        <v>0</v>
      </c>
      <c r="Z608" s="115">
        <v>0</v>
      </c>
    </row>
    <row r="609" spans="3:26" ht="15" x14ac:dyDescent="0.15">
      <c r="C609" s="4" t="str">
        <f t="shared" si="186"/>
        <v>IE</v>
      </c>
      <c r="D609" s="17"/>
      <c r="E609" s="18"/>
      <c r="F609" s="18"/>
      <c r="G609" s="18"/>
      <c r="H609" s="18"/>
      <c r="I609" s="18"/>
      <c r="J609" s="18"/>
      <c r="K609" s="18"/>
      <c r="L609" s="19"/>
      <c r="M609" s="5"/>
      <c r="N609" s="38"/>
      <c r="O609" s="38">
        <v>0</v>
      </c>
      <c r="P609" s="128">
        <v>0</v>
      </c>
      <c r="Q609" s="124">
        <v>0</v>
      </c>
      <c r="R609" s="124">
        <v>0</v>
      </c>
      <c r="S609" s="124">
        <v>0</v>
      </c>
      <c r="T609" s="124">
        <v>0</v>
      </c>
      <c r="U609" s="124">
        <v>0</v>
      </c>
      <c r="V609" s="124">
        <v>0</v>
      </c>
      <c r="W609" s="124">
        <v>0</v>
      </c>
      <c r="X609" s="124">
        <v>0</v>
      </c>
      <c r="Y609" s="115">
        <v>0</v>
      </c>
      <c r="Z609" s="115">
        <v>0</v>
      </c>
    </row>
    <row r="610" spans="3:26" ht="15" x14ac:dyDescent="0.15">
      <c r="C610" s="4" t="str">
        <f t="shared" si="186"/>
        <v>IS</v>
      </c>
      <c r="D610" s="17"/>
      <c r="E610" s="18"/>
      <c r="F610" s="18"/>
      <c r="G610" s="18"/>
      <c r="H610" s="18"/>
      <c r="I610" s="18"/>
      <c r="J610" s="18"/>
      <c r="K610" s="18"/>
      <c r="L610" s="19"/>
      <c r="M610" s="5"/>
      <c r="N610" s="38"/>
      <c r="O610" s="72">
        <v>0</v>
      </c>
      <c r="P610" s="128">
        <v>0</v>
      </c>
      <c r="Q610" s="124">
        <v>0</v>
      </c>
      <c r="R610" s="124">
        <v>0</v>
      </c>
      <c r="S610" s="124">
        <v>0</v>
      </c>
      <c r="T610" s="124">
        <v>0</v>
      </c>
      <c r="U610" s="124">
        <v>0</v>
      </c>
      <c r="V610" s="124">
        <v>0</v>
      </c>
      <c r="W610" s="124">
        <v>0</v>
      </c>
      <c r="X610" s="124">
        <v>0</v>
      </c>
      <c r="Y610" s="115">
        <v>0</v>
      </c>
      <c r="Z610" s="115">
        <v>0</v>
      </c>
    </row>
    <row r="611" spans="3:26" ht="15" x14ac:dyDescent="0.15">
      <c r="C611" s="4" t="str">
        <f t="shared" si="186"/>
        <v>IT</v>
      </c>
      <c r="D611" s="28"/>
      <c r="E611" s="29"/>
      <c r="F611" s="29"/>
      <c r="G611" s="29"/>
      <c r="H611" s="29"/>
      <c r="I611" s="29"/>
      <c r="J611" s="18"/>
      <c r="K611" s="18"/>
      <c r="L611" s="19"/>
      <c r="M611" s="5"/>
      <c r="N611" s="5"/>
      <c r="O611" s="5">
        <v>0</v>
      </c>
      <c r="P611" s="129">
        <v>1317</v>
      </c>
      <c r="Q611" s="115">
        <v>1634</v>
      </c>
      <c r="R611" s="115">
        <v>1883</v>
      </c>
      <c r="S611" s="115">
        <v>1984</v>
      </c>
      <c r="T611" s="115">
        <v>2393</v>
      </c>
      <c r="U611" s="115">
        <v>2446</v>
      </c>
      <c r="V611" s="115">
        <v>2417</v>
      </c>
      <c r="W611" s="115">
        <v>2398</v>
      </c>
      <c r="X611" s="115">
        <v>2332.8551000000002</v>
      </c>
      <c r="Y611" s="115">
        <v>2215</v>
      </c>
      <c r="Z611" s="115">
        <v>2060</v>
      </c>
    </row>
    <row r="612" spans="3:26" ht="15" x14ac:dyDescent="0.15">
      <c r="C612" s="4" t="str">
        <f t="shared" si="186"/>
        <v>LI</v>
      </c>
      <c r="D612" s="17"/>
      <c r="E612" s="18"/>
      <c r="F612" s="18"/>
      <c r="G612" s="18"/>
      <c r="H612" s="18"/>
      <c r="I612" s="18"/>
      <c r="J612" s="18"/>
      <c r="K612" s="18"/>
      <c r="L612" s="19"/>
      <c r="M612" s="5"/>
      <c r="N612" s="38"/>
      <c r="O612" s="38">
        <v>0</v>
      </c>
      <c r="P612" s="129">
        <v>0</v>
      </c>
      <c r="Q612" s="115">
        <v>0</v>
      </c>
      <c r="R612" s="115">
        <v>0</v>
      </c>
      <c r="S612" s="115">
        <v>0</v>
      </c>
      <c r="T612" s="115">
        <v>0</v>
      </c>
      <c r="U612" s="115">
        <v>0</v>
      </c>
      <c r="V612" s="115">
        <v>0</v>
      </c>
      <c r="W612" s="115">
        <v>0</v>
      </c>
      <c r="X612" s="115">
        <v>0</v>
      </c>
      <c r="Y612" s="115">
        <v>0</v>
      </c>
      <c r="Z612" s="115">
        <v>0</v>
      </c>
    </row>
    <row r="613" spans="3:26" ht="15" x14ac:dyDescent="0.15">
      <c r="C613" s="4" t="str">
        <f t="shared" si="186"/>
        <v>LU</v>
      </c>
      <c r="D613" s="17"/>
      <c r="E613" s="18"/>
      <c r="F613" s="18"/>
      <c r="G613" s="18"/>
      <c r="H613" s="18"/>
      <c r="I613" s="18"/>
      <c r="J613" s="18"/>
      <c r="K613" s="18"/>
      <c r="L613" s="19"/>
      <c r="M613" s="5"/>
      <c r="N613" s="38"/>
      <c r="O613" s="38">
        <v>0</v>
      </c>
      <c r="P613" s="128">
        <v>0</v>
      </c>
      <c r="Q613" s="124">
        <v>0</v>
      </c>
      <c r="R613" s="124">
        <v>0</v>
      </c>
      <c r="S613" s="124">
        <v>0</v>
      </c>
      <c r="T613" s="124">
        <v>0</v>
      </c>
      <c r="U613" s="124">
        <v>0</v>
      </c>
      <c r="V613" s="124">
        <v>0</v>
      </c>
      <c r="W613" s="124">
        <v>0</v>
      </c>
      <c r="X613" s="124">
        <v>0</v>
      </c>
      <c r="Y613" s="115">
        <v>0</v>
      </c>
      <c r="Z613" s="115">
        <v>0</v>
      </c>
    </row>
    <row r="614" spans="3:26" ht="15" x14ac:dyDescent="0.15">
      <c r="C614" s="4" t="str">
        <f t="shared" si="186"/>
        <v>LV</v>
      </c>
      <c r="D614" s="17"/>
      <c r="E614" s="18"/>
      <c r="F614" s="18"/>
      <c r="G614" s="18"/>
      <c r="H614" s="18"/>
      <c r="I614" s="18"/>
      <c r="J614" s="18"/>
      <c r="K614" s="18"/>
      <c r="L614" s="19"/>
      <c r="M614" s="5"/>
      <c r="N614" s="5"/>
      <c r="O614" s="5">
        <v>0</v>
      </c>
      <c r="P614" s="129">
        <v>0</v>
      </c>
      <c r="Q614" s="115">
        <v>0</v>
      </c>
      <c r="R614" s="115">
        <v>0</v>
      </c>
      <c r="S614" s="115">
        <v>0</v>
      </c>
      <c r="T614" s="115">
        <v>0</v>
      </c>
      <c r="U614" s="115">
        <v>0</v>
      </c>
      <c r="V614" s="115">
        <v>0</v>
      </c>
      <c r="W614" s="115">
        <v>0</v>
      </c>
      <c r="X614" s="115">
        <v>0</v>
      </c>
      <c r="Y614" s="115">
        <v>0</v>
      </c>
      <c r="Z614" s="115">
        <v>0</v>
      </c>
    </row>
    <row r="615" spans="3:26" ht="15" x14ac:dyDescent="0.15">
      <c r="C615" s="4" t="str">
        <f t="shared" si="186"/>
        <v>MT</v>
      </c>
      <c r="D615" s="17"/>
      <c r="E615" s="18"/>
      <c r="F615" s="18"/>
      <c r="G615" s="18"/>
      <c r="H615" s="18"/>
      <c r="I615" s="18"/>
      <c r="J615" s="18"/>
      <c r="K615" s="18"/>
      <c r="L615" s="19"/>
      <c r="M615" s="5"/>
      <c r="N615" s="5"/>
      <c r="O615" s="38">
        <v>0</v>
      </c>
      <c r="P615" s="128">
        <v>0</v>
      </c>
      <c r="Q615" s="124">
        <v>0</v>
      </c>
      <c r="R615" s="124">
        <v>0</v>
      </c>
      <c r="S615" s="124">
        <v>0</v>
      </c>
      <c r="T615" s="124">
        <v>0</v>
      </c>
      <c r="U615" s="124">
        <v>0</v>
      </c>
      <c r="V615" s="124">
        <v>0</v>
      </c>
      <c r="W615" s="124">
        <v>0</v>
      </c>
      <c r="X615" s="124">
        <v>0</v>
      </c>
      <c r="Y615" s="115">
        <v>0</v>
      </c>
      <c r="Z615" s="115">
        <v>0</v>
      </c>
    </row>
    <row r="616" spans="3:26" ht="15" x14ac:dyDescent="0.15">
      <c r="C616" s="4" t="str">
        <f t="shared" si="186"/>
        <v>NL</v>
      </c>
      <c r="D616" s="28"/>
      <c r="E616" s="29"/>
      <c r="F616" s="29"/>
      <c r="G616" s="29"/>
      <c r="H616" s="29"/>
      <c r="I616" s="29"/>
      <c r="J616" s="29"/>
      <c r="K616" s="29"/>
      <c r="L616" s="30"/>
      <c r="M616" s="5"/>
      <c r="N616" s="5"/>
      <c r="O616" s="38">
        <v>0</v>
      </c>
      <c r="P616" s="128">
        <v>0</v>
      </c>
      <c r="Q616" s="124">
        <v>0</v>
      </c>
      <c r="R616" s="124">
        <v>0</v>
      </c>
      <c r="S616" s="124">
        <v>0</v>
      </c>
      <c r="T616" s="124">
        <v>0</v>
      </c>
      <c r="U616" s="124">
        <v>0</v>
      </c>
      <c r="V616" s="124">
        <v>0</v>
      </c>
      <c r="W616" s="124">
        <v>0</v>
      </c>
      <c r="X616" s="124">
        <v>0</v>
      </c>
      <c r="Y616" s="115">
        <v>0</v>
      </c>
      <c r="Z616" s="115">
        <v>0</v>
      </c>
    </row>
    <row r="617" spans="3:26" ht="15" x14ac:dyDescent="0.15">
      <c r="C617" s="4" t="str">
        <f t="shared" si="186"/>
        <v>NO</v>
      </c>
      <c r="D617" s="17"/>
      <c r="E617" s="18"/>
      <c r="F617" s="18"/>
      <c r="G617" s="18"/>
      <c r="H617" s="18"/>
      <c r="I617" s="18"/>
      <c r="J617" s="18"/>
      <c r="K617" s="18"/>
      <c r="L617" s="19"/>
      <c r="M617" s="5"/>
      <c r="N617" s="5"/>
      <c r="O617" s="38">
        <v>0</v>
      </c>
      <c r="P617" s="115">
        <v>0</v>
      </c>
      <c r="Q617" s="115">
        <v>0</v>
      </c>
      <c r="R617" s="115">
        <v>0</v>
      </c>
      <c r="S617" s="115">
        <v>0</v>
      </c>
      <c r="T617" s="115">
        <v>0</v>
      </c>
      <c r="U617" s="115">
        <v>0</v>
      </c>
      <c r="V617" s="115">
        <v>0</v>
      </c>
      <c r="W617" s="115">
        <v>0</v>
      </c>
      <c r="X617" s="115">
        <v>0</v>
      </c>
      <c r="Y617" s="115">
        <v>0</v>
      </c>
      <c r="Z617" s="115">
        <v>0</v>
      </c>
    </row>
    <row r="618" spans="3:26" ht="15" x14ac:dyDescent="0.15">
      <c r="C618" s="4" t="str">
        <f t="shared" si="186"/>
        <v>PL</v>
      </c>
      <c r="D618" s="17"/>
      <c r="E618" s="18"/>
      <c r="F618" s="18"/>
      <c r="G618" s="75"/>
      <c r="H618" s="75"/>
      <c r="I618" s="75"/>
      <c r="J618" s="75"/>
      <c r="K618" s="75"/>
      <c r="L618" s="19"/>
      <c r="M618" s="5"/>
      <c r="N618" s="5"/>
      <c r="O618" s="38">
        <v>0</v>
      </c>
      <c r="P618" s="128">
        <v>0</v>
      </c>
      <c r="Q618" s="124">
        <v>0</v>
      </c>
      <c r="R618" s="124">
        <v>0</v>
      </c>
      <c r="S618" s="124">
        <v>0</v>
      </c>
      <c r="T618" s="124">
        <v>0</v>
      </c>
      <c r="U618" s="124">
        <v>0</v>
      </c>
      <c r="V618" s="124">
        <v>0</v>
      </c>
      <c r="W618" s="124">
        <v>0</v>
      </c>
      <c r="X618" s="124">
        <v>0</v>
      </c>
      <c r="Y618" s="115">
        <v>0</v>
      </c>
      <c r="Z618" s="115">
        <v>0</v>
      </c>
    </row>
    <row r="619" spans="3:26" ht="15" x14ac:dyDescent="0.15">
      <c r="C619" s="4" t="str">
        <f t="shared" si="186"/>
        <v>PT</v>
      </c>
      <c r="D619" s="28"/>
      <c r="E619" s="29"/>
      <c r="F619" s="29"/>
      <c r="G619" s="29"/>
      <c r="H619" s="29"/>
      <c r="I619" s="29"/>
      <c r="J619" s="29"/>
      <c r="K619" s="29"/>
      <c r="L619" s="30"/>
      <c r="M619" s="10"/>
      <c r="N619" s="10"/>
      <c r="O619" s="38">
        <v>0</v>
      </c>
      <c r="P619" s="128">
        <v>0</v>
      </c>
      <c r="Q619" s="124">
        <v>0</v>
      </c>
      <c r="R619" s="124">
        <v>0</v>
      </c>
      <c r="S619" s="124">
        <v>0</v>
      </c>
      <c r="T619" s="115">
        <v>129</v>
      </c>
      <c r="U619" s="115">
        <v>198.64991524765418</v>
      </c>
      <c r="V619" s="115">
        <v>116.17727277320293</v>
      </c>
      <c r="W619" s="115">
        <v>123.29390505796499</v>
      </c>
      <c r="X619" s="115">
        <v>126.27421484843035</v>
      </c>
      <c r="Y619" s="115">
        <v>97.494454048747428</v>
      </c>
      <c r="Z619" s="115">
        <v>104.58467960475828</v>
      </c>
    </row>
    <row r="620" spans="3:26" ht="15" x14ac:dyDescent="0.15">
      <c r="C620" s="4" t="str">
        <f t="shared" si="186"/>
        <v>RO</v>
      </c>
      <c r="D620" s="17"/>
      <c r="E620" s="18"/>
      <c r="F620" s="18"/>
      <c r="G620" s="18"/>
      <c r="H620" s="18"/>
      <c r="I620" s="18"/>
      <c r="J620" s="18"/>
      <c r="K620" s="18"/>
      <c r="L620" s="19"/>
      <c r="M620" s="5"/>
      <c r="N620" s="5"/>
      <c r="O620" s="38">
        <v>0</v>
      </c>
      <c r="P620" s="128">
        <v>0</v>
      </c>
      <c r="Q620" s="124">
        <v>0</v>
      </c>
      <c r="R620" s="124">
        <v>0</v>
      </c>
      <c r="S620" s="124">
        <v>0</v>
      </c>
      <c r="T620" s="124">
        <v>0</v>
      </c>
      <c r="U620" s="124">
        <v>0</v>
      </c>
      <c r="V620" s="124">
        <v>0</v>
      </c>
      <c r="W620" s="115">
        <v>0</v>
      </c>
      <c r="X620" s="115">
        <v>0</v>
      </c>
      <c r="Y620" s="115">
        <v>0</v>
      </c>
      <c r="Z620" s="115">
        <v>0</v>
      </c>
    </row>
    <row r="621" spans="3:26" ht="15" x14ac:dyDescent="0.15">
      <c r="C621" s="4" t="str">
        <f t="shared" si="186"/>
        <v>SE</v>
      </c>
      <c r="D621" s="17"/>
      <c r="E621" s="18"/>
      <c r="F621" s="18"/>
      <c r="G621" s="18"/>
      <c r="H621" s="18"/>
      <c r="I621" s="18"/>
      <c r="J621" s="18"/>
      <c r="K621" s="18"/>
      <c r="L621" s="19"/>
      <c r="M621" s="5"/>
      <c r="N621" s="5"/>
      <c r="O621" s="5">
        <v>0</v>
      </c>
      <c r="P621" s="129">
        <v>0</v>
      </c>
      <c r="Q621" s="115">
        <v>0</v>
      </c>
      <c r="R621" s="115">
        <v>0</v>
      </c>
      <c r="S621" s="115">
        <v>0</v>
      </c>
      <c r="T621" s="115">
        <v>0</v>
      </c>
      <c r="U621" s="115">
        <v>0</v>
      </c>
      <c r="V621" s="115">
        <v>0</v>
      </c>
      <c r="W621" s="115">
        <v>0</v>
      </c>
      <c r="X621" s="115">
        <v>0</v>
      </c>
      <c r="Y621" s="115">
        <v>0</v>
      </c>
      <c r="Z621" s="115">
        <v>0</v>
      </c>
    </row>
    <row r="622" spans="3:26" ht="15" x14ac:dyDescent="0.15">
      <c r="C622" s="4" t="str">
        <f t="shared" si="186"/>
        <v>SI</v>
      </c>
      <c r="D622" s="29"/>
      <c r="E622" s="29"/>
      <c r="F622" s="29"/>
      <c r="G622" s="29"/>
      <c r="H622" s="29"/>
      <c r="I622" s="29"/>
      <c r="J622" s="29"/>
      <c r="K622" s="29"/>
      <c r="L622" s="30"/>
      <c r="M622" s="29"/>
      <c r="N622" s="29"/>
      <c r="O622" s="38">
        <v>0</v>
      </c>
      <c r="P622" s="128">
        <v>0</v>
      </c>
      <c r="Q622" s="124">
        <v>0</v>
      </c>
      <c r="R622" s="124">
        <v>0</v>
      </c>
      <c r="S622" s="124">
        <v>0</v>
      </c>
      <c r="T622" s="124">
        <v>0</v>
      </c>
      <c r="U622" s="124">
        <v>0</v>
      </c>
      <c r="V622" s="124">
        <v>0</v>
      </c>
      <c r="W622" s="124">
        <v>0</v>
      </c>
      <c r="X622" s="124">
        <v>0</v>
      </c>
      <c r="Y622" s="115">
        <v>0</v>
      </c>
      <c r="Z622" s="115">
        <v>0</v>
      </c>
    </row>
    <row r="623" spans="3:26" ht="15" x14ac:dyDescent="0.15">
      <c r="C623" s="4" t="str">
        <f t="shared" si="186"/>
        <v xml:space="preserve">SK </v>
      </c>
      <c r="D623" s="17"/>
      <c r="E623" s="29"/>
      <c r="F623" s="29"/>
      <c r="G623" s="29"/>
      <c r="H623" s="29"/>
      <c r="I623" s="29"/>
      <c r="J623" s="29"/>
      <c r="K623" s="29"/>
      <c r="L623" s="30"/>
      <c r="M623" s="29"/>
      <c r="N623" s="29"/>
      <c r="O623" s="38">
        <v>0</v>
      </c>
      <c r="P623" s="128">
        <v>0</v>
      </c>
      <c r="Q623" s="124">
        <v>0</v>
      </c>
      <c r="R623" s="124">
        <v>0</v>
      </c>
      <c r="S623" s="115">
        <v>0</v>
      </c>
      <c r="T623" s="115">
        <v>0</v>
      </c>
      <c r="U623" s="115">
        <v>0</v>
      </c>
      <c r="V623" s="115">
        <v>0</v>
      </c>
      <c r="W623" s="115">
        <v>0</v>
      </c>
      <c r="X623" s="115">
        <v>0</v>
      </c>
      <c r="Y623" s="115">
        <v>0</v>
      </c>
      <c r="Z623" s="115">
        <v>0</v>
      </c>
    </row>
    <row r="624" spans="3:26" ht="15" x14ac:dyDescent="0.15">
      <c r="C624" s="4" t="str">
        <f t="shared" si="186"/>
        <v>TR</v>
      </c>
      <c r="D624" s="38"/>
      <c r="E624" s="38"/>
      <c r="F624" s="38"/>
      <c r="G624" s="38"/>
      <c r="H624" s="38"/>
      <c r="I624" s="38"/>
      <c r="J624" s="38"/>
      <c r="K624" s="38"/>
      <c r="L624" s="38"/>
      <c r="M624" s="38"/>
      <c r="N624" s="38"/>
      <c r="O624" s="38">
        <v>0</v>
      </c>
      <c r="P624" s="115">
        <v>0</v>
      </c>
      <c r="Q624" s="115">
        <v>0</v>
      </c>
      <c r="R624" s="115">
        <v>0</v>
      </c>
      <c r="S624" s="115">
        <v>0</v>
      </c>
      <c r="T624" s="115">
        <v>0</v>
      </c>
      <c r="U624" s="115">
        <v>0</v>
      </c>
      <c r="V624" s="115">
        <v>0</v>
      </c>
      <c r="W624" s="115">
        <v>0</v>
      </c>
      <c r="X624" s="115">
        <v>0</v>
      </c>
      <c r="Y624" s="115">
        <v>0</v>
      </c>
      <c r="Z624" s="115">
        <v>0</v>
      </c>
    </row>
    <row r="625" spans="3:26" ht="15" x14ac:dyDescent="0.15">
      <c r="C625" s="7" t="s">
        <v>34</v>
      </c>
      <c r="D625" s="20"/>
      <c r="E625" s="21"/>
      <c r="F625" s="21"/>
      <c r="G625" s="21"/>
      <c r="H625" s="21"/>
      <c r="I625" s="21"/>
      <c r="J625" s="21"/>
      <c r="K625" s="21"/>
      <c r="L625" s="22"/>
      <c r="M625" s="8"/>
      <c r="N625" s="8"/>
      <c r="O625" s="8">
        <v>0</v>
      </c>
      <c r="P625" s="130">
        <v>0</v>
      </c>
      <c r="Q625" s="116">
        <v>0</v>
      </c>
      <c r="R625" s="116">
        <v>0</v>
      </c>
      <c r="S625" s="116">
        <v>0</v>
      </c>
      <c r="T625" s="116">
        <v>0</v>
      </c>
      <c r="U625" s="116">
        <v>0</v>
      </c>
      <c r="V625" s="116">
        <v>0</v>
      </c>
      <c r="W625" s="116">
        <v>0</v>
      </c>
      <c r="X625" s="116">
        <v>0</v>
      </c>
      <c r="Y625" s="116">
        <v>0</v>
      </c>
      <c r="Z625" s="116">
        <v>0</v>
      </c>
    </row>
  </sheetData>
  <conditionalFormatting sqref="D192:M223">
    <cfRule type="cellIs" dxfId="408" priority="98" operator="equal">
      <formula>0</formula>
    </cfRule>
  </conditionalFormatting>
  <conditionalFormatting sqref="D442:O442 D411:M414 D416:M441 D415:L415">
    <cfRule type="cellIs" dxfId="407" priority="100" operator="equal">
      <formula>0</formula>
    </cfRule>
  </conditionalFormatting>
  <conditionalFormatting sqref="N192:O223">
    <cfRule type="cellIs" dxfId="406" priority="104" operator="equal">
      <formula>0</formula>
    </cfRule>
  </conditionalFormatting>
  <conditionalFormatting sqref="D515:O515 N516:O516 N485:O514 P501:Q501">
    <cfRule type="cellIs" dxfId="405" priority="103" operator="equal">
      <formula>0</formula>
    </cfRule>
  </conditionalFormatting>
  <conditionalFormatting sqref="N411:O414 N416:O441">
    <cfRule type="cellIs" dxfId="404" priority="102" operator="equal">
      <formula>0</formula>
    </cfRule>
  </conditionalFormatting>
  <conditionalFormatting sqref="D448:O479">
    <cfRule type="cellIs" dxfId="403" priority="101" operator="equal">
      <formula>0</formula>
    </cfRule>
  </conditionalFormatting>
  <conditionalFormatting sqref="D516:M516 D485:M514">
    <cfRule type="cellIs" dxfId="402" priority="99" operator="equal">
      <formula>0</formula>
    </cfRule>
  </conditionalFormatting>
  <conditionalFormatting sqref="D119:O150 P124:X124 P137:Y137 P128:V128 P126:X126 P134:X135">
    <cfRule type="cellIs" dxfId="401" priority="97" operator="equal">
      <formula>0</formula>
    </cfRule>
  </conditionalFormatting>
  <conditionalFormatting sqref="M485:M514 M516">
    <cfRule type="cellIs" dxfId="400" priority="90" operator="equal">
      <formula>0</formula>
    </cfRule>
  </conditionalFormatting>
  <conditionalFormatting sqref="M156:M187">
    <cfRule type="cellIs" dxfId="399" priority="86" operator="equal">
      <formula>0</formula>
    </cfRule>
  </conditionalFormatting>
  <conditionalFormatting sqref="N229:O260">
    <cfRule type="cellIs" dxfId="398" priority="85" operator="equal">
      <formula>0</formula>
    </cfRule>
  </conditionalFormatting>
  <conditionalFormatting sqref="D156:M187">
    <cfRule type="cellIs" dxfId="397" priority="87" operator="equal">
      <formula>0</formula>
    </cfRule>
  </conditionalFormatting>
  <conditionalFormatting sqref="M192:M223">
    <cfRule type="cellIs" dxfId="396" priority="91" operator="equal">
      <formula>0</formula>
    </cfRule>
  </conditionalFormatting>
  <conditionalFormatting sqref="M411:M414 M416:M441">
    <cfRule type="cellIs" dxfId="395" priority="89" operator="equal">
      <formula>0</formula>
    </cfRule>
  </conditionalFormatting>
  <conditionalFormatting sqref="N156:Z187">
    <cfRule type="cellIs" dxfId="394" priority="88" operator="equal">
      <formula>0</formula>
    </cfRule>
  </conditionalFormatting>
  <conditionalFormatting sqref="D229:M260">
    <cfRule type="cellIs" dxfId="393" priority="84" operator="equal">
      <formula>0</formula>
    </cfRule>
  </conditionalFormatting>
  <conditionalFormatting sqref="M229:M260">
    <cfRule type="cellIs" dxfId="392" priority="83" operator="equal">
      <formula>0</formula>
    </cfRule>
  </conditionalFormatting>
  <conditionalFormatting sqref="N265:O296">
    <cfRule type="cellIs" dxfId="391" priority="82" operator="equal">
      <formula>0</formula>
    </cfRule>
  </conditionalFormatting>
  <conditionalFormatting sqref="D265:M296">
    <cfRule type="cellIs" dxfId="390" priority="81" operator="equal">
      <formula>0</formula>
    </cfRule>
  </conditionalFormatting>
  <conditionalFormatting sqref="M265:M296">
    <cfRule type="cellIs" dxfId="389" priority="80" operator="equal">
      <formula>0</formula>
    </cfRule>
  </conditionalFormatting>
  <conditionalFormatting sqref="N301:O332">
    <cfRule type="cellIs" dxfId="388" priority="79" operator="equal">
      <formula>0</formula>
    </cfRule>
  </conditionalFormatting>
  <conditionalFormatting sqref="D301:M332">
    <cfRule type="cellIs" dxfId="387" priority="78" operator="equal">
      <formula>0</formula>
    </cfRule>
  </conditionalFormatting>
  <conditionalFormatting sqref="M301:M332">
    <cfRule type="cellIs" dxfId="386" priority="77" operator="equal">
      <formula>0</formula>
    </cfRule>
  </conditionalFormatting>
  <conditionalFormatting sqref="N337:O368">
    <cfRule type="cellIs" dxfId="385" priority="76" operator="equal">
      <formula>0</formula>
    </cfRule>
  </conditionalFormatting>
  <conditionalFormatting sqref="D337:M368">
    <cfRule type="cellIs" dxfId="384" priority="75" operator="equal">
      <formula>0</formula>
    </cfRule>
  </conditionalFormatting>
  <conditionalFormatting sqref="M337:M368">
    <cfRule type="cellIs" dxfId="383" priority="74" operator="equal">
      <formula>0</formula>
    </cfRule>
  </conditionalFormatting>
  <conditionalFormatting sqref="N375:O406">
    <cfRule type="cellIs" dxfId="382" priority="73" operator="equal">
      <formula>0</formula>
    </cfRule>
  </conditionalFormatting>
  <conditionalFormatting sqref="D375:M406">
    <cfRule type="cellIs" dxfId="381" priority="72" operator="equal">
      <formula>0</formula>
    </cfRule>
  </conditionalFormatting>
  <conditionalFormatting sqref="M375:M406">
    <cfRule type="cellIs" dxfId="380" priority="71" operator="equal">
      <formula>0</formula>
    </cfRule>
  </conditionalFormatting>
  <conditionalFormatting sqref="M83:M114">
    <cfRule type="cellIs" dxfId="379" priority="59" operator="equal">
      <formula>0</formula>
    </cfRule>
  </conditionalFormatting>
  <conditionalFormatting sqref="D83:M114">
    <cfRule type="cellIs" dxfId="378" priority="60" operator="equal">
      <formula>0</formula>
    </cfRule>
  </conditionalFormatting>
  <conditionalFormatting sqref="P83:X83 N83:O114 P89:V92 P108:S108 P109:X112 P85:Z85 P87:Z87 W89:Z91 Y109:Z110 Y112:Z112 P96:Z99 P101:Z102 P104:Z107 P114:Z114">
    <cfRule type="cellIs" dxfId="377" priority="61" operator="equal">
      <formula>0</formula>
    </cfRule>
  </conditionalFormatting>
  <conditionalFormatting sqref="P84:Y84 Y83 P93:Y95 W92:Y92 Z83:Z84 P86:Z86 P88:Z88 Z92:Z95 P100:Z100 P103:Z103 P113:Z113 T108:Z108 Y111:Z111">
    <cfRule type="cellIs" dxfId="376" priority="45" operator="equal">
      <formula>0</formula>
    </cfRule>
  </conditionalFormatting>
  <conditionalFormatting sqref="M7:M38">
    <cfRule type="cellIs" dxfId="375" priority="51" operator="equal">
      <formula>0</formula>
    </cfRule>
  </conditionalFormatting>
  <conditionalFormatting sqref="N7:Z38">
    <cfRule type="cellIs" dxfId="374" priority="53" operator="equal">
      <formula>0</formula>
    </cfRule>
  </conditionalFormatting>
  <conditionalFormatting sqref="D7:M38">
    <cfRule type="cellIs" dxfId="373" priority="52" operator="equal">
      <formula>0</formula>
    </cfRule>
  </conditionalFormatting>
  <conditionalFormatting sqref="M45:M76">
    <cfRule type="cellIs" dxfId="372" priority="48" operator="equal">
      <formula>0</formula>
    </cfRule>
  </conditionalFormatting>
  <conditionalFormatting sqref="N45:O76">
    <cfRule type="cellIs" dxfId="371" priority="50" operator="equal">
      <formula>0</formula>
    </cfRule>
  </conditionalFormatting>
  <conditionalFormatting sqref="D45:M76">
    <cfRule type="cellIs" dxfId="370" priority="49" operator="equal">
      <formula>0</formula>
    </cfRule>
  </conditionalFormatting>
  <conditionalFormatting sqref="P45:Z76">
    <cfRule type="cellIs" dxfId="369" priority="47" operator="equal">
      <formula>0</formula>
    </cfRule>
  </conditionalFormatting>
  <conditionalFormatting sqref="P127:Y127 P139:Y139 P146:Y146 P136:Z136 W128:Y128 P132:Z133 Y134:Z135 P142:X142 Y140:Y142 Y147 P150:Z150 P120:Z122 Z119 Y123:Z124 P129:Y131 Z125:Z144 P148:Y149 Z146:Z150">
    <cfRule type="cellIs" dxfId="368" priority="44" operator="equal">
      <formula>0</formula>
    </cfRule>
  </conditionalFormatting>
  <conditionalFormatting sqref="Q192:Z196 Q198:Z207 R208:Z208 Q209:Z223">
    <cfRule type="cellIs" dxfId="367" priority="43" operator="equal">
      <formula>0</formula>
    </cfRule>
  </conditionalFormatting>
  <conditionalFormatting sqref="P229:Z260">
    <cfRule type="cellIs" dxfId="366" priority="42" operator="equal">
      <formula>0</formula>
    </cfRule>
  </conditionalFormatting>
  <conditionalFormatting sqref="P265:Z296">
    <cfRule type="cellIs" dxfId="365" priority="41" operator="equal">
      <formula>0</formula>
    </cfRule>
  </conditionalFormatting>
  <conditionalFormatting sqref="P301:Z332">
    <cfRule type="cellIs" dxfId="364" priority="40" operator="equal">
      <formula>0</formula>
    </cfRule>
  </conditionalFormatting>
  <conditionalFormatting sqref="P337:Z368">
    <cfRule type="cellIs" dxfId="363" priority="39" operator="equal">
      <formula>0</formula>
    </cfRule>
  </conditionalFormatting>
  <conditionalFormatting sqref="P375:Z406">
    <cfRule type="cellIs" dxfId="362" priority="38" operator="equal">
      <formula>0</formula>
    </cfRule>
  </conditionalFormatting>
  <conditionalFormatting sqref="P411:Z414 T415:Z415 P416:Z426 R427:Z427 P428:Z442">
    <cfRule type="cellIs" dxfId="361" priority="37" operator="equal">
      <formula>0</formula>
    </cfRule>
  </conditionalFormatting>
  <conditionalFormatting sqref="P448:Z479">
    <cfRule type="cellIs" dxfId="360" priority="36" operator="equal">
      <formula>0</formula>
    </cfRule>
  </conditionalFormatting>
  <conditionalFormatting sqref="R501:Z501 P502:Z516 P485:Z500">
    <cfRule type="cellIs" dxfId="359" priority="35" operator="equal">
      <formula>0</formula>
    </cfRule>
  </conditionalFormatting>
  <conditionalFormatting sqref="D552:O552 N553:O553 N522:O551">
    <cfRule type="cellIs" dxfId="358" priority="34" operator="equal">
      <formula>0</formula>
    </cfRule>
  </conditionalFormatting>
  <conditionalFormatting sqref="D553:M553 D522:M551">
    <cfRule type="cellIs" dxfId="357" priority="33" operator="equal">
      <formula>0</formula>
    </cfRule>
  </conditionalFormatting>
  <conditionalFormatting sqref="M522:M551 M553">
    <cfRule type="cellIs" dxfId="356" priority="32" operator="equal">
      <formula>0</formula>
    </cfRule>
  </conditionalFormatting>
  <conditionalFormatting sqref="P522:Z553">
    <cfRule type="cellIs" dxfId="355" priority="31" operator="equal">
      <formula>0</formula>
    </cfRule>
  </conditionalFormatting>
  <conditionalFormatting sqref="D588:O588 N589:O589 N558:O587">
    <cfRule type="cellIs" dxfId="354" priority="30" operator="equal">
      <formula>0</formula>
    </cfRule>
  </conditionalFormatting>
  <conditionalFormatting sqref="D589:M589 D558:M587">
    <cfRule type="cellIs" dxfId="353" priority="29" operator="equal">
      <formula>0</formula>
    </cfRule>
  </conditionalFormatting>
  <conditionalFormatting sqref="M558:M587 M589">
    <cfRule type="cellIs" dxfId="352" priority="28" operator="equal">
      <formula>0</formula>
    </cfRule>
  </conditionalFormatting>
  <conditionalFormatting sqref="P558:Z589">
    <cfRule type="cellIs" dxfId="351" priority="27" operator="equal">
      <formula>0</formula>
    </cfRule>
  </conditionalFormatting>
  <conditionalFormatting sqref="D624:O624 N625:O625 N594:O623">
    <cfRule type="cellIs" dxfId="350" priority="26" operator="equal">
      <formula>0</formula>
    </cfRule>
  </conditionalFormatting>
  <conditionalFormatting sqref="D625:M625 D594:M623">
    <cfRule type="cellIs" dxfId="349" priority="25" operator="equal">
      <formula>0</formula>
    </cfRule>
  </conditionalFormatting>
  <conditionalFormatting sqref="M594:M623 M625">
    <cfRule type="cellIs" dxfId="348" priority="24" operator="equal">
      <formula>0</formula>
    </cfRule>
  </conditionalFormatting>
  <conditionalFormatting sqref="P594:Z625">
    <cfRule type="cellIs" dxfId="347" priority="23" operator="equal">
      <formula>0</formula>
    </cfRule>
  </conditionalFormatting>
  <conditionalFormatting sqref="AL7:AL38">
    <cfRule type="cellIs" dxfId="346" priority="20" operator="equal">
      <formula>0</formula>
    </cfRule>
  </conditionalFormatting>
  <conditionalFormatting sqref="AM7:AY38">
    <cfRule type="cellIs" dxfId="345" priority="22" operator="equal">
      <formula>0</formula>
    </cfRule>
  </conditionalFormatting>
  <conditionalFormatting sqref="AC7:AL38">
    <cfRule type="cellIs" dxfId="344" priority="21" operator="equal">
      <formula>0</formula>
    </cfRule>
  </conditionalFormatting>
  <conditionalFormatting sqref="BB7:BK38">
    <cfRule type="cellIs" dxfId="343" priority="19" operator="equal">
      <formula>0</formula>
    </cfRule>
  </conditionalFormatting>
  <conditionalFormatting sqref="P427:Q427">
    <cfRule type="cellIs" dxfId="342" priority="17" operator="equal">
      <formula>0</formula>
    </cfRule>
  </conditionalFormatting>
  <conditionalFormatting sqref="P119:Y119">
    <cfRule type="cellIs" dxfId="341" priority="16" operator="equal">
      <formula>0</formula>
    </cfRule>
  </conditionalFormatting>
  <conditionalFormatting sqref="P123:Z123 Z124:Z126">
    <cfRule type="cellIs" dxfId="340" priority="15" operator="equal">
      <formula>0</formula>
    </cfRule>
  </conditionalFormatting>
  <conditionalFormatting sqref="P125:Y125 Y126">
    <cfRule type="cellIs" dxfId="339" priority="14" operator="equal">
      <formula>0</formula>
    </cfRule>
  </conditionalFormatting>
  <conditionalFormatting sqref="P138:Y138">
    <cfRule type="cellIs" dxfId="338" priority="12" operator="equal">
      <formula>0</formula>
    </cfRule>
  </conditionalFormatting>
  <conditionalFormatting sqref="P140:X141">
    <cfRule type="cellIs" dxfId="337" priority="11" operator="equal">
      <formula>0</formula>
    </cfRule>
  </conditionalFormatting>
  <conditionalFormatting sqref="Z145 P143:Y145">
    <cfRule type="cellIs" dxfId="336" priority="10" operator="equal">
      <formula>0</formula>
    </cfRule>
  </conditionalFormatting>
  <conditionalFormatting sqref="P147:X147">
    <cfRule type="cellIs" dxfId="335" priority="9" operator="equal">
      <formula>0</formula>
    </cfRule>
  </conditionalFormatting>
  <conditionalFormatting sqref="Q208">
    <cfRule type="cellIs" dxfId="334" priority="7" operator="equal">
      <formula>0</formula>
    </cfRule>
  </conditionalFormatting>
  <conditionalFormatting sqref="P209:P223 P192:P207 Q197:Z197">
    <cfRule type="cellIs" dxfId="333" priority="6" operator="equal">
      <formula>0</formula>
    </cfRule>
  </conditionalFormatting>
  <conditionalFormatting sqref="P208">
    <cfRule type="cellIs" dxfId="332" priority="5" operator="equal">
      <formula>0</formula>
    </cfRule>
  </conditionalFormatting>
  <conditionalFormatting sqref="M415">
    <cfRule type="cellIs" dxfId="331" priority="3" operator="equal">
      <formula>0</formula>
    </cfRule>
  </conditionalFormatting>
  <conditionalFormatting sqref="N415:O415">
    <cfRule type="cellIs" dxfId="330" priority="4" operator="equal">
      <formula>0</formula>
    </cfRule>
  </conditionalFormatting>
  <conditionalFormatting sqref="M415">
    <cfRule type="cellIs" dxfId="329" priority="2" operator="equal">
      <formula>0</formula>
    </cfRule>
  </conditionalFormatting>
  <conditionalFormatting sqref="P415:S415">
    <cfRule type="cellIs" dxfId="328" priority="1" operator="equal">
      <formula>0</formula>
    </cfRule>
  </conditionalFormatting>
  <pageMargins left="0.70866141732283472" right="0.70866141732283472" top="0.55118110236220474" bottom="0.35433070866141736" header="0.31496062992125984" footer="0.31496062992125984"/>
  <pageSetup paperSize="9" scale="59" fitToHeight="11" orientation="landscape" r:id="rId1"/>
  <headerFooter>
    <oddHeader>&amp;L&amp;F&amp;R&amp;A</oddHeader>
    <oddFooter>&amp;R&amp;P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fitToPage="1"/>
  </sheetPr>
  <dimension ref="C1:AL706"/>
  <sheetViews>
    <sheetView showGridLines="0" zoomScale="80" zoomScaleNormal="80" workbookViewId="0">
      <pane xSplit="5" ySplit="3" topLeftCell="F547" activePane="bottomRight" state="frozen"/>
      <selection activeCell="AE163" sqref="AE163"/>
      <selection pane="topRight" activeCell="AE163" sqref="AE163"/>
      <selection pane="bottomLeft" activeCell="AE163" sqref="AE163"/>
      <selection pane="bottomRight" activeCell="H570" sqref="H570"/>
    </sheetView>
  </sheetViews>
  <sheetFormatPr defaultRowHeight="10.5" x14ac:dyDescent="0.15"/>
  <cols>
    <col min="1" max="1" width="10.7109375" customWidth="1"/>
    <col min="2" max="2" width="10.5703125" customWidth="1"/>
    <col min="3" max="5" width="12.28515625" customWidth="1"/>
    <col min="6" max="19" width="17.5703125" customWidth="1"/>
  </cols>
  <sheetData>
    <row r="1" spans="3:22" ht="18.75" x14ac:dyDescent="0.15">
      <c r="E1" s="1"/>
    </row>
    <row r="2" spans="3:22" ht="18.75" x14ac:dyDescent="0.15">
      <c r="C2" s="170" t="s">
        <v>68</v>
      </c>
      <c r="D2" s="170"/>
      <c r="E2" s="170"/>
      <c r="F2" s="175" t="s">
        <v>110</v>
      </c>
      <c r="G2" s="176"/>
      <c r="H2" s="176"/>
      <c r="I2" s="176"/>
      <c r="J2" s="176"/>
      <c r="K2" s="176"/>
      <c r="L2" s="176"/>
      <c r="M2" s="176"/>
      <c r="N2" s="176"/>
      <c r="O2" s="176"/>
      <c r="P2" s="177"/>
    </row>
    <row r="3" spans="3:22" ht="12" customHeight="1" x14ac:dyDescent="0.15">
      <c r="E3" s="96"/>
      <c r="F3" s="96"/>
      <c r="G3" s="96"/>
      <c r="H3" s="96"/>
      <c r="I3" s="96"/>
      <c r="J3" s="96"/>
      <c r="K3" s="96"/>
      <c r="L3" s="96"/>
      <c r="M3" s="96"/>
      <c r="N3" s="96"/>
      <c r="O3" s="96"/>
      <c r="P3" s="96"/>
    </row>
    <row r="4" spans="3:22" ht="12.75" customHeight="1" x14ac:dyDescent="0.25">
      <c r="E4" s="81"/>
      <c r="F4" s="68"/>
      <c r="G4" s="68"/>
      <c r="H4" s="68"/>
      <c r="I4" s="68"/>
      <c r="J4" s="68"/>
      <c r="K4" s="68"/>
      <c r="L4" s="68"/>
      <c r="M4" s="68"/>
      <c r="N4" s="68"/>
      <c r="O4" s="68"/>
      <c r="P4" s="68"/>
    </row>
    <row r="5" spans="3:22" ht="16.5" customHeight="1" x14ac:dyDescent="0.15">
      <c r="C5" s="159" t="s">
        <v>141</v>
      </c>
      <c r="D5" s="160"/>
      <c r="E5" s="167" t="s">
        <v>173</v>
      </c>
      <c r="F5" s="168"/>
      <c r="G5" s="168"/>
      <c r="H5" s="168"/>
      <c r="I5" s="168"/>
      <c r="J5" s="168"/>
      <c r="K5" s="168"/>
      <c r="L5" s="168"/>
      <c r="M5" s="168"/>
      <c r="N5" s="168"/>
      <c r="O5" s="168"/>
      <c r="P5" s="169"/>
    </row>
    <row r="6" spans="3:22" ht="16.5" customHeight="1" x14ac:dyDescent="0.15">
      <c r="C6" s="163" t="s">
        <v>116</v>
      </c>
      <c r="D6" s="164"/>
      <c r="E6" s="57">
        <v>1</v>
      </c>
      <c r="F6" s="58">
        <v>2004</v>
      </c>
      <c r="G6" s="58">
        <f t="shared" ref="G6" si="0">F6+1</f>
        <v>2005</v>
      </c>
      <c r="H6" s="58">
        <f t="shared" ref="H6" si="1">G6+1</f>
        <v>2006</v>
      </c>
      <c r="I6" s="58">
        <f t="shared" ref="I6" si="2">H6+1</f>
        <v>2007</v>
      </c>
      <c r="J6" s="58">
        <f t="shared" ref="J6" si="3">I6+1</f>
        <v>2008</v>
      </c>
      <c r="K6" s="58">
        <f t="shared" ref="K6" si="4">J6+1</f>
        <v>2009</v>
      </c>
      <c r="L6" s="58">
        <f t="shared" ref="L6" si="5">K6+1</f>
        <v>2010</v>
      </c>
      <c r="M6" s="58">
        <f t="shared" ref="M6" si="6">L6+1</f>
        <v>2011</v>
      </c>
      <c r="N6" s="58">
        <f t="shared" ref="N6" si="7">M6+1</f>
        <v>2012</v>
      </c>
      <c r="O6" s="107">
        <f t="shared" ref="O6:P6" si="8">N6+1</f>
        <v>2013</v>
      </c>
      <c r="P6" s="107">
        <f t="shared" si="8"/>
        <v>2014</v>
      </c>
      <c r="Q6" s="59" t="s">
        <v>102</v>
      </c>
      <c r="R6" s="60" t="s">
        <v>126</v>
      </c>
      <c r="S6" s="59" t="s">
        <v>127</v>
      </c>
    </row>
    <row r="7" spans="3:22" ht="16.5" customHeight="1" x14ac:dyDescent="0.25">
      <c r="C7" s="165"/>
      <c r="D7" s="166"/>
      <c r="E7" s="61" t="s">
        <v>0</v>
      </c>
      <c r="F7" s="62">
        <f>IF($C$2="National Currency",IF(Investment_Breakdown_DATA!AO7=0,0,Investment_Breakdown_DATA!AO7),IF($C$2="Current Exchange rate",IF(Investment_Breakdown_DATA!AO7=0,0,Investment_Breakdown_DATA!AO7/ECO!P10),IF($C$2="Constant Exchange rate",IF(Investment_Breakdown_DATA!AO7=0,0,Investment_Breakdown_DATA!AO7/ECO!P45))))</f>
        <v>53278.438000000002</v>
      </c>
      <c r="G7" s="62">
        <f>IF($C$2="National Currency",IF(Investment_Breakdown_DATA!AP7=0,0,Investment_Breakdown_DATA!AP7),IF($C$2="Current Exchange rate",IF(Investment_Breakdown_DATA!AP7=0,0,Investment_Breakdown_DATA!AP7/ECO!Q10),IF($C$2="Constant Exchange rate",IF(Investment_Breakdown_DATA!AP7=0,0,Investment_Breakdown_DATA!AP7/ECO!Q45))))</f>
        <v>60010.891999999993</v>
      </c>
      <c r="H7" s="62">
        <f>IF($C$2="National Currency",IF(Investment_Breakdown_DATA!AQ7=0,0,Investment_Breakdown_DATA!AQ7),IF($C$2="Current Exchange rate",IF(Investment_Breakdown_DATA!AQ7=0,0,Investment_Breakdown_DATA!AQ7/ECO!R10),IF($C$2="Constant Exchange rate",IF(Investment_Breakdown_DATA!AQ7=0,0,Investment_Breakdown_DATA!AQ7/ECO!R45))))</f>
        <v>65035.030000000006</v>
      </c>
      <c r="I7" s="62">
        <f>IF($C$2="National Currency",IF(Investment_Breakdown_DATA!AR7=0,0,Investment_Breakdown_DATA!AR7),IF($C$2="Current Exchange rate",IF(Investment_Breakdown_DATA!AR7=0,0,Investment_Breakdown_DATA!AR7/ECO!S10),IF($C$2="Constant Exchange rate",IF(Investment_Breakdown_DATA!AR7=0,0,Investment_Breakdown_DATA!AR7/ECO!S45))))</f>
        <v>68383.922999999995</v>
      </c>
      <c r="J7" s="62">
        <f>IF($C$2="National Currency",IF(Investment_Breakdown_DATA!AS7=0,0,Investment_Breakdown_DATA!AS7),IF($C$2="Current Exchange rate",IF(Investment_Breakdown_DATA!AS7=0,0,Investment_Breakdown_DATA!AS7/ECO!T10),IF($C$2="Constant Exchange rate",IF(Investment_Breakdown_DATA!AS7=0,0,Investment_Breakdown_DATA!AS7/ECO!T45))))</f>
        <v>73287</v>
      </c>
      <c r="K7" s="62">
        <f>IF($C$2="National Currency",IF(Investment_Breakdown_DATA!AT7=0,0,Investment_Breakdown_DATA!AT7),IF($C$2="Current Exchange rate",IF(Investment_Breakdown_DATA!AT7=0,0,Investment_Breakdown_DATA!AT7/ECO!U10),IF($C$2="Constant Exchange rate",IF(Investment_Breakdown_DATA!AT7=0,0,Investment_Breakdown_DATA!AT7/ECO!U45))))</f>
        <v>74328</v>
      </c>
      <c r="L7" s="62">
        <f>IF($C$2="National Currency",IF(Investment_Breakdown_DATA!AU7=0,0,Investment_Breakdown_DATA!AU7),IF($C$2="Current Exchange rate",IF(Investment_Breakdown_DATA!AU7=0,0,Investment_Breakdown_DATA!AU7/ECO!V10),IF($C$2="Constant Exchange rate",IF(Investment_Breakdown_DATA!AU7=0,0,Investment_Breakdown_DATA!AU7/ECO!V45))))</f>
        <v>78782</v>
      </c>
      <c r="M7" s="62">
        <f>IF($C$2="National Currency",IF(Investment_Breakdown_DATA!AV7=0,0,Investment_Breakdown_DATA!AV7),IF($C$2="Current Exchange rate",IF(Investment_Breakdown_DATA!AV7=0,0,Investment_Breakdown_DATA!AV7/ECO!W10),IF($C$2="Constant Exchange rate",IF(Investment_Breakdown_DATA!AV7=0,0,Investment_Breakdown_DATA!AV7/ECO!W45))))</f>
        <v>79413</v>
      </c>
      <c r="N7" s="62">
        <f>IF($C$2="National Currency",IF(Investment_Breakdown_DATA!AW7=0,0,Investment_Breakdown_DATA!AW7),IF($C$2="Current Exchange rate",IF(Investment_Breakdown_DATA!AW7=0,0,Investment_Breakdown_DATA!AW7/ECO!X10),IF($C$2="Constant Exchange rate",IF(Investment_Breakdown_DATA!AW7=0,0,Investment_Breakdown_DATA!AW7/ECO!X45))))</f>
        <v>80354</v>
      </c>
      <c r="O7" s="62">
        <f>IF($C$2="National Currency",IF(Investment_Breakdown_DATA!AX7=0,0,Investment_Breakdown_DATA!AX7),IF($C$2="Current Exchange rate",IF(Investment_Breakdown_DATA!AX7=0,0,Investment_Breakdown_DATA!AX7/ECO!Y10),IF($C$2="Constant Exchange rate",IF(Investment_Breakdown_DATA!AX7=0,0,Investment_Breakdown_DATA!AX7/ECO!Y45))))</f>
        <v>84614</v>
      </c>
      <c r="P7" s="143">
        <f>IF($C$2="National Currency",IF(Investment_Breakdown_DATA!AY7=0,0,Investment_Breakdown_DATA!AY7),IF($C$2="Current Exchange rate",IF(Investment_Breakdown_DATA!AY7=0,0,Investment_Breakdown_DATA!AY7/ECO!Z10),IF($C$2="Constant Exchange rate",IF(Investment_Breakdown_DATA!AY7=0,0,Investment_Breakdown_DATA!AY7/ECO!Z45))))</f>
        <v>0</v>
      </c>
      <c r="Q7" s="63">
        <f>O7/$O$39</f>
        <v>1.0620830467734167E-2</v>
      </c>
      <c r="R7" s="63">
        <f>IF(OR(O7=0, N7=0),"-",O7/N7-1)</f>
        <v>5.3015406824800326E-2</v>
      </c>
      <c r="S7" s="63">
        <f>IF(OR(O7=0, F7=0),"-",O7/F7-1)</f>
        <v>0.58814716001996903</v>
      </c>
    </row>
    <row r="8" spans="3:22" ht="16.5" customHeight="1" x14ac:dyDescent="0.25">
      <c r="C8" s="165"/>
      <c r="D8" s="166"/>
      <c r="E8" s="61" t="s">
        <v>1</v>
      </c>
      <c r="F8" s="64">
        <f>IF($C$2="National Currency",IF(Investment_Breakdown_DATA!AO8=0,0,Investment_Breakdown_DATA!AO8),IF($C$2="Current Exchange rate",IF(Investment_Breakdown_DATA!AO8=0,0,Investment_Breakdown_DATA!AO8/ECO!P11),IF($C$2="Constant Exchange rate",IF(Investment_Breakdown_DATA!AO8=0,0,Investment_Breakdown_DATA!AO8/ECO!P46))))</f>
        <v>121145.439583</v>
      </c>
      <c r="G8" s="64">
        <f>IF($C$2="National Currency",IF(Investment_Breakdown_DATA!AP8=0,0,Investment_Breakdown_DATA!AP8),IF($C$2="Current Exchange rate",IF(Investment_Breakdown_DATA!AP8=0,0,Investment_Breakdown_DATA!AP8/ECO!Q11),IF($C$2="Constant Exchange rate",IF(Investment_Breakdown_DATA!AP8=0,0,Investment_Breakdown_DATA!AP8/ECO!Q46))))</f>
        <v>147201.12618599998</v>
      </c>
      <c r="H8" s="64">
        <f>IF($C$2="National Currency",IF(Investment_Breakdown_DATA!AQ8=0,0,Investment_Breakdown_DATA!AQ8),IF($C$2="Current Exchange rate",IF(Investment_Breakdown_DATA!AQ8=0,0,Investment_Breakdown_DATA!AQ8/ECO!R11),IF($C$2="Constant Exchange rate",IF(Investment_Breakdown_DATA!AQ8=0,0,Investment_Breakdown_DATA!AQ8/ECO!R46))))</f>
        <v>161692.44834499998</v>
      </c>
      <c r="I8" s="64">
        <f>IF($C$2="National Currency",IF(Investment_Breakdown_DATA!AR8=0,0,Investment_Breakdown_DATA!AR8),IF($C$2="Current Exchange rate",IF(Investment_Breakdown_DATA!AR8=0,0,Investment_Breakdown_DATA!AR8/ECO!S11),IF($C$2="Constant Exchange rate",IF(Investment_Breakdown_DATA!AR8=0,0,Investment_Breakdown_DATA!AR8/ECO!S46))))</f>
        <v>172526.38850899998</v>
      </c>
      <c r="J8" s="64">
        <f>IF($C$2="National Currency",IF(Investment_Breakdown_DATA!AS8=0,0,Investment_Breakdown_DATA!AS8),IF($C$2="Current Exchange rate",IF(Investment_Breakdown_DATA!AS8=0,0,Investment_Breakdown_DATA!AS8/ECO!T11),IF($C$2="Constant Exchange rate",IF(Investment_Breakdown_DATA!AS8=0,0,Investment_Breakdown_DATA!AS8/ECO!T46))))</f>
        <v>173990.04852900002</v>
      </c>
      <c r="K8" s="64">
        <f>IF($C$2="National Currency",IF(Investment_Breakdown_DATA!AT8=0,0,Investment_Breakdown_DATA!AT8),IF($C$2="Current Exchange rate",IF(Investment_Breakdown_DATA!AT8=0,0,Investment_Breakdown_DATA!AT8/ECO!U11),IF($C$2="Constant Exchange rate",IF(Investment_Breakdown_DATA!AT8=0,0,Investment_Breakdown_DATA!AT8/ECO!U46))))</f>
        <v>193374.65072500001</v>
      </c>
      <c r="L8" s="64">
        <f>IF($C$2="National Currency",IF(Investment_Breakdown_DATA!AU8=0,0,Investment_Breakdown_DATA!AU8),IF($C$2="Current Exchange rate",IF(Investment_Breakdown_DATA!AU8=0,0,Investment_Breakdown_DATA!AU8/ECO!V11),IF($C$2="Constant Exchange rate",IF(Investment_Breakdown_DATA!AU8=0,0,Investment_Breakdown_DATA!AU8/ECO!V46))))</f>
        <v>205153.64539600001</v>
      </c>
      <c r="M8" s="64">
        <f>IF($C$2="National Currency",IF(Investment_Breakdown_DATA!AV8=0,0,Investment_Breakdown_DATA!AV8),IF($C$2="Current Exchange rate",IF(Investment_Breakdown_DATA!AV8=0,0,Investment_Breakdown_DATA!AV8/ECO!W11),IF($C$2="Constant Exchange rate",IF(Investment_Breakdown_DATA!AV8=0,0,Investment_Breakdown_DATA!AV8/ECO!W46))))</f>
        <v>208979.160386</v>
      </c>
      <c r="N8" s="64">
        <f>IF($C$2="National Currency",IF(Investment_Breakdown_DATA!AW8=0,0,Investment_Breakdown_DATA!AW8),IF($C$2="Current Exchange rate",IF(Investment_Breakdown_DATA!AW8=0,0,Investment_Breakdown_DATA!AW8/ECO!X11),IF($C$2="Constant Exchange rate",IF(Investment_Breakdown_DATA!AW8=0,0,Investment_Breakdown_DATA!AW8/ECO!X46))))</f>
        <v>228905.89285999999</v>
      </c>
      <c r="O8" s="64">
        <f>IF($C$2="National Currency",IF(Investment_Breakdown_DATA!AX8=0,0,Investment_Breakdown_DATA!AX8),IF($C$2="Current Exchange rate",IF(Investment_Breakdown_DATA!AX8=0,0,Investment_Breakdown_DATA!AX8/ECO!Y11),IF($C$2="Constant Exchange rate",IF(Investment_Breakdown_DATA!AX8=0,0,Investment_Breakdown_DATA!AX8/ECO!Y46))))</f>
        <v>225605.724373</v>
      </c>
      <c r="P8" s="144">
        <f>IF($C$2="National Currency",IF(Investment_Breakdown_DATA!AY8=0,0,Investment_Breakdown_DATA!AY8),IF($C$2="Current Exchange rate",IF(Investment_Breakdown_DATA!AY8=0,0,Investment_Breakdown_DATA!AY8/ECO!Z11),IF($C$2="Constant Exchange rate",IF(Investment_Breakdown_DATA!AY8=0,0,Investment_Breakdown_DATA!AY8/ECO!Z46))))</f>
        <v>250904.86461699998</v>
      </c>
      <c r="Q8" s="63">
        <f t="shared" ref="Q8:Q40" si="9">O8/$O$39</f>
        <v>2.8318246993594382E-2</v>
      </c>
      <c r="R8" s="63">
        <f t="shared" ref="R8:R38" si="10">IF(OR(O8=0, N8=0),"-",O8/N8-1)</f>
        <v>-1.4417140798635431E-2</v>
      </c>
      <c r="S8" s="63">
        <f t="shared" ref="S8:S38" si="11">IF(OR(O8=0, F8=0),"-",O8/F8-1)</f>
        <v>0.86227170539450193</v>
      </c>
    </row>
    <row r="9" spans="3:22" ht="16.5" customHeight="1" x14ac:dyDescent="0.25">
      <c r="C9" s="165"/>
      <c r="D9" s="166"/>
      <c r="E9" s="61" t="s">
        <v>2</v>
      </c>
      <c r="F9" s="64">
        <f>IF($C$2="National Currency",IF(Investment_Breakdown_DATA!AO9=0,0,Investment_Breakdown_DATA!AO9),IF($C$2="Current Exchange rate",IF(Investment_Breakdown_DATA!AO9=0,0,Investment_Breakdown_DATA!AO9/ECO!P12),IF($C$2="Constant Exchange rate",IF(Investment_Breakdown_DATA!AO9=0,0,Investment_Breakdown_DATA!AO9/ECO!P47))))</f>
        <v>323.48432853768281</v>
      </c>
      <c r="G9" s="64">
        <f>IF($C$2="National Currency",IF(Investment_Breakdown_DATA!AP9=0,0,Investment_Breakdown_DATA!AP9),IF($C$2="Current Exchange rate",IF(Investment_Breakdown_DATA!AP9=0,0,Investment_Breakdown_DATA!AP9/ECO!Q12),IF($C$2="Constant Exchange rate",IF(Investment_Breakdown_DATA!AP9=0,0,Investment_Breakdown_DATA!AP9/ECO!Q47))))</f>
        <v>391.82704002300846</v>
      </c>
      <c r="H9" s="64">
        <f>IF($C$2="National Currency",IF(Investment_Breakdown_DATA!AQ9=0,0,Investment_Breakdown_DATA!AQ9),IF($C$2="Current Exchange rate",IF(Investment_Breakdown_DATA!AQ9=0,0,Investment_Breakdown_DATA!AQ9/ECO!R12),IF($C$2="Constant Exchange rate",IF(Investment_Breakdown_DATA!AQ9=0,0,Investment_Breakdown_DATA!AQ9/ECO!R47))))</f>
        <v>477.55394212087128</v>
      </c>
      <c r="I9" s="64">
        <f>IF($C$2="National Currency",IF(Investment_Breakdown_DATA!AR9=0,0,Investment_Breakdown_DATA!AR9),IF($C$2="Current Exchange rate",IF(Investment_Breakdown_DATA!AR9=0,0,Investment_Breakdown_DATA!AR9/ECO!S12),IF($C$2="Constant Exchange rate",IF(Investment_Breakdown_DATA!AR9=0,0,Investment_Breakdown_DATA!AR9/ECO!S47))))</f>
        <v>675.42693526945493</v>
      </c>
      <c r="J9" s="64">
        <f>IF($C$2="National Currency",IF(Investment_Breakdown_DATA!AS9=0,0,Investment_Breakdown_DATA!AS9),IF($C$2="Current Exchange rate",IF(Investment_Breakdown_DATA!AS9=0,0,Investment_Breakdown_DATA!AS9/ECO!T12),IF($C$2="Constant Exchange rate",IF(Investment_Breakdown_DATA!AS9=0,0,Investment_Breakdown_DATA!AS9/ECO!T47))))</f>
        <v>815.0117598936497</v>
      </c>
      <c r="K9" s="64">
        <f>IF($C$2="National Currency",IF(Investment_Breakdown_DATA!AT9=0,0,Investment_Breakdown_DATA!AT9),IF($C$2="Current Exchange rate",IF(Investment_Breakdown_DATA!AT9=0,0,Investment_Breakdown_DATA!AT9/ECO!U12),IF($C$2="Constant Exchange rate",IF(Investment_Breakdown_DATA!AT9=0,0,Investment_Breakdown_DATA!AT9/ECO!U47))))</f>
        <v>918.29430412107581</v>
      </c>
      <c r="L9" s="64">
        <f>IF($C$2="National Currency",IF(Investment_Breakdown_DATA!AU9=0,0,Investment_Breakdown_DATA!AU9),IF($C$2="Current Exchange rate",IF(Investment_Breakdown_DATA!AU9=0,0,Investment_Breakdown_DATA!AU9/ECO!V12),IF($C$2="Constant Exchange rate",IF(Investment_Breakdown_DATA!AU9=0,0,Investment_Breakdown_DATA!AU9/ECO!V47))))</f>
        <v>994.47796298189996</v>
      </c>
      <c r="M9" s="64">
        <f>IF($C$2="National Currency",IF(Investment_Breakdown_DATA!AV9=0,0,Investment_Breakdown_DATA!AV9),IF($C$2="Current Exchange rate",IF(Investment_Breakdown_DATA!AV9=0,0,Investment_Breakdown_DATA!AV9/ECO!W12),IF($C$2="Constant Exchange rate",IF(Investment_Breakdown_DATA!AV9=0,0,Investment_Breakdown_DATA!AV9/ECO!W47))))</f>
        <v>982.71806933224252</v>
      </c>
      <c r="N9" s="64">
        <f>IF($C$2="National Currency",IF(Investment_Breakdown_DATA!AW9=0,0,Investment_Breakdown_DATA!AW9),IF($C$2="Current Exchange rate",IF(Investment_Breakdown_DATA!AW9=0,0,Investment_Breakdown_DATA!AW9/ECO!X12),IF($C$2="Constant Exchange rate",IF(Investment_Breakdown_DATA!AW9=0,0,Investment_Breakdown_DATA!AW9/ECO!X47))))</f>
        <v>978.62767154105734</v>
      </c>
      <c r="O9" s="64">
        <f>IF($C$2="National Currency",IF(Investment_Breakdown_DATA!AX9=0,0,Investment_Breakdown_DATA!AX9),IF($C$2="Current Exchange rate",IF(Investment_Breakdown_DATA!AX9=0,0,Investment_Breakdown_DATA!AX9/ECO!Y12),IF($C$2="Constant Exchange rate",IF(Investment_Breakdown_DATA!AX9=0,0,Investment_Breakdown_DATA!AX9/ECO!Y47))))</f>
        <v>978.62767154105734</v>
      </c>
      <c r="P9" s="144">
        <f>IF($C$2="National Currency",IF(Investment_Breakdown_DATA!AY9=0,0,Investment_Breakdown_DATA!AY9),IF($C$2="Current Exchange rate",IF(Investment_Breakdown_DATA!AY9=0,0,Investment_Breakdown_DATA!AY9/ECO!Z12),IF($C$2="Constant Exchange rate",IF(Investment_Breakdown_DATA!AY9=0,0,Investment_Breakdown_DATA!AY9/ECO!Z47))))</f>
        <v>0</v>
      </c>
      <c r="Q9" s="63">
        <f t="shared" si="9"/>
        <v>1.2283828433203733E-4</v>
      </c>
      <c r="R9" s="63">
        <f t="shared" si="10"/>
        <v>0</v>
      </c>
      <c r="S9" s="63">
        <f t="shared" si="11"/>
        <v>2.0252707324801875</v>
      </c>
    </row>
    <row r="10" spans="3:22" ht="16.5" customHeight="1" x14ac:dyDescent="0.25">
      <c r="C10" s="165"/>
      <c r="D10" s="166"/>
      <c r="E10" s="61" t="s">
        <v>3</v>
      </c>
      <c r="F10" s="64">
        <f>IF($C$2="National Currency",IF(Investment_Breakdown_DATA!AO10=0,0,Investment_Breakdown_DATA!AO10),IF($C$2="Current Exchange rate",IF(Investment_Breakdown_DATA!AO10=0,0,Investment_Breakdown_DATA!AO10/ECO!P13),IF($C$2="Constant Exchange rate",IF(Investment_Breakdown_DATA!AO10=0,0,Investment_Breakdown_DATA!AO10/ECO!P48))))</f>
        <v>327512.65718562878</v>
      </c>
      <c r="G10" s="64">
        <f>IF($C$2="National Currency",IF(Investment_Breakdown_DATA!AP10=0,0,Investment_Breakdown_DATA!AP10),IF($C$2="Current Exchange rate",IF(Investment_Breakdown_DATA!AP10=0,0,Investment_Breakdown_DATA!AP10/ECO!Q13),IF($C$2="Constant Exchange rate",IF(Investment_Breakdown_DATA!AP10=0,0,Investment_Breakdown_DATA!AP10/ECO!Q48))))</f>
        <v>336157.38190286094</v>
      </c>
      <c r="H10" s="64">
        <f>IF($C$2="National Currency",IF(Investment_Breakdown_DATA!AQ10=0,0,Investment_Breakdown_DATA!AQ10),IF($C$2="Current Exchange rate",IF(Investment_Breakdown_DATA!AQ10=0,0,Investment_Breakdown_DATA!AQ10/ECO!R13),IF($C$2="Constant Exchange rate",IF(Investment_Breakdown_DATA!AQ10=0,0,Investment_Breakdown_DATA!AQ10/ECO!R48))))</f>
        <v>347465.78176979377</v>
      </c>
      <c r="I10" s="64">
        <f>IF($C$2="National Currency",IF(Investment_Breakdown_DATA!AR10=0,0,Investment_Breakdown_DATA!AR10),IF($C$2="Current Exchange rate",IF(Investment_Breakdown_DATA!AR10=0,0,Investment_Breakdown_DATA!AR10/ECO!S13),IF($C$2="Constant Exchange rate",IF(Investment_Breakdown_DATA!AR10=0,0,Investment_Breakdown_DATA!AR10/ECO!S48))))</f>
        <v>356015.71939454426</v>
      </c>
      <c r="J10" s="64">
        <f>IF($C$2="National Currency",IF(Investment_Breakdown_DATA!AS10=0,0,Investment_Breakdown_DATA!AS10),IF($C$2="Current Exchange rate",IF(Investment_Breakdown_DATA!AS10=0,0,Investment_Breakdown_DATA!AS10/ECO!T13),IF($C$2="Constant Exchange rate",IF(Investment_Breakdown_DATA!AS10=0,0,Investment_Breakdown_DATA!AS10/ECO!T48))))</f>
        <v>325199.54104125086</v>
      </c>
      <c r="K10" s="64">
        <f>IF($C$2="National Currency",IF(Investment_Breakdown_DATA!AT10=0,0,Investment_Breakdown_DATA!AT10),IF($C$2="Current Exchange rate",IF(Investment_Breakdown_DATA!AT10=0,0,Investment_Breakdown_DATA!AT10/ECO!U13),IF($C$2="Constant Exchange rate",IF(Investment_Breakdown_DATA!AT10=0,0,Investment_Breakdown_DATA!AT10/ECO!U48))))</f>
        <v>318041.85957834334</v>
      </c>
      <c r="L10" s="64">
        <f>IF($C$2="National Currency",IF(Investment_Breakdown_DATA!AU10=0,0,Investment_Breakdown_DATA!AU10),IF($C$2="Current Exchange rate",IF(Investment_Breakdown_DATA!AU10=0,0,Investment_Breakdown_DATA!AU10/ECO!V13),IF($C$2="Constant Exchange rate",IF(Investment_Breakdown_DATA!AU10=0,0,Investment_Breakdown_DATA!AU10/ECO!V48))))</f>
        <v>326907.20271956088</v>
      </c>
      <c r="M10" s="64">
        <f>IF($C$2="National Currency",IF(Investment_Breakdown_DATA!AV10=0,0,Investment_Breakdown_DATA!AV10),IF($C$2="Current Exchange rate",IF(Investment_Breakdown_DATA!AV10=0,0,Investment_Breakdown_DATA!AV10/ECO!W13),IF($C$2="Constant Exchange rate",IF(Investment_Breakdown_DATA!AV10=0,0,Investment_Breakdown_DATA!AV10/ECO!W48))))</f>
        <v>336534.10283183638</v>
      </c>
      <c r="N10" s="64">
        <f>IF($C$2="National Currency",IF(Investment_Breakdown_DATA!AW10=0,0,Investment_Breakdown_DATA!AW10),IF($C$2="Current Exchange rate",IF(Investment_Breakdown_DATA!AW10=0,0,Investment_Breakdown_DATA!AW10/ECO!X13),IF($C$2="Constant Exchange rate",IF(Investment_Breakdown_DATA!AW10=0,0,Investment_Breakdown_DATA!AW10/ECO!X48))))</f>
        <v>347425.71653276787</v>
      </c>
      <c r="O10" s="64">
        <f>IF($C$2="National Currency",IF(Investment_Breakdown_DATA!AX10=0,0,Investment_Breakdown_DATA!AX10),IF($C$2="Current Exchange rate",IF(Investment_Breakdown_DATA!AX10=0,0,Investment_Breakdown_DATA!AX10/ECO!Y13),IF($C$2="Constant Exchange rate",IF(Investment_Breakdown_DATA!AX10=0,0,Investment_Breakdown_DATA!AX10/ECO!Y48))))</f>
        <v>359627.9313364937</v>
      </c>
      <c r="P10" s="144">
        <f>IF($C$2="National Currency",IF(Investment_Breakdown_DATA!AY10=0,0,Investment_Breakdown_DATA!AY10),IF($C$2="Current Exchange rate",IF(Investment_Breakdown_DATA!AY10=0,0,Investment_Breakdown_DATA!AY10/ECO!Z13),IF($C$2="Constant Exchange rate",IF(Investment_Breakdown_DATA!AY10=0,0,Investment_Breakdown_DATA!AY10/ECO!Z48))))</f>
        <v>337482.45973968733</v>
      </c>
      <c r="Q10" s="63">
        <f t="shared" si="9"/>
        <v>4.5140843006911895E-2</v>
      </c>
      <c r="R10" s="63">
        <f t="shared" si="10"/>
        <v>3.5121795028592695E-2</v>
      </c>
      <c r="S10" s="63">
        <f t="shared" si="11"/>
        <v>9.8058116064389189E-2</v>
      </c>
    </row>
    <row r="11" spans="3:22" ht="16.5" customHeight="1" x14ac:dyDescent="0.25">
      <c r="C11" s="165"/>
      <c r="D11" s="166"/>
      <c r="E11" s="61" t="s">
        <v>4</v>
      </c>
      <c r="F11" s="64">
        <f>IF($C$2="National Currency",IF(Investment_Breakdown_DATA!AO11=0,0,Investment_Breakdown_DATA!AO11),IF($C$2="Current Exchange rate",IF(Investment_Breakdown_DATA!AO11=0,0,Investment_Breakdown_DATA!AO11/ECO!P14),IF($C$2="Constant Exchange rate",IF(Investment_Breakdown_DATA!AO11=0,0,Investment_Breakdown_DATA!AO11/ECO!P49))))</f>
        <v>682.5529717528284</v>
      </c>
      <c r="G11" s="64">
        <f>IF($C$2="National Currency",IF(Investment_Breakdown_DATA!AP11=0,0,Investment_Breakdown_DATA!AP11),IF($C$2="Current Exchange rate",IF(Investment_Breakdown_DATA!AP11=0,0,Investment_Breakdown_DATA!AP11/ECO!Q14),IF($C$2="Constant Exchange rate",IF(Investment_Breakdown_DATA!AP11=0,0,Investment_Breakdown_DATA!AP11/ECO!Q49))))</f>
        <v>777.81764541721509</v>
      </c>
      <c r="H11" s="64">
        <f>IF($C$2="National Currency",IF(Investment_Breakdown_DATA!AQ11=0,0,Investment_Breakdown_DATA!AQ11),IF($C$2="Current Exchange rate",IF(Investment_Breakdown_DATA!AQ11=0,0,Investment_Breakdown_DATA!AQ11/ECO!R14),IF($C$2="Constant Exchange rate",IF(Investment_Breakdown_DATA!AQ11=0,0,Investment_Breakdown_DATA!AQ11/ECO!R49))))</f>
        <v>873.08231908160178</v>
      </c>
      <c r="I11" s="64">
        <f>IF($C$2="National Currency",IF(Investment_Breakdown_DATA!AR11=0,0,Investment_Breakdown_DATA!AR11),IF($C$2="Current Exchange rate",IF(Investment_Breakdown_DATA!AR11=0,0,Investment_Breakdown_DATA!AR11/ECO!S14),IF($C$2="Constant Exchange rate",IF(Investment_Breakdown_DATA!AR11=0,0,Investment_Breakdown_DATA!AR11/ECO!S49))))</f>
        <v>968.34699274598847</v>
      </c>
      <c r="J11" s="64">
        <f>IF($C$2="National Currency",IF(Investment_Breakdown_DATA!AS11=0,0,Investment_Breakdown_DATA!AS11),IF($C$2="Current Exchange rate",IF(Investment_Breakdown_DATA!AS11=0,0,Investment_Breakdown_DATA!AS11/ECO!T14),IF($C$2="Constant Exchange rate",IF(Investment_Breakdown_DATA!AS11=0,0,Investment_Breakdown_DATA!AS11/ECO!T49))))</f>
        <v>1056.2</v>
      </c>
      <c r="K11" s="64">
        <f>IF($C$2="National Currency",IF(Investment_Breakdown_DATA!AT11=0,0,Investment_Breakdown_DATA!AT11),IF($C$2="Current Exchange rate",IF(Investment_Breakdown_DATA!AT11=0,0,Investment_Breakdown_DATA!AT11/ECO!U14),IF($C$2="Constant Exchange rate",IF(Investment_Breakdown_DATA!AT11=0,0,Investment_Breakdown_DATA!AT11/ECO!U49))))</f>
        <v>1168.8</v>
      </c>
      <c r="L11" s="64">
        <f>IF($C$2="National Currency",IF(Investment_Breakdown_DATA!AU11=0,0,Investment_Breakdown_DATA!AU11),IF($C$2="Current Exchange rate",IF(Investment_Breakdown_DATA!AU11=0,0,Investment_Breakdown_DATA!AU11/ECO!V14),IF($C$2="Constant Exchange rate",IF(Investment_Breakdown_DATA!AU11=0,0,Investment_Breakdown_DATA!AU11/ECO!V49))))</f>
        <v>1069</v>
      </c>
      <c r="M11" s="64">
        <f>IF($C$2="National Currency",IF(Investment_Breakdown_DATA!AV11=0,0,Investment_Breakdown_DATA!AV11),IF($C$2="Current Exchange rate",IF(Investment_Breakdown_DATA!AV11=0,0,Investment_Breakdown_DATA!AV11/ECO!W14),IF($C$2="Constant Exchange rate",IF(Investment_Breakdown_DATA!AV11=0,0,Investment_Breakdown_DATA!AV11/ECO!W49))))</f>
        <v>883</v>
      </c>
      <c r="N11" s="64">
        <f>IF($C$2="National Currency",IF(Investment_Breakdown_DATA!AW11=0,0,Investment_Breakdown_DATA!AW11),IF($C$2="Current Exchange rate",IF(Investment_Breakdown_DATA!AW11=0,0,Investment_Breakdown_DATA!AW11/ECO!X14),IF($C$2="Constant Exchange rate",IF(Investment_Breakdown_DATA!AW11=0,0,Investment_Breakdown_DATA!AW11/ECO!X49))))</f>
        <v>987</v>
      </c>
      <c r="O11" s="64">
        <f>IF($C$2="National Currency",IF(Investment_Breakdown_DATA!AX11=0,0,Investment_Breakdown_DATA!AX11),IF($C$2="Current Exchange rate",IF(Investment_Breakdown_DATA!AX11=0,0,Investment_Breakdown_DATA!AX11/ECO!Y14),IF($C$2="Constant Exchange rate",IF(Investment_Breakdown_DATA!AX11=0,0,Investment_Breakdown_DATA!AX11/ECO!Y49))))</f>
        <v>987</v>
      </c>
      <c r="P11" s="144">
        <f>IF($C$2="National Currency",IF(Investment_Breakdown_DATA!AY11=0,0,Investment_Breakdown_DATA!AY11),IF($C$2="Current Exchange rate",IF(Investment_Breakdown_DATA!AY11=0,0,Investment_Breakdown_DATA!AY11/ECO!Z14),IF($C$2="Constant Exchange rate",IF(Investment_Breakdown_DATA!AY11=0,0,Investment_Breakdown_DATA!AY11/ECO!Z49))))</f>
        <v>0</v>
      </c>
      <c r="Q11" s="63">
        <f t="shared" si="9"/>
        <v>1.2388918703351245E-4</v>
      </c>
      <c r="R11" s="63">
        <f t="shared" si="10"/>
        <v>0</v>
      </c>
      <c r="S11" s="63">
        <f t="shared" si="11"/>
        <v>0.44604161266097364</v>
      </c>
    </row>
    <row r="12" spans="3:22" ht="16.5" customHeight="1" x14ac:dyDescent="0.25">
      <c r="C12" s="165"/>
      <c r="D12" s="166"/>
      <c r="E12" s="61" t="s">
        <v>5</v>
      </c>
      <c r="F12" s="64">
        <f>IF($C$2="National Currency",IF(Investment_Breakdown_DATA!AO12=0,0,Investment_Breakdown_DATA!AO12),IF($C$2="Current Exchange rate",IF(Investment_Breakdown_DATA!AO12=0,0,Investment_Breakdown_DATA!AO12/ECO!P15),IF($C$2="Constant Exchange rate",IF(Investment_Breakdown_DATA!AO12=0,0,Investment_Breakdown_DATA!AO12/ECO!P50))))</f>
        <v>8101.4602487831262</v>
      </c>
      <c r="G12" s="64">
        <f>IF($C$2="National Currency",IF(Investment_Breakdown_DATA!AP12=0,0,Investment_Breakdown_DATA!AP12),IF($C$2="Current Exchange rate",IF(Investment_Breakdown_DATA!AP12=0,0,Investment_Breakdown_DATA!AP12/ECO!Q15),IF($C$2="Constant Exchange rate",IF(Investment_Breakdown_DATA!AP12=0,0,Investment_Breakdown_DATA!AP12/ECO!Q50))))</f>
        <v>8693.6001442221022</v>
      </c>
      <c r="H12" s="64">
        <f>IF($C$2="National Currency",IF(Investment_Breakdown_DATA!AQ12=0,0,Investment_Breakdown_DATA!AQ12),IF($C$2="Current Exchange rate",IF(Investment_Breakdown_DATA!AQ12=0,0,Investment_Breakdown_DATA!AQ12/ECO!R15),IF($C$2="Constant Exchange rate",IF(Investment_Breakdown_DATA!AQ12=0,0,Investment_Breakdown_DATA!AQ12/ECO!R50))))</f>
        <v>8883.1800973499194</v>
      </c>
      <c r="I12" s="64">
        <f>IF($C$2="National Currency",IF(Investment_Breakdown_DATA!AR12=0,0,Investment_Breakdown_DATA!AR12),IF($C$2="Current Exchange rate",IF(Investment_Breakdown_DATA!AR12=0,0,Investment_Breakdown_DATA!AR12/ECO!S15),IF($C$2="Constant Exchange rate",IF(Investment_Breakdown_DATA!AR12=0,0,Investment_Breakdown_DATA!AR12/ECO!S50))))</f>
        <v>9242.9781864070665</v>
      </c>
      <c r="J12" s="64">
        <f>IF($C$2="National Currency",IF(Investment_Breakdown_DATA!AS12=0,0,Investment_Breakdown_DATA!AS12),IF($C$2="Current Exchange rate",IF(Investment_Breakdown_DATA!AS12=0,0,Investment_Breakdown_DATA!AS12/ECO!T15),IF($C$2="Constant Exchange rate",IF(Investment_Breakdown_DATA!AS12=0,0,Investment_Breakdown_DATA!AS12/ECO!T50))))</f>
        <v>10017.234541193438</v>
      </c>
      <c r="K12" s="64">
        <f>IF($C$2="National Currency",IF(Investment_Breakdown_DATA!AT12=0,0,Investment_Breakdown_DATA!AT12),IF($C$2="Current Exchange rate",IF(Investment_Breakdown_DATA!AT12=0,0,Investment_Breakdown_DATA!AT12/ECO!U15),IF($C$2="Constant Exchange rate",IF(Investment_Breakdown_DATA!AT12=0,0,Investment_Breakdown_DATA!AT12/ECO!U50))))</f>
        <v>10623.72453578511</v>
      </c>
      <c r="L12" s="64">
        <f>IF($C$2="National Currency",IF(Investment_Breakdown_DATA!AU12=0,0,Investment_Breakdown_DATA!AU12),IF($C$2="Current Exchange rate",IF(Investment_Breakdown_DATA!AU12=0,0,Investment_Breakdown_DATA!AU12/ECO!V15),IF($C$2="Constant Exchange rate",IF(Investment_Breakdown_DATA!AU12=0,0,Investment_Breakdown_DATA!AU12/ECO!V50))))</f>
        <v>10998.01694609699</v>
      </c>
      <c r="M12" s="64">
        <f>IF($C$2="National Currency",IF(Investment_Breakdown_DATA!AV12=0,0,Investment_Breakdown_DATA!AV12),IF($C$2="Current Exchange rate",IF(Investment_Breakdown_DATA!AV12=0,0,Investment_Breakdown_DATA!AV12/ECO!W15),IF($C$2="Constant Exchange rate",IF(Investment_Breakdown_DATA!AV12=0,0,Investment_Breakdown_DATA!AV12/ECO!W50))))</f>
        <v>11161.925365062196</v>
      </c>
      <c r="N12" s="64">
        <f>IF($C$2="National Currency",IF(Investment_Breakdown_DATA!AW12=0,0,Investment_Breakdown_DATA!AW12),IF($C$2="Current Exchange rate",IF(Investment_Breakdown_DATA!AW12=0,0,Investment_Breakdown_DATA!AW12/ECO!X15),IF($C$2="Constant Exchange rate",IF(Investment_Breakdown_DATA!AW12=0,0,Investment_Breakdown_DATA!AW12/ECO!X50))))</f>
        <v>11723.634396971336</v>
      </c>
      <c r="O12" s="64">
        <f>IF($C$2="National Currency",IF(Investment_Breakdown_DATA!AX12=0,0,Investment_Breakdown_DATA!AX12),IF($C$2="Current Exchange rate",IF(Investment_Breakdown_DATA!AX12=0,0,Investment_Breakdown_DATA!AX12/ECO!Y15),IF($C$2="Constant Exchange rate",IF(Investment_Breakdown_DATA!AX12=0,0,Investment_Breakdown_DATA!AX12/ECO!Y50))))</f>
        <v>11915.017126374618</v>
      </c>
      <c r="P12" s="144">
        <f>IF($C$2="National Currency",IF(Investment_Breakdown_DATA!AY12=0,0,Investment_Breakdown_DATA!AY12),IF($C$2="Current Exchange rate",IF(Investment_Breakdown_DATA!AY12=0,0,Investment_Breakdown_DATA!AY12/ECO!Z15),IF($C$2="Constant Exchange rate",IF(Investment_Breakdown_DATA!AY12=0,0,Investment_Breakdown_DATA!AY12/ECO!Z50))))</f>
        <v>12264.359113034072</v>
      </c>
      <c r="Q12" s="63">
        <f t="shared" si="9"/>
        <v>1.4955843822461287E-3</v>
      </c>
      <c r="R12" s="63">
        <f t="shared" si="10"/>
        <v>1.6324522150974241E-2</v>
      </c>
      <c r="S12" s="63">
        <f t="shared" si="11"/>
        <v>0.47072462994116449</v>
      </c>
    </row>
    <row r="13" spans="3:22" ht="16.5" customHeight="1" x14ac:dyDescent="0.25">
      <c r="C13" s="165"/>
      <c r="D13" s="166"/>
      <c r="E13" s="61" t="s">
        <v>6</v>
      </c>
      <c r="F13" s="64">
        <f>IF($C$2="National Currency",IF(Investment_Breakdown_DATA!AO13=0,0,Investment_Breakdown_DATA!AO13),IF($C$2="Current Exchange rate",IF(Investment_Breakdown_DATA!AO13=0,0,Investment_Breakdown_DATA!AO13/ECO!P16),IF($C$2="Constant Exchange rate",IF(Investment_Breakdown_DATA!AO13=0,0,Investment_Breakdown_DATA!AO13/ECO!P51))))</f>
        <v>1111455</v>
      </c>
      <c r="G13" s="64">
        <f>IF($C$2="National Currency",IF(Investment_Breakdown_DATA!AP13=0,0,Investment_Breakdown_DATA!AP13),IF($C$2="Current Exchange rate",IF(Investment_Breakdown_DATA!AP13=0,0,Investment_Breakdown_DATA!AP13/ECO!Q16),IF($C$2="Constant Exchange rate",IF(Investment_Breakdown_DATA!AP13=0,0,Investment_Breakdown_DATA!AP13/ECO!Q51))))</f>
        <v>1166402</v>
      </c>
      <c r="H13" s="64">
        <f>IF($C$2="National Currency",IF(Investment_Breakdown_DATA!AQ13=0,0,Investment_Breakdown_DATA!AQ13),IF($C$2="Current Exchange rate",IF(Investment_Breakdown_DATA!AQ13=0,0,Investment_Breakdown_DATA!AQ13/ECO!R16),IF($C$2="Constant Exchange rate",IF(Investment_Breakdown_DATA!AQ13=0,0,Investment_Breakdown_DATA!AQ13/ECO!R51))))</f>
        <v>1234641</v>
      </c>
      <c r="I13" s="64">
        <f>IF($C$2="National Currency",IF(Investment_Breakdown_DATA!AR13=0,0,Investment_Breakdown_DATA!AR13),IF($C$2="Current Exchange rate",IF(Investment_Breakdown_DATA!AR13=0,0,Investment_Breakdown_DATA!AR13/ECO!S16),IF($C$2="Constant Exchange rate",IF(Investment_Breakdown_DATA!AR13=0,0,Investment_Breakdown_DATA!AR13/ECO!S51))))</f>
        <v>1290687</v>
      </c>
      <c r="J13" s="64">
        <f>IF($C$2="National Currency",IF(Investment_Breakdown_DATA!AS13=0,0,Investment_Breakdown_DATA!AS13),IF($C$2="Current Exchange rate",IF(Investment_Breakdown_DATA!AS13=0,0,Investment_Breakdown_DATA!AS13/ECO!T16),IF($C$2="Constant Exchange rate",IF(Investment_Breakdown_DATA!AS13=0,0,Investment_Breakdown_DATA!AS13/ECO!T51))))</f>
        <v>1297424</v>
      </c>
      <c r="K13" s="64">
        <f>IF($C$2="National Currency",IF(Investment_Breakdown_DATA!AT13=0,0,Investment_Breakdown_DATA!AT13),IF($C$2="Current Exchange rate",IF(Investment_Breakdown_DATA!AT13=0,0,Investment_Breakdown_DATA!AT13/ECO!U16),IF($C$2="Constant Exchange rate",IF(Investment_Breakdown_DATA!AT13=0,0,Investment_Breakdown_DATA!AT13/ECO!U51))))</f>
        <v>1345546</v>
      </c>
      <c r="L13" s="64">
        <f>IF($C$2="National Currency",IF(Investment_Breakdown_DATA!AU13=0,0,Investment_Breakdown_DATA!AU13),IF($C$2="Current Exchange rate",IF(Investment_Breakdown_DATA!AU13=0,0,Investment_Breakdown_DATA!AU13/ECO!V16),IF($C$2="Constant Exchange rate",IF(Investment_Breakdown_DATA!AU13=0,0,Investment_Breakdown_DATA!AU13/ECO!V51))))</f>
        <v>1409952</v>
      </c>
      <c r="M13" s="64">
        <f>IF($C$2="National Currency",IF(Investment_Breakdown_DATA!AV13=0,0,Investment_Breakdown_DATA!AV13),IF($C$2="Current Exchange rate",IF(Investment_Breakdown_DATA!AV13=0,0,Investment_Breakdown_DATA!AV13/ECO!W16),IF($C$2="Constant Exchange rate",IF(Investment_Breakdown_DATA!AV13=0,0,Investment_Breakdown_DATA!AV13/ECO!W51))))</f>
        <v>1458094</v>
      </c>
      <c r="N13" s="64">
        <f>IF($C$2="National Currency",IF(Investment_Breakdown_DATA!AW13=0,0,Investment_Breakdown_DATA!AW13),IF($C$2="Current Exchange rate",IF(Investment_Breakdown_DATA!AW13=0,0,Investment_Breakdown_DATA!AW13/ECO!X16),IF($C$2="Constant Exchange rate",IF(Investment_Breakdown_DATA!AW13=0,0,Investment_Breakdown_DATA!AW13/ECO!X51))))</f>
        <v>1619842</v>
      </c>
      <c r="O13" s="64">
        <f>IF($C$2="National Currency",IF(Investment_Breakdown_DATA!AX13=0,0,Investment_Breakdown_DATA!AX13),IF($C$2="Current Exchange rate",IF(Investment_Breakdown_DATA!AX13=0,0,Investment_Breakdown_DATA!AX13/ECO!Y16),IF($C$2="Constant Exchange rate",IF(Investment_Breakdown_DATA!AX13=0,0,Investment_Breakdown_DATA!AX13/ECO!Y51))))</f>
        <v>1628304</v>
      </c>
      <c r="P13" s="144">
        <f>IF($C$2="National Currency",IF(Investment_Breakdown_DATA!AY13=0,0,Investment_Breakdown_DATA!AY13),IF($C$2="Current Exchange rate",IF(Investment_Breakdown_DATA!AY13=0,0,Investment_Breakdown_DATA!AY13/ECO!Z16),IF($C$2="Constant Exchange rate",IF(Investment_Breakdown_DATA!AY13=0,0,Investment_Breakdown_DATA!AY13/ECO!Z51))))</f>
        <v>1825491</v>
      </c>
      <c r="Q13" s="63">
        <f t="shared" si="9"/>
        <v>0.20438628044925677</v>
      </c>
      <c r="R13" s="63">
        <f t="shared" si="10"/>
        <v>5.2239662880699811E-3</v>
      </c>
      <c r="S13" s="63">
        <f t="shared" si="11"/>
        <v>0.46502017625544889</v>
      </c>
    </row>
    <row r="14" spans="3:22" ht="16.5" customHeight="1" x14ac:dyDescent="0.25">
      <c r="C14" s="165"/>
      <c r="D14" s="166"/>
      <c r="E14" s="61" t="s">
        <v>7</v>
      </c>
      <c r="F14" s="64">
        <f>IF($C$2="National Currency",IF(Investment_Breakdown_DATA!AO14=0,0,Investment_Breakdown_DATA!AO14),IF($C$2="Current Exchange rate",IF(Investment_Breakdown_DATA!AO14=0,0,Investment_Breakdown_DATA!AO14/ECO!P17),IF($C$2="Constant Exchange rate",IF(Investment_Breakdown_DATA!AO14=0,0,Investment_Breakdown_DATA!AO14/ECO!P52))))</f>
        <v>158778.02103340364</v>
      </c>
      <c r="G14" s="64">
        <f>IF($C$2="National Currency",IF(Investment_Breakdown_DATA!AP14=0,0,Investment_Breakdown_DATA!AP14),IF($C$2="Current Exchange rate",IF(Investment_Breakdown_DATA!AP14=0,0,Investment_Breakdown_DATA!AP14/ECO!Q17),IF($C$2="Constant Exchange rate",IF(Investment_Breakdown_DATA!AP14=0,0,Investment_Breakdown_DATA!AP14/ECO!Q52))))</f>
        <v>183708.0184814581</v>
      </c>
      <c r="H14" s="64">
        <f>IF($C$2="National Currency",IF(Investment_Breakdown_DATA!AQ14=0,0,Investment_Breakdown_DATA!AQ14),IF($C$2="Current Exchange rate",IF(Investment_Breakdown_DATA!AQ14=0,0,Investment_Breakdown_DATA!AQ14/ECO!R17),IF($C$2="Constant Exchange rate",IF(Investment_Breakdown_DATA!AQ14=0,0,Investment_Breakdown_DATA!AQ14/ECO!R52))))</f>
        <v>192712.06559843122</v>
      </c>
      <c r="I14" s="64">
        <f>IF($C$2="National Currency",IF(Investment_Breakdown_DATA!AR14=0,0,Investment_Breakdown_DATA!AR14),IF($C$2="Current Exchange rate",IF(Investment_Breakdown_DATA!AR14=0,0,Investment_Breakdown_DATA!AR14/ECO!S17),IF($C$2="Constant Exchange rate",IF(Investment_Breakdown_DATA!AR14=0,0,Investment_Breakdown_DATA!AR14/ECO!S52))))</f>
        <v>196579.27994842385</v>
      </c>
      <c r="J14" s="64">
        <f>IF($C$2="National Currency",IF(Investment_Breakdown_DATA!AS14=0,0,Investment_Breakdown_DATA!AS14),IF($C$2="Current Exchange rate",IF(Investment_Breakdown_DATA!AS14=0,0,Investment_Breakdown_DATA!AS14/ECO!T17),IF($C$2="Constant Exchange rate",IF(Investment_Breakdown_DATA!AS14=0,0,Investment_Breakdown_DATA!AS14/ECO!T52))))</f>
        <v>195182.2984970384</v>
      </c>
      <c r="K14" s="64">
        <f>IF($C$2="National Currency",IF(Investment_Breakdown_DATA!AT14=0,0,Investment_Breakdown_DATA!AT14),IF($C$2="Current Exchange rate",IF(Investment_Breakdown_DATA!AT14=0,0,Investment_Breakdown_DATA!AT14/ECO!U17),IF($C$2="Constant Exchange rate",IF(Investment_Breakdown_DATA!AT14=0,0,Investment_Breakdown_DATA!AT14/ECO!U52))))</f>
        <v>227634.55898351985</v>
      </c>
      <c r="L14" s="64">
        <f>IF($C$2="National Currency",IF(Investment_Breakdown_DATA!AU14=0,0,Investment_Breakdown_DATA!AU14),IF($C$2="Current Exchange rate",IF(Investment_Breakdown_DATA!AU14=0,0,Investment_Breakdown_DATA!AU14/ECO!V17),IF($C$2="Constant Exchange rate",IF(Investment_Breakdown_DATA!AU14=0,0,Investment_Breakdown_DATA!AU14/ECO!V52))))</f>
        <v>256616.43009683964</v>
      </c>
      <c r="M14" s="64">
        <f>IF($C$2="National Currency",IF(Investment_Breakdown_DATA!AV14=0,0,Investment_Breakdown_DATA!AV14),IF($C$2="Current Exchange rate",IF(Investment_Breakdown_DATA!AV14=0,0,Investment_Breakdown_DATA!AV14/ECO!W17),IF($C$2="Constant Exchange rate",IF(Investment_Breakdown_DATA!AV14=0,0,Investment_Breakdown_DATA!AV14/ECO!W52))))</f>
        <v>236279.26463675068</v>
      </c>
      <c r="N14" s="64">
        <f>IF($C$2="National Currency",IF(Investment_Breakdown_DATA!AW14=0,0,Investment_Breakdown_DATA!AW14),IF($C$2="Current Exchange rate",IF(Investment_Breakdown_DATA!AW14=0,0,Investment_Breakdown_DATA!AW14/ECO!X17),IF($C$2="Constant Exchange rate",IF(Investment_Breakdown_DATA!AW14=0,0,Investment_Breakdown_DATA!AW14/ECO!X52))))</f>
        <v>246291.30014908736</v>
      </c>
      <c r="O14" s="64">
        <f>IF($C$2="National Currency",IF(Investment_Breakdown_DATA!AX14=0,0,Investment_Breakdown_DATA!AX14),IF($C$2="Current Exchange rate",IF(Investment_Breakdown_DATA!AX14=0,0,Investment_Breakdown_DATA!AX14/ECO!Y17),IF($C$2="Constant Exchange rate",IF(Investment_Breakdown_DATA!AX14=0,0,Investment_Breakdown_DATA!AX14/ECO!Y52))))</f>
        <v>246291.30014908736</v>
      </c>
      <c r="P14" s="144">
        <f>IF($C$2="National Currency",IF(Investment_Breakdown_DATA!AY14=0,0,Investment_Breakdown_DATA!AY14),IF($C$2="Current Exchange rate",IF(Investment_Breakdown_DATA!AY14=0,0,Investment_Breakdown_DATA!AY14/ECO!Z17),IF($C$2="Constant Exchange rate",IF(Investment_Breakdown_DATA!AY14=0,0,Investment_Breakdown_DATA!AY14/ECO!Z52))))</f>
        <v>0</v>
      </c>
      <c r="Q14" s="63">
        <f t="shared" si="9"/>
        <v>3.0914720312965792E-2</v>
      </c>
      <c r="R14" s="63">
        <f t="shared" si="10"/>
        <v>0</v>
      </c>
      <c r="S14" s="63">
        <f t="shared" si="11"/>
        <v>0.55116746351985779</v>
      </c>
    </row>
    <row r="15" spans="3:22" ht="16.5" customHeight="1" x14ac:dyDescent="0.25">
      <c r="C15" s="165"/>
      <c r="D15" s="166"/>
      <c r="E15" s="61" t="s">
        <v>8</v>
      </c>
      <c r="F15" s="64">
        <f>IF($C$2="National Currency",IF(Investment_Breakdown_DATA!AO15=0,0,Investment_Breakdown_DATA!AO15),IF($C$2="Current Exchange rate",IF(Investment_Breakdown_DATA!AO15=0,0,Investment_Breakdown_DATA!AO15/ECO!P18),IF($C$2="Constant Exchange rate",IF(Investment_Breakdown_DATA!AO15=0,0,Investment_Breakdown_DATA!AO15/ECO!P53))))</f>
        <v>144.60010481510361</v>
      </c>
      <c r="G15" s="64">
        <f>IF($C$2="National Currency",IF(Investment_Breakdown_DATA!AP15=0,0,Investment_Breakdown_DATA!AP15),IF($C$2="Current Exchange rate",IF(Investment_Breakdown_DATA!AP15=0,0,Investment_Breakdown_DATA!AP15/ECO!Q18),IF($C$2="Constant Exchange rate",IF(Investment_Breakdown_DATA!AP15=0,0,Investment_Breakdown_DATA!AP15/ECO!Q53))))</f>
        <v>226.81604949318063</v>
      </c>
      <c r="H15" s="64">
        <f>IF($C$2="National Currency",IF(Investment_Breakdown_DATA!AQ15=0,0,Investment_Breakdown_DATA!AQ15),IF($C$2="Current Exchange rate",IF(Investment_Breakdown_DATA!AQ15=0,0,Investment_Breakdown_DATA!AQ15/ECO!R18),IF($C$2="Constant Exchange rate",IF(Investment_Breakdown_DATA!AQ15=0,0,Investment_Breakdown_DATA!AQ15/ECO!R53))))</f>
        <v>318.03075428527609</v>
      </c>
      <c r="I15" s="64">
        <f>IF($C$2="National Currency",IF(Investment_Breakdown_DATA!AR15=0,0,Investment_Breakdown_DATA!AR15),IF($C$2="Current Exchange rate",IF(Investment_Breakdown_DATA!AR15=0,0,Investment_Breakdown_DATA!AR15/ECO!S18),IF($C$2="Constant Exchange rate",IF(Investment_Breakdown_DATA!AR15=0,0,Investment_Breakdown_DATA!AR15/ECO!S53))))</f>
        <v>512.23268952999376</v>
      </c>
      <c r="J15" s="64">
        <f>IF($C$2="National Currency",IF(Investment_Breakdown_DATA!AS15=0,0,Investment_Breakdown_DATA!AS15),IF($C$2="Current Exchange rate",IF(Investment_Breakdown_DATA!AS15=0,0,Investment_Breakdown_DATA!AS15/ECO!T18),IF($C$2="Constant Exchange rate",IF(Investment_Breakdown_DATA!AS15=0,0,Investment_Breakdown_DATA!AS15/ECO!T53))))</f>
        <v>377.8348011708614</v>
      </c>
      <c r="K15" s="64">
        <f>IF($C$2="National Currency",IF(Investment_Breakdown_DATA!AT15=0,0,Investment_Breakdown_DATA!AT15),IF($C$2="Current Exchange rate",IF(Investment_Breakdown_DATA!AT15=0,0,Investment_Breakdown_DATA!AT15/ECO!U18),IF($C$2="Constant Exchange rate",IF(Investment_Breakdown_DATA!AT15=0,0,Investment_Breakdown_DATA!AT15/ECO!U53))))</f>
        <v>691.95684685490789</v>
      </c>
      <c r="L15" s="64">
        <f>IF($C$2="National Currency",IF(Investment_Breakdown_DATA!AU15=0,0,Investment_Breakdown_DATA!AU15),IF($C$2="Current Exchange rate",IF(Investment_Breakdown_DATA!AU15=0,0,Investment_Breakdown_DATA!AU15/ECO!V18),IF($C$2="Constant Exchange rate",IF(Investment_Breakdown_DATA!AU15=0,0,Investment_Breakdown_DATA!AU15/ECO!V53))))</f>
        <v>833.13173468996467</v>
      </c>
      <c r="M15" s="64">
        <f>IF($C$2="National Currency",IF(Investment_Breakdown_DATA!AV15=0,0,Investment_Breakdown_DATA!AV15),IF($C$2="Current Exchange rate",IF(Investment_Breakdown_DATA!AV15=0,0,Investment_Breakdown_DATA!AV15/ECO!W18),IF($C$2="Constant Exchange rate",IF(Investment_Breakdown_DATA!AV15=0,0,Investment_Breakdown_DATA!AV15/ECO!W53))))</f>
        <v>781.2</v>
      </c>
      <c r="N15" s="64">
        <f>IF($C$2="National Currency",IF(Investment_Breakdown_DATA!AW15=0,0,Investment_Breakdown_DATA!AW15),IF($C$2="Current Exchange rate",IF(Investment_Breakdown_DATA!AW15=0,0,Investment_Breakdown_DATA!AW15/ECO!X18),IF($C$2="Constant Exchange rate",IF(Investment_Breakdown_DATA!AW15=0,0,Investment_Breakdown_DATA!AW15/ECO!X53))))</f>
        <v>855.69399999999996</v>
      </c>
      <c r="O15" s="64">
        <f>IF($C$2="National Currency",IF(Investment_Breakdown_DATA!AX15=0,0,Investment_Breakdown_DATA!AX15),IF($C$2="Current Exchange rate",IF(Investment_Breakdown_DATA!AX15=0,0,Investment_Breakdown_DATA!AX15/ECO!Y18),IF($C$2="Constant Exchange rate",IF(Investment_Breakdown_DATA!AX15=0,0,Investment_Breakdown_DATA!AX15/ECO!Y53))))</f>
        <v>879.01099999999997</v>
      </c>
      <c r="P15" s="144">
        <f>IF($C$2="National Currency",IF(Investment_Breakdown_DATA!AY15=0,0,Investment_Breakdown_DATA!AY15),IF($C$2="Current Exchange rate",IF(Investment_Breakdown_DATA!AY15=0,0,Investment_Breakdown_DATA!AY15/ECO!Z18),IF($C$2="Constant Exchange rate",IF(Investment_Breakdown_DATA!AY15=0,0,Investment_Breakdown_DATA!AY15/ECO!Z53))))</f>
        <v>0</v>
      </c>
      <c r="Q15" s="63">
        <f t="shared" si="9"/>
        <v>1.103343041372997E-4</v>
      </c>
      <c r="R15" s="63">
        <f t="shared" si="10"/>
        <v>2.7249226943276472E-2</v>
      </c>
      <c r="S15" s="63">
        <f t="shared" si="11"/>
        <v>5.0789098398232042</v>
      </c>
      <c r="V15" t="s">
        <v>170</v>
      </c>
    </row>
    <row r="16" spans="3:22" ht="16.5" customHeight="1" x14ac:dyDescent="0.25">
      <c r="C16" s="165"/>
      <c r="D16" s="166"/>
      <c r="E16" s="61" t="s">
        <v>9</v>
      </c>
      <c r="F16" s="64">
        <f>IF($C$2="National Currency",IF(Investment_Breakdown_DATA!AO16=0,0,Investment_Breakdown_DATA!AO16),IF($C$2="Current Exchange rate",IF(Investment_Breakdown_DATA!AO16=0,0,Investment_Breakdown_DATA!AO16/ECO!P19),IF($C$2="Constant Exchange rate",IF(Investment_Breakdown_DATA!AO16=0,0,Investment_Breakdown_DATA!AO16/ECO!P54))))</f>
        <v>143103.98000000001</v>
      </c>
      <c r="G16" s="64">
        <f>IF($C$2="National Currency",IF(Investment_Breakdown_DATA!AP16=0,0,Investment_Breakdown_DATA!AP16),IF($C$2="Current Exchange rate",IF(Investment_Breakdown_DATA!AP16=0,0,Investment_Breakdown_DATA!AP16/ECO!Q19),IF($C$2="Constant Exchange rate",IF(Investment_Breakdown_DATA!AP16=0,0,Investment_Breakdown_DATA!AP16/ECO!Q54))))</f>
        <v>158594.91999999998</v>
      </c>
      <c r="H16" s="64">
        <f>IF($C$2="National Currency",IF(Investment_Breakdown_DATA!AQ16=0,0,Investment_Breakdown_DATA!AQ16),IF($C$2="Current Exchange rate",IF(Investment_Breakdown_DATA!AQ16=0,0,Investment_Breakdown_DATA!AQ16/ECO!R19),IF($C$2="Constant Exchange rate",IF(Investment_Breakdown_DATA!AQ16=0,0,Investment_Breakdown_DATA!AQ16/ECO!R54))))</f>
        <v>175476.71999999997</v>
      </c>
      <c r="I16" s="64">
        <f>IF($C$2="National Currency",IF(Investment_Breakdown_DATA!AR16=0,0,Investment_Breakdown_DATA!AR16),IF($C$2="Current Exchange rate",IF(Investment_Breakdown_DATA!AR16=0,0,Investment_Breakdown_DATA!AR16/ECO!S19),IF($C$2="Constant Exchange rate",IF(Investment_Breakdown_DATA!AR16=0,0,Investment_Breakdown_DATA!AR16/ECO!S54))))</f>
        <v>181779.94466153998</v>
      </c>
      <c r="J16" s="64">
        <f>IF($C$2="National Currency",IF(Investment_Breakdown_DATA!AS16=0,0,Investment_Breakdown_DATA!AS16),IF($C$2="Current Exchange rate",IF(Investment_Breakdown_DATA!AS16=0,0,Investment_Breakdown_DATA!AS16/ECO!T19),IF($C$2="Constant Exchange rate",IF(Investment_Breakdown_DATA!AS16=0,0,Investment_Breakdown_DATA!AS16/ECO!T54))))</f>
        <v>191530.97905157</v>
      </c>
      <c r="K16" s="64">
        <f>IF($C$2="National Currency",IF(Investment_Breakdown_DATA!AT16=0,0,Investment_Breakdown_DATA!AT16),IF($C$2="Current Exchange rate",IF(Investment_Breakdown_DATA!AT16=0,0,Investment_Breakdown_DATA!AT16/ECO!U19),IF($C$2="Constant Exchange rate",IF(Investment_Breakdown_DATA!AT16=0,0,Investment_Breakdown_DATA!AT16/ECO!U54))))</f>
        <v>218252</v>
      </c>
      <c r="L16" s="64">
        <f>IF($C$2="National Currency",IF(Investment_Breakdown_DATA!AU16=0,0,Investment_Breakdown_DATA!AU16),IF($C$2="Current Exchange rate",IF(Investment_Breakdown_DATA!AU16=0,0,Investment_Breakdown_DATA!AU16/ECO!V19),IF($C$2="Constant Exchange rate",IF(Investment_Breakdown_DATA!AU16=0,0,Investment_Breakdown_DATA!AU16/ECO!V54))))</f>
        <v>226448.98986681999</v>
      </c>
      <c r="M16" s="64">
        <f>IF($C$2="National Currency",IF(Investment_Breakdown_DATA!AV16=0,0,Investment_Breakdown_DATA!AV16),IF($C$2="Current Exchange rate",IF(Investment_Breakdown_DATA!AV16=0,0,Investment_Breakdown_DATA!AV16/ECO!W19),IF($C$2="Constant Exchange rate",IF(Investment_Breakdown_DATA!AV16=0,0,Investment_Breakdown_DATA!AV16/ECO!W54))))</f>
        <v>198740.5874576146</v>
      </c>
      <c r="N16" s="64">
        <f>IF($C$2="National Currency",IF(Investment_Breakdown_DATA!AW16=0,0,Investment_Breakdown_DATA!AW16),IF($C$2="Current Exchange rate",IF(Investment_Breakdown_DATA!AW16=0,0,Investment_Breakdown_DATA!AW16/ECO!X19),IF($C$2="Constant Exchange rate",IF(Investment_Breakdown_DATA!AW16=0,0,Investment_Breakdown_DATA!AW16/ECO!X54))))</f>
        <v>207379.54018548279</v>
      </c>
      <c r="O16" s="64">
        <f>IF($C$2="National Currency",IF(Investment_Breakdown_DATA!AX16=0,0,Investment_Breakdown_DATA!AX16),IF($C$2="Current Exchange rate",IF(Investment_Breakdown_DATA!AX16=0,0,Investment_Breakdown_DATA!AX16/ECO!Y19),IF($C$2="Constant Exchange rate",IF(Investment_Breakdown_DATA!AX16=0,0,Investment_Breakdown_DATA!AX16/ECO!Y54))))</f>
        <v>222288.05790275958</v>
      </c>
      <c r="P16" s="144">
        <f>IF($C$2="National Currency",IF(Investment_Breakdown_DATA!AY16=0,0,Investment_Breakdown_DATA!AY16),IF($C$2="Current Exchange rate",IF(Investment_Breakdown_DATA!AY16=0,0,Investment_Breakdown_DATA!AY16/ECO!Z19),IF($C$2="Constant Exchange rate",IF(Investment_Breakdown_DATA!AY16=0,0,Investment_Breakdown_DATA!AY16/ECO!Z54))))</f>
        <v>261477.31865503808</v>
      </c>
      <c r="Q16" s="63">
        <f t="shared" si="9"/>
        <v>2.7901810314925255E-2</v>
      </c>
      <c r="R16" s="63">
        <f t="shared" si="10"/>
        <v>7.1890012408853954E-2</v>
      </c>
      <c r="S16" s="63">
        <f t="shared" si="11"/>
        <v>0.55333246428757299</v>
      </c>
    </row>
    <row r="17" spans="3:19" ht="16.5" customHeight="1" x14ac:dyDescent="0.25">
      <c r="C17" s="165"/>
      <c r="D17" s="166"/>
      <c r="E17" s="61" t="s">
        <v>10</v>
      </c>
      <c r="F17" s="64">
        <f>IF($C$2="National Currency",IF(Investment_Breakdown_DATA!AO17=0,0,Investment_Breakdown_DATA!AO17),IF($C$2="Current Exchange rate",IF(Investment_Breakdown_DATA!AO17=0,0,Investment_Breakdown_DATA!AO17/ECO!P20),IF($C$2="Constant Exchange rate",IF(Investment_Breakdown_DATA!AO17=0,0,Investment_Breakdown_DATA!AO17/ECO!P55))))</f>
        <v>85869</v>
      </c>
      <c r="G17" s="64">
        <f>IF($C$2="National Currency",IF(Investment_Breakdown_DATA!AP17=0,0,Investment_Breakdown_DATA!AP17),IF($C$2="Current Exchange rate",IF(Investment_Breakdown_DATA!AP17=0,0,Investment_Breakdown_DATA!AP17/ECO!Q20),IF($C$2="Constant Exchange rate",IF(Investment_Breakdown_DATA!AP17=0,0,Investment_Breakdown_DATA!AP17/ECO!Q55))))</f>
        <v>98421</v>
      </c>
      <c r="H17" s="64">
        <f>IF($C$2="National Currency",IF(Investment_Breakdown_DATA!AQ17=0,0,Investment_Breakdown_DATA!AQ17),IF($C$2="Current Exchange rate",IF(Investment_Breakdown_DATA!AQ17=0,0,Investment_Breakdown_DATA!AQ17/ECO!R20),IF($C$2="Constant Exchange rate",IF(Investment_Breakdown_DATA!AQ17=0,0,Investment_Breakdown_DATA!AQ17/ECO!R55))))</f>
        <v>104819</v>
      </c>
      <c r="I17" s="64">
        <f>IF($C$2="National Currency",IF(Investment_Breakdown_DATA!AR17=0,0,Investment_Breakdown_DATA!AR17),IF($C$2="Current Exchange rate",IF(Investment_Breakdown_DATA!AR17=0,0,Investment_Breakdown_DATA!AR17/ECO!S20),IF($C$2="Constant Exchange rate",IF(Investment_Breakdown_DATA!AR17=0,0,Investment_Breakdown_DATA!AR17/ECO!S55))))</f>
        <v>108642</v>
      </c>
      <c r="J17" s="64">
        <f>IF($C$2="National Currency",IF(Investment_Breakdown_DATA!AS17=0,0,Investment_Breakdown_DATA!AS17),IF($C$2="Current Exchange rate",IF(Investment_Breakdown_DATA!AS17=0,0,Investment_Breakdown_DATA!AS17/ECO!T20),IF($C$2="Constant Exchange rate",IF(Investment_Breakdown_DATA!AS17=0,0,Investment_Breakdown_DATA!AS17/ECO!T55))))</f>
        <v>91569</v>
      </c>
      <c r="K17" s="64">
        <f>IF($C$2="National Currency",IF(Investment_Breakdown_DATA!AT17=0,0,Investment_Breakdown_DATA!AT17),IF($C$2="Current Exchange rate",IF(Investment_Breakdown_DATA!AT17=0,0,Investment_Breakdown_DATA!AT17/ECO!U20),IF($C$2="Constant Exchange rate",IF(Investment_Breakdown_DATA!AT17=0,0,Investment_Breakdown_DATA!AT17/ECO!U55))))</f>
        <v>105036</v>
      </c>
      <c r="L17" s="64">
        <f>IF($C$2="National Currency",IF(Investment_Breakdown_DATA!AU17=0,0,Investment_Breakdown_DATA!AU17),IF($C$2="Current Exchange rate",IF(Investment_Breakdown_DATA!AU17=0,0,Investment_Breakdown_DATA!AU17/ECO!V20),IF($C$2="Constant Exchange rate",IF(Investment_Breakdown_DATA!AU17=0,0,Investment_Breakdown_DATA!AU17/ECO!V55))))</f>
        <v>114989</v>
      </c>
      <c r="M17" s="64">
        <f>IF($C$2="National Currency",IF(Investment_Breakdown_DATA!AV17=0,0,Investment_Breakdown_DATA!AV17),IF($C$2="Current Exchange rate",IF(Investment_Breakdown_DATA!AV17=0,0,Investment_Breakdown_DATA!AV17/ECO!W20),IF($C$2="Constant Exchange rate",IF(Investment_Breakdown_DATA!AV17=0,0,Investment_Breakdown_DATA!AV17/ECO!W55))))</f>
        <v>110671</v>
      </c>
      <c r="N17" s="64">
        <f>IF($C$2="National Currency",IF(Investment_Breakdown_DATA!AW17=0,0,Investment_Breakdown_DATA!AW17),IF($C$2="Current Exchange rate",IF(Investment_Breakdown_DATA!AW17=0,0,Investment_Breakdown_DATA!AW17/ECO!X20),IF($C$2="Constant Exchange rate",IF(Investment_Breakdown_DATA!AW17=0,0,Investment_Breakdown_DATA!AW17/ECO!X55))))</f>
        <v>117539</v>
      </c>
      <c r="O17" s="64">
        <f>IF($C$2="National Currency",IF(Investment_Breakdown_DATA!AX17=0,0,Investment_Breakdown_DATA!AX17),IF($C$2="Current Exchange rate",IF(Investment_Breakdown_DATA!AX17=0,0,Investment_Breakdown_DATA!AX17/ECO!Y20),IF($C$2="Constant Exchange rate",IF(Investment_Breakdown_DATA!AX17=0,0,Investment_Breakdown_DATA!AX17/ECO!Y55))))</f>
        <v>126275</v>
      </c>
      <c r="P17" s="144">
        <f>IF($C$2="National Currency",IF(Investment_Breakdown_DATA!AY17=0,0,Investment_Breakdown_DATA!AY17),IF($C$2="Current Exchange rate",IF(Investment_Breakdown_DATA!AY17=0,0,Investment_Breakdown_DATA!AY17/ECO!Z20),IF($C$2="Constant Exchange rate",IF(Investment_Breakdown_DATA!AY17=0,0,Investment_Breakdown_DATA!AY17/ECO!Z55))))</f>
        <v>132026</v>
      </c>
      <c r="Q17" s="63">
        <f t="shared" si="9"/>
        <v>1.585015916175966E-2</v>
      </c>
      <c r="R17" s="63">
        <f t="shared" si="10"/>
        <v>7.4324266839091768E-2</v>
      </c>
      <c r="S17" s="63">
        <f t="shared" si="11"/>
        <v>0.47055398339330834</v>
      </c>
    </row>
    <row r="18" spans="3:19" ht="16.5" customHeight="1" x14ac:dyDescent="0.25">
      <c r="C18" s="165"/>
      <c r="D18" s="166"/>
      <c r="E18" s="61" t="s">
        <v>11</v>
      </c>
      <c r="F18" s="64">
        <f>IF($C$2="National Currency",IF(Investment_Breakdown_DATA!AO18=0,0,Investment_Breakdown_DATA!AO18),IF($C$2="Current Exchange rate",IF(Investment_Breakdown_DATA!AO18=0,0,Investment_Breakdown_DATA!AO18/ECO!P21),IF($C$2="Constant Exchange rate",IF(Investment_Breakdown_DATA!AO18=0,0,Investment_Breakdown_DATA!AO18/ECO!P56))))</f>
        <v>967281</v>
      </c>
      <c r="G18" s="64">
        <f>IF($C$2="National Currency",IF(Investment_Breakdown_DATA!AP18=0,0,Investment_Breakdown_DATA!AP18),IF($C$2="Current Exchange rate",IF(Investment_Breakdown_DATA!AP18=0,0,Investment_Breakdown_DATA!AP18/ECO!Q21),IF($C$2="Constant Exchange rate",IF(Investment_Breakdown_DATA!AP18=0,0,Investment_Breakdown_DATA!AP18/ECO!Q56))))</f>
        <v>1084536</v>
      </c>
      <c r="H18" s="64">
        <f>IF($C$2="National Currency",IF(Investment_Breakdown_DATA!AQ18=0,0,Investment_Breakdown_DATA!AQ18),IF($C$2="Current Exchange rate",IF(Investment_Breakdown_DATA!AQ18=0,0,Investment_Breakdown_DATA!AQ18/ECO!R21),IF($C$2="Constant Exchange rate",IF(Investment_Breakdown_DATA!AQ18=0,0,Investment_Breakdown_DATA!AQ18/ECO!R56))))</f>
        <v>1166045</v>
      </c>
      <c r="I18" s="64">
        <f>IF($C$2="National Currency",IF(Investment_Breakdown_DATA!AR18=0,0,Investment_Breakdown_DATA!AR18),IF($C$2="Current Exchange rate",IF(Investment_Breakdown_DATA!AR18=0,0,Investment_Breakdown_DATA!AR18/ECO!S21),IF($C$2="Constant Exchange rate",IF(Investment_Breakdown_DATA!AR18=0,0,Investment_Breakdown_DATA!AR18/ECO!S56))))</f>
        <v>1232135</v>
      </c>
      <c r="J18" s="64">
        <f>IF($C$2="National Currency",IF(Investment_Breakdown_DATA!AS18=0,0,Investment_Breakdown_DATA!AS18),IF($C$2="Current Exchange rate",IF(Investment_Breakdown_DATA!AS18=0,0,Investment_Breakdown_DATA!AS18/ECO!T21),IF($C$2="Constant Exchange rate",IF(Investment_Breakdown_DATA!AS18=0,0,Investment_Breakdown_DATA!AS18/ECO!T56))))</f>
        <v>1208845</v>
      </c>
      <c r="K18" s="64">
        <f>IF($C$2="National Currency",IF(Investment_Breakdown_DATA!AT18=0,0,Investment_Breakdown_DATA!AT18),IF($C$2="Current Exchange rate",IF(Investment_Breakdown_DATA!AT18=0,0,Investment_Breakdown_DATA!AT18/ECO!U21),IF($C$2="Constant Exchange rate",IF(Investment_Breakdown_DATA!AT18=0,0,Investment_Breakdown_DATA!AT18/ECO!U56))))</f>
        <v>1366089</v>
      </c>
      <c r="L18" s="64">
        <f>IF($C$2="National Currency",IF(Investment_Breakdown_DATA!AU18=0,0,Investment_Breakdown_DATA!AU18),IF($C$2="Current Exchange rate",IF(Investment_Breakdown_DATA!AU18=0,0,Investment_Breakdown_DATA!AU18/ECO!V21),IF($C$2="Constant Exchange rate",IF(Investment_Breakdown_DATA!AU18=0,0,Investment_Breakdown_DATA!AU18/ECO!V56))))</f>
        <v>1453265</v>
      </c>
      <c r="M18" s="64">
        <f>IF($C$2="National Currency",IF(Investment_Breakdown_DATA!AV18=0,0,Investment_Breakdown_DATA!AV18),IF($C$2="Current Exchange rate",IF(Investment_Breakdown_DATA!AV18=0,0,Investment_Breakdown_DATA!AV18/ECO!W21),IF($C$2="Constant Exchange rate",IF(Investment_Breakdown_DATA!AV18=0,0,Investment_Breakdown_DATA!AV18/ECO!W56))))</f>
        <v>1447563</v>
      </c>
      <c r="N18" s="64">
        <f>IF($C$2="National Currency",IF(Investment_Breakdown_DATA!AW18=0,0,Investment_Breakdown_DATA!AW18),IF($C$2="Current Exchange rate",IF(Investment_Breakdown_DATA!AW18=0,0,Investment_Breakdown_DATA!AW18/ECO!X21),IF($C$2="Constant Exchange rate",IF(Investment_Breakdown_DATA!AW18=0,0,Investment_Breakdown_DATA!AW18/ECO!X56))))</f>
        <v>1619113</v>
      </c>
      <c r="O18" s="64">
        <f>IF($C$2="National Currency",IF(Investment_Breakdown_DATA!AX18=0,0,Investment_Breakdown_DATA!AX18),IF($C$2="Current Exchange rate",IF(Investment_Breakdown_DATA!AX18=0,0,Investment_Breakdown_DATA!AX18/ECO!Y21),IF($C$2="Constant Exchange rate",IF(Investment_Breakdown_DATA!AX18=0,0,Investment_Breakdown_DATA!AX18/ECO!Y56))))</f>
        <v>1678166</v>
      </c>
      <c r="P18" s="144">
        <f>IF($C$2="National Currency",IF(Investment_Breakdown_DATA!AY18=0,0,Investment_Breakdown_DATA!AY18),IF($C$2="Current Exchange rate",IF(Investment_Breakdown_DATA!AY18=0,0,Investment_Breakdown_DATA!AY18/ECO!Z21),IF($C$2="Constant Exchange rate",IF(Investment_Breakdown_DATA!AY18=0,0,Investment_Breakdown_DATA!AY18/ECO!Z56))))</f>
        <v>0</v>
      </c>
      <c r="Q18" s="63">
        <f t="shared" si="9"/>
        <v>0.21064500653220006</v>
      </c>
      <c r="R18" s="63">
        <f t="shared" si="10"/>
        <v>3.647243892180474E-2</v>
      </c>
      <c r="S18" s="63">
        <f t="shared" si="11"/>
        <v>0.73493121440408737</v>
      </c>
    </row>
    <row r="19" spans="3:19" ht="16.5" customHeight="1" x14ac:dyDescent="0.25">
      <c r="C19" s="165"/>
      <c r="D19" s="166"/>
      <c r="E19" s="61" t="s">
        <v>12</v>
      </c>
      <c r="F19" s="64">
        <f>IF($C$2="National Currency",IF(Investment_Breakdown_DATA!AO19=0,0,Investment_Breakdown_DATA!AO19),IF($C$2="Current Exchange rate",IF(Investment_Breakdown_DATA!AO19=0,0,Investment_Breakdown_DATA!AO19/ECO!P22),IF($C$2="Constant Exchange rate",IF(Investment_Breakdown_DATA!AO19=0,0,Investment_Breakdown_DATA!AO19/ECO!P57))))</f>
        <v>6760</v>
      </c>
      <c r="G19" s="64">
        <f>IF($C$2="National Currency",IF(Investment_Breakdown_DATA!AP19=0,0,Investment_Breakdown_DATA!AP19),IF($C$2="Current Exchange rate",IF(Investment_Breakdown_DATA!AP19=0,0,Investment_Breakdown_DATA!AP19/ECO!Q22),IF($C$2="Constant Exchange rate",IF(Investment_Breakdown_DATA!AP19=0,0,Investment_Breakdown_DATA!AP19/ECO!Q57))))</f>
        <v>7614</v>
      </c>
      <c r="H19" s="64">
        <f>IF($C$2="National Currency",IF(Investment_Breakdown_DATA!AQ19=0,0,Investment_Breakdown_DATA!AQ19),IF($C$2="Current Exchange rate",IF(Investment_Breakdown_DATA!AQ19=0,0,Investment_Breakdown_DATA!AQ19/ECO!R22),IF($C$2="Constant Exchange rate",IF(Investment_Breakdown_DATA!AQ19=0,0,Investment_Breakdown_DATA!AQ19/ECO!R57))))</f>
        <v>8317</v>
      </c>
      <c r="I19" s="64">
        <f>IF($C$2="National Currency",IF(Investment_Breakdown_DATA!AR19=0,0,Investment_Breakdown_DATA!AR19),IF($C$2="Current Exchange rate",IF(Investment_Breakdown_DATA!AR19=0,0,Investment_Breakdown_DATA!AR19/ECO!S22),IF($C$2="Constant Exchange rate",IF(Investment_Breakdown_DATA!AR19=0,0,Investment_Breakdown_DATA!AR19/ECO!S57))))</f>
        <v>9325</v>
      </c>
      <c r="J19" s="64">
        <f>IF($C$2="National Currency",IF(Investment_Breakdown_DATA!AS19=0,0,Investment_Breakdown_DATA!AS19),IF($C$2="Current Exchange rate",IF(Investment_Breakdown_DATA!AS19=0,0,Investment_Breakdown_DATA!AS19/ECO!T22),IF($C$2="Constant Exchange rate",IF(Investment_Breakdown_DATA!AS19=0,0,Investment_Breakdown_DATA!AS19/ECO!T57))))</f>
        <v>9209</v>
      </c>
      <c r="K19" s="64">
        <f>IF($C$2="National Currency",IF(Investment_Breakdown_DATA!AT19=0,0,Investment_Breakdown_DATA!AT19),IF($C$2="Current Exchange rate",IF(Investment_Breakdown_DATA!AT19=0,0,Investment_Breakdown_DATA!AT19/ECO!U22),IF($C$2="Constant Exchange rate",IF(Investment_Breakdown_DATA!AT19=0,0,Investment_Breakdown_DATA!AT19/ECO!U57))))</f>
        <v>10161</v>
      </c>
      <c r="L19" s="64">
        <f>IF($C$2="National Currency",IF(Investment_Breakdown_DATA!AU19=0,0,Investment_Breakdown_DATA!AU19),IF($C$2="Current Exchange rate",IF(Investment_Breakdown_DATA!AU19=0,0,Investment_Breakdown_DATA!AU19/ECO!V22),IF($C$2="Constant Exchange rate",IF(Investment_Breakdown_DATA!AU19=0,0,Investment_Breakdown_DATA!AU19/ECO!V57))))</f>
        <v>9209</v>
      </c>
      <c r="M19" s="64">
        <f>IF($C$2="National Currency",IF(Investment_Breakdown_DATA!AV19=0,0,Investment_Breakdown_DATA!AV19),IF($C$2="Current Exchange rate",IF(Investment_Breakdown_DATA!AV19=0,0,Investment_Breakdown_DATA!AV19/ECO!W22),IF($C$2="Constant Exchange rate",IF(Investment_Breakdown_DATA!AV19=0,0,Investment_Breakdown_DATA!AV19/ECO!W57))))</f>
        <v>8650</v>
      </c>
      <c r="N19" s="64">
        <f>IF($C$2="National Currency",IF(Investment_Breakdown_DATA!AW19=0,0,Investment_Breakdown_DATA!AW19),IF($C$2="Current Exchange rate",IF(Investment_Breakdown_DATA!AW19=0,0,Investment_Breakdown_DATA!AW19/ECO!X22),IF($C$2="Constant Exchange rate",IF(Investment_Breakdown_DATA!AW19=0,0,Investment_Breakdown_DATA!AW19/ECO!X57))))</f>
        <v>8962</v>
      </c>
      <c r="O19" s="64">
        <f>IF($C$2="National Currency",IF(Investment_Breakdown_DATA!AX19=0,0,Investment_Breakdown_DATA!AX19),IF($C$2="Current Exchange rate",IF(Investment_Breakdown_DATA!AX19=0,0,Investment_Breakdown_DATA!AX19/ECO!Y22),IF($C$2="Constant Exchange rate",IF(Investment_Breakdown_DATA!AX19=0,0,Investment_Breakdown_DATA!AX19/ECO!Y57))))</f>
        <v>9427</v>
      </c>
      <c r="P19" s="144">
        <f>IF($C$2="National Currency",IF(Investment_Breakdown_DATA!AY19=0,0,Investment_Breakdown_DATA!AY19),IF($C$2="Current Exchange rate",IF(Investment_Breakdown_DATA!AY19=0,0,Investment_Breakdown_DATA!AY19/ECO!Z22),IF($C$2="Constant Exchange rate",IF(Investment_Breakdown_DATA!AY19=0,0,Investment_Breakdown_DATA!AY19/ECO!Z57))))</f>
        <v>0</v>
      </c>
      <c r="Q19" s="63">
        <f t="shared" si="9"/>
        <v>1.1832860852734771E-3</v>
      </c>
      <c r="R19" s="63">
        <f t="shared" si="10"/>
        <v>5.1885739790225482E-2</v>
      </c>
      <c r="S19" s="63">
        <f t="shared" si="11"/>
        <v>0.39452662721893494</v>
      </c>
    </row>
    <row r="20" spans="3:19" ht="16.5" customHeight="1" x14ac:dyDescent="0.25">
      <c r="C20" s="165"/>
      <c r="D20" s="166"/>
      <c r="E20" s="61" t="s">
        <v>13</v>
      </c>
      <c r="F20" s="64">
        <f>IF($C$2="National Currency",IF(Investment_Breakdown_DATA!AO20=0,0,Investment_Breakdown_DATA!AO20),IF($C$2="Current Exchange rate",IF(Investment_Breakdown_DATA!AO20=0,0,Investment_Breakdown_DATA!AO20/ECO!P23),IF($C$2="Constant Exchange rate",IF(Investment_Breakdown_DATA!AO20=0,0,Investment_Breakdown_DATA!AO20/ECO!P58))))</f>
        <v>1497.9106816401149</v>
      </c>
      <c r="G20" s="64">
        <f>IF($C$2="National Currency",IF(Investment_Breakdown_DATA!AP20=0,0,Investment_Breakdown_DATA!AP20),IF($C$2="Current Exchange rate",IF(Investment_Breakdown_DATA!AP20=0,0,Investment_Breakdown_DATA!AP20/ECO!Q23),IF($C$2="Constant Exchange rate",IF(Investment_Breakdown_DATA!AP20=0,0,Investment_Breakdown_DATA!AP20/ECO!Q58))))</f>
        <v>1762.8623661530426</v>
      </c>
      <c r="H20" s="64">
        <f>IF($C$2="National Currency",IF(Investment_Breakdown_DATA!AQ20=0,0,Investment_Breakdown_DATA!AQ20),IF($C$2="Current Exchange rate",IF(Investment_Breakdown_DATA!AQ20=0,0,Investment_Breakdown_DATA!AQ20/ECO!R23),IF($C$2="Constant Exchange rate",IF(Investment_Breakdown_DATA!AQ20=0,0,Investment_Breakdown_DATA!AQ20/ECO!R58))))</f>
        <v>2153.8260642465393</v>
      </c>
      <c r="I20" s="64">
        <f>IF($C$2="National Currency",IF(Investment_Breakdown_DATA!AR20=0,0,Investment_Breakdown_DATA!AR20),IF($C$2="Current Exchange rate",IF(Investment_Breakdown_DATA!AR20=0,0,Investment_Breakdown_DATA!AR20/ECO!S23),IF($C$2="Constant Exchange rate",IF(Investment_Breakdown_DATA!AR20=0,0,Investment_Breakdown_DATA!AR20/ECO!S58))))</f>
        <v>2529.3810394358838</v>
      </c>
      <c r="J20" s="64">
        <f>IF($C$2="National Currency",IF(Investment_Breakdown_DATA!AS20=0,0,Investment_Breakdown_DATA!AS20),IF($C$2="Current Exchange rate",IF(Investment_Breakdown_DATA!AS20=0,0,Investment_Breakdown_DATA!AS20/ECO!T23),IF($C$2="Constant Exchange rate",IF(Investment_Breakdown_DATA!AS20=0,0,Investment_Breakdown_DATA!AS20/ECO!T58))))</f>
        <v>2446.4612170279447</v>
      </c>
      <c r="K20" s="64">
        <f>IF($C$2="National Currency",IF(Investment_Breakdown_DATA!AT20=0,0,Investment_Breakdown_DATA!AT20),IF($C$2="Current Exchange rate",IF(Investment_Breakdown_DATA!AT20=0,0,Investment_Breakdown_DATA!AT20/ECO!U23),IF($C$2="Constant Exchange rate",IF(Investment_Breakdown_DATA!AT20=0,0,Investment_Breakdown_DATA!AT20/ECO!U58))))</f>
        <v>2688.0386523896577</v>
      </c>
      <c r="L20" s="64">
        <f>IF($C$2="National Currency",IF(Investment_Breakdown_DATA!AU20=0,0,Investment_Breakdown_DATA!AU20),IF($C$2="Current Exchange rate",IF(Investment_Breakdown_DATA!AU20=0,0,Investment_Breakdown_DATA!AU20/ECO!V23),IF($C$2="Constant Exchange rate",IF(Investment_Breakdown_DATA!AU20=0,0,Investment_Breakdown_DATA!AU20/ECO!V58))))</f>
        <v>2963.9592582919822</v>
      </c>
      <c r="M20" s="64">
        <f>IF($C$2="National Currency",IF(Investment_Breakdown_DATA!AV20=0,0,Investment_Breakdown_DATA!AV20),IF($C$2="Current Exchange rate",IF(Investment_Breakdown_DATA!AV20=0,0,Investment_Breakdown_DATA!AV20/ECO!W23),IF($C$2="Constant Exchange rate",IF(Investment_Breakdown_DATA!AV20=0,0,Investment_Breakdown_DATA!AV20/ECO!W58))))</f>
        <v>3170.8017759206059</v>
      </c>
      <c r="N20" s="64">
        <f>IF($C$2="National Currency",IF(Investment_Breakdown_DATA!AW20=0,0,Investment_Breakdown_DATA!AW20),IF($C$2="Current Exchange rate",IF(Investment_Breakdown_DATA!AW20=0,0,Investment_Breakdown_DATA!AW20/ECO!X23),IF($C$2="Constant Exchange rate",IF(Investment_Breakdown_DATA!AW20=0,0,Investment_Breakdown_DATA!AW20/ECO!X58))))</f>
        <v>3437.8427787934183</v>
      </c>
      <c r="O20" s="64">
        <f>IF($C$2="National Currency",IF(Investment_Breakdown_DATA!AX20=0,0,Investment_Breakdown_DATA!AX20),IF($C$2="Current Exchange rate",IF(Investment_Breakdown_DATA!AX20=0,0,Investment_Breakdown_DATA!AX20/ECO!Y23),IF($C$2="Constant Exchange rate",IF(Investment_Breakdown_DATA!AX20=0,0,Investment_Breakdown_DATA!AX20/ECO!Y58))))</f>
        <v>3522.7213371637504</v>
      </c>
      <c r="P20" s="144">
        <f>IF($C$2="National Currency",IF(Investment_Breakdown_DATA!AY20=0,0,Investment_Breakdown_DATA!AY20),IF($C$2="Current Exchange rate",IF(Investment_Breakdown_DATA!AY20=0,0,Investment_Breakdown_DATA!AY20/ECO!Z23),IF($C$2="Constant Exchange rate",IF(Investment_Breakdown_DATA!AY20=0,0,Investment_Breakdown_DATA!AY20/ECO!Z58))))</f>
        <v>0</v>
      </c>
      <c r="Q20" s="63">
        <f t="shared" si="9"/>
        <v>4.4217536231694522E-4</v>
      </c>
      <c r="R20" s="63">
        <f t="shared" si="10"/>
        <v>2.4689482280548569E-2</v>
      </c>
      <c r="S20" s="63">
        <f t="shared" si="11"/>
        <v>1.3517566036091013</v>
      </c>
    </row>
    <row r="21" spans="3:19" ht="16.5" customHeight="1" x14ac:dyDescent="0.25">
      <c r="C21" s="165"/>
      <c r="D21" s="166"/>
      <c r="E21" s="61" t="s">
        <v>14</v>
      </c>
      <c r="F21" s="64">
        <f>IF($C$2="National Currency",IF(Investment_Breakdown_DATA!AO21=0,0,Investment_Breakdown_DATA!AO21),IF($C$2="Current Exchange rate",IF(Investment_Breakdown_DATA!AO21=0,0,Investment_Breakdown_DATA!AO21/ECO!P24),IF($C$2="Constant Exchange rate",IF(Investment_Breakdown_DATA!AO21=0,0,Investment_Breakdown_DATA!AO21/ECO!P59))))</f>
        <v>3006.2527730240222</v>
      </c>
      <c r="G21" s="64">
        <f>IF($C$2="National Currency",IF(Investment_Breakdown_DATA!AP21=0,0,Investment_Breakdown_DATA!AP21),IF($C$2="Current Exchange rate",IF(Investment_Breakdown_DATA!AP21=0,0,Investment_Breakdown_DATA!AP21/ECO!Q24),IF($C$2="Constant Exchange rate",IF(Investment_Breakdown_DATA!AP21=0,0,Investment_Breakdown_DATA!AP21/ECO!Q59))))</f>
        <v>3396.082905495341</v>
      </c>
      <c r="H21" s="64">
        <f>IF($C$2="National Currency",IF(Investment_Breakdown_DATA!AQ21=0,0,Investment_Breakdown_DATA!AQ21),IF($C$2="Current Exchange rate",IF(Investment_Breakdown_DATA!AQ21=0,0,Investment_Breakdown_DATA!AQ21/ECO!R24),IF($C$2="Constant Exchange rate",IF(Investment_Breakdown_DATA!AQ21=0,0,Investment_Breakdown_DATA!AQ21/ECO!R59))))</f>
        <v>3395.9339544907143</v>
      </c>
      <c r="I21" s="64">
        <f>IF($C$2="National Currency",IF(Investment_Breakdown_DATA!AR21=0,0,Investment_Breakdown_DATA!AR21),IF($C$2="Current Exchange rate",IF(Investment_Breakdown_DATA!AR21=0,0,Investment_Breakdown_DATA!AR21/ECO!S24),IF($C$2="Constant Exchange rate",IF(Investment_Breakdown_DATA!AR21=0,0,Investment_Breakdown_DATA!AR21/ECO!S59))))</f>
        <v>3260.7941940799897</v>
      </c>
      <c r="J21" s="64">
        <f>IF($C$2="National Currency",IF(Investment_Breakdown_DATA!AS21=0,0,Investment_Breakdown_DATA!AS21),IF($C$2="Current Exchange rate",IF(Investment_Breakdown_DATA!AS21=0,0,Investment_Breakdown_DATA!AS21/ECO!T24),IF($C$2="Constant Exchange rate",IF(Investment_Breakdown_DATA!AS21=0,0,Investment_Breakdown_DATA!AS21/ECO!T59))))</f>
        <v>4305.406604550928</v>
      </c>
      <c r="K21" s="64">
        <f>IF($C$2="National Currency",IF(Investment_Breakdown_DATA!AT21=0,0,Investment_Breakdown_DATA!AT21),IF($C$2="Current Exchange rate",IF(Investment_Breakdown_DATA!AT21=0,0,Investment_Breakdown_DATA!AT21/ECO!U24),IF($C$2="Constant Exchange rate",IF(Investment_Breakdown_DATA!AT21=0,0,Investment_Breakdown_DATA!AT21/ECO!U59))))</f>
        <v>4009.3395449071431</v>
      </c>
      <c r="L21" s="64">
        <f>IF($C$2="National Currency",IF(Investment_Breakdown_DATA!AU21=0,0,Investment_Breakdown_DATA!AU21),IF($C$2="Current Exchange rate",IF(Investment_Breakdown_DATA!AU21=0,0,Investment_Breakdown_DATA!AU21/ECO!V24),IF($C$2="Constant Exchange rate",IF(Investment_Breakdown_DATA!AU21=0,0,Investment_Breakdown_DATA!AU21/ECO!V59))))</f>
        <v>4042.0675667110349</v>
      </c>
      <c r="M21" s="64">
        <f>IF($C$2="National Currency",IF(Investment_Breakdown_DATA!AV21=0,0,Investment_Breakdown_DATA!AV21),IF($C$2="Current Exchange rate",IF(Investment_Breakdown_DATA!AV21=0,0,Investment_Breakdown_DATA!AV21/ECO!W24),IF($C$2="Constant Exchange rate",IF(Investment_Breakdown_DATA!AV21=0,0,Investment_Breakdown_DATA!AV21/ECO!W59))))</f>
        <v>3906.0752994865943</v>
      </c>
      <c r="N21" s="64">
        <f>IF($C$2="National Currency",IF(Investment_Breakdown_DATA!AW21=0,0,Investment_Breakdown_DATA!AW21),IF($C$2="Current Exchange rate",IF(Investment_Breakdown_DATA!AW21=0,0,Investment_Breakdown_DATA!AW21/ECO!X24),IF($C$2="Constant Exchange rate",IF(Investment_Breakdown_DATA!AW21=0,0,Investment_Breakdown_DATA!AW21/ECO!X59))))</f>
        <v>3805.0072890917154</v>
      </c>
      <c r="O21" s="64">
        <f>IF($C$2="National Currency",IF(Investment_Breakdown_DATA!AX21=0,0,Investment_Breakdown_DATA!AX21),IF($C$2="Current Exchange rate",IF(Investment_Breakdown_DATA!AX21=0,0,Investment_Breakdown_DATA!AX21/ECO!Y24),IF($C$2="Constant Exchange rate",IF(Investment_Breakdown_DATA!AX21=0,0,Investment_Breakdown_DATA!AX21/ECO!Y59))))</f>
        <v>3539.5829371870441</v>
      </c>
      <c r="P21" s="144">
        <f>IF($C$2="National Currency",IF(Investment_Breakdown_DATA!AY21=0,0,Investment_Breakdown_DATA!AY21),IF($C$2="Current Exchange rate",IF(Investment_Breakdown_DATA!AY21=0,0,Investment_Breakdown_DATA!AY21/ECO!Z24),IF($C$2="Constant Exchange rate",IF(Investment_Breakdown_DATA!AY21=0,0,Investment_Breakdown_DATA!AY21/ECO!Z59))))</f>
        <v>0</v>
      </c>
      <c r="Q21" s="63">
        <f t="shared" si="9"/>
        <v>4.4429184653069405E-4</v>
      </c>
      <c r="R21" s="63">
        <f t="shared" si="10"/>
        <v>-6.9756594860040377E-2</v>
      </c>
      <c r="S21" s="63">
        <f t="shared" si="11"/>
        <v>0.17740695957064823</v>
      </c>
    </row>
    <row r="22" spans="3:19" ht="16.5" customHeight="1" x14ac:dyDescent="0.25">
      <c r="C22" s="165"/>
      <c r="D22" s="166"/>
      <c r="E22" s="61" t="s">
        <v>15</v>
      </c>
      <c r="F22" s="64">
        <f>IF($C$2="National Currency",IF(Investment_Breakdown_DATA!AO22=0,0,Investment_Breakdown_DATA!AO22),IF($C$2="Current Exchange rate",IF(Investment_Breakdown_DATA!AO22=0,0,Investment_Breakdown_DATA!AO22/ECO!P25),IF($C$2="Constant Exchange rate",IF(Investment_Breakdown_DATA!AO22=0,0,Investment_Breakdown_DATA!AO22/ECO!P60))))</f>
        <v>65968</v>
      </c>
      <c r="G22" s="64">
        <f>IF($C$2="National Currency",IF(Investment_Breakdown_DATA!AP22=0,0,Investment_Breakdown_DATA!AP22),IF($C$2="Current Exchange rate",IF(Investment_Breakdown_DATA!AP22=0,0,Investment_Breakdown_DATA!AP22/ECO!Q25),IF($C$2="Constant Exchange rate",IF(Investment_Breakdown_DATA!AP22=0,0,Investment_Breakdown_DATA!AP22/ECO!Q60))))</f>
        <v>78890</v>
      </c>
      <c r="H22" s="64">
        <f>IF($C$2="National Currency",IF(Investment_Breakdown_DATA!AQ22=0,0,Investment_Breakdown_DATA!AQ22),IF($C$2="Current Exchange rate",IF(Investment_Breakdown_DATA!AQ22=0,0,Investment_Breakdown_DATA!AQ22/ECO!R25),IF($C$2="Constant Exchange rate",IF(Investment_Breakdown_DATA!AQ22=0,0,Investment_Breakdown_DATA!AQ22/ECO!R60))))</f>
        <v>90992</v>
      </c>
      <c r="I22" s="64">
        <f>IF($C$2="National Currency",IF(Investment_Breakdown_DATA!AR22=0,0,Investment_Breakdown_DATA!AR22),IF($C$2="Current Exchange rate",IF(Investment_Breakdown_DATA!AR22=0,0,Investment_Breakdown_DATA!AR22/ECO!S25),IF($C$2="Constant Exchange rate",IF(Investment_Breakdown_DATA!AR22=0,0,Investment_Breakdown_DATA!AR22/ECO!S60))))</f>
        <v>91730</v>
      </c>
      <c r="J22" s="64">
        <f>IF($C$2="National Currency",IF(Investment_Breakdown_DATA!AS22=0,0,Investment_Breakdown_DATA!AS22),IF($C$2="Current Exchange rate",IF(Investment_Breakdown_DATA!AS22=0,0,Investment_Breakdown_DATA!AS22/ECO!T25),IF($C$2="Constant Exchange rate",IF(Investment_Breakdown_DATA!AS22=0,0,Investment_Breakdown_DATA!AS22/ECO!T60))))</f>
        <v>73033</v>
      </c>
      <c r="K22" s="64">
        <f>IF($C$2="National Currency",IF(Investment_Breakdown_DATA!AT22=0,0,Investment_Breakdown_DATA!AT22),IF($C$2="Current Exchange rate",IF(Investment_Breakdown_DATA!AT22=0,0,Investment_Breakdown_DATA!AT22/ECO!U25),IF($C$2="Constant Exchange rate",IF(Investment_Breakdown_DATA!AT22=0,0,Investment_Breakdown_DATA!AT22/ECO!U60))))</f>
        <v>78757</v>
      </c>
      <c r="L22" s="64">
        <f>IF($C$2="National Currency",IF(Investment_Breakdown_DATA!AU22=0,0,Investment_Breakdown_DATA!AU22),IF($C$2="Current Exchange rate",IF(Investment_Breakdown_DATA!AU22=0,0,Investment_Breakdown_DATA!AU22/ECO!V25),IF($C$2="Constant Exchange rate",IF(Investment_Breakdown_DATA!AU22=0,0,Investment_Breakdown_DATA!AU22/ECO!V60))))</f>
        <v>81572</v>
      </c>
      <c r="M22" s="64">
        <f>IF($C$2="National Currency",IF(Investment_Breakdown_DATA!AV22=0,0,Investment_Breakdown_DATA!AV22),IF($C$2="Current Exchange rate",IF(Investment_Breakdown_DATA!AV22=0,0,Investment_Breakdown_DATA!AV22/ECO!W25),IF($C$2="Constant Exchange rate",IF(Investment_Breakdown_DATA!AV22=0,0,Investment_Breakdown_DATA!AV22/ECO!W60))))</f>
        <v>79599</v>
      </c>
      <c r="N22" s="64">
        <f>IF($C$2="National Currency",IF(Investment_Breakdown_DATA!AW22=0,0,Investment_Breakdown_DATA!AW22),IF($C$2="Current Exchange rate",IF(Investment_Breakdown_DATA!AW22=0,0,Investment_Breakdown_DATA!AW22/ECO!X25),IF($C$2="Constant Exchange rate",IF(Investment_Breakdown_DATA!AW22=0,0,Investment_Breakdown_DATA!AW22/ECO!X60))))</f>
        <v>84904</v>
      </c>
      <c r="O22" s="64">
        <f>IF($C$2="National Currency",IF(Investment_Breakdown_DATA!AX22=0,0,Investment_Breakdown_DATA!AX22),IF($C$2="Current Exchange rate",IF(Investment_Breakdown_DATA!AX22=0,0,Investment_Breakdown_DATA!AX22/ECO!Y25),IF($C$2="Constant Exchange rate",IF(Investment_Breakdown_DATA!AX22=0,0,Investment_Breakdown_DATA!AX22/ECO!Y60))))</f>
        <v>88771</v>
      </c>
      <c r="P22" s="144">
        <f>IF($C$2="National Currency",IF(Investment_Breakdown_DATA!AY22=0,0,Investment_Breakdown_DATA!AY22),IF($C$2="Current Exchange rate",IF(Investment_Breakdown_DATA!AY22=0,0,Investment_Breakdown_DATA!AY22/ECO!Z25),IF($C$2="Constant Exchange rate",IF(Investment_Breakdown_DATA!AY22=0,0,Investment_Breakdown_DATA!AY22/ECO!Z60))))</f>
        <v>95560</v>
      </c>
      <c r="Q22" s="63">
        <f t="shared" si="9"/>
        <v>1.1142621096405202E-2</v>
      </c>
      <c r="R22" s="63">
        <f t="shared" si="10"/>
        <v>4.5545557335343378E-2</v>
      </c>
      <c r="S22" s="63">
        <f t="shared" si="11"/>
        <v>0.34566759641038081</v>
      </c>
    </row>
    <row r="23" spans="3:19" ht="16.5" customHeight="1" x14ac:dyDescent="0.25">
      <c r="C23" s="165"/>
      <c r="D23" s="166"/>
      <c r="E23" s="61" t="s">
        <v>16</v>
      </c>
      <c r="F23" s="64">
        <f>IF($C$2="National Currency",IF(Investment_Breakdown_DATA!AO23=0,0,Investment_Breakdown_DATA!AO23),IF($C$2="Current Exchange rate",IF(Investment_Breakdown_DATA!AO23=0,0,Investment_Breakdown_DATA!AO23/ECO!P26),IF($C$2="Constant Exchange rate",IF(Investment_Breakdown_DATA!AO23=0,0,Investment_Breakdown_DATA!AO23/ECO!P61))))</f>
        <v>400.39914330218068</v>
      </c>
      <c r="G23" s="64">
        <f>IF($C$2="National Currency",IF(Investment_Breakdown_DATA!AP23=0,0,Investment_Breakdown_DATA!AP23),IF($C$2="Current Exchange rate",IF(Investment_Breakdown_DATA!AP23=0,0,Investment_Breakdown_DATA!AP23/ECO!Q26),IF($C$2="Constant Exchange rate",IF(Investment_Breakdown_DATA!AP23=0,0,Investment_Breakdown_DATA!AP23/ECO!Q61))))</f>
        <v>622.67166407061256</v>
      </c>
      <c r="H23" s="64">
        <f>IF($C$2="National Currency",IF(Investment_Breakdown_DATA!AQ23=0,0,Investment_Breakdown_DATA!AQ23),IF($C$2="Current Exchange rate",IF(Investment_Breakdown_DATA!AQ23=0,0,Investment_Breakdown_DATA!AQ23/ECO!R26),IF($C$2="Constant Exchange rate",IF(Investment_Breakdown_DATA!AQ23=0,0,Investment_Breakdown_DATA!AQ23/ECO!R61))))</f>
        <v>841.16692627206635</v>
      </c>
      <c r="I23" s="64">
        <f>IF($C$2="National Currency",IF(Investment_Breakdown_DATA!AR23=0,0,Investment_Breakdown_DATA!AR23),IF($C$2="Current Exchange rate",IF(Investment_Breakdown_DATA!AR23=0,0,Investment_Breakdown_DATA!AR23/ECO!S26),IF($C$2="Constant Exchange rate",IF(Investment_Breakdown_DATA!AR23=0,0,Investment_Breakdown_DATA!AR23/ECO!S61))))</f>
        <v>750.74636552440279</v>
      </c>
      <c r="J23" s="64">
        <f>IF($C$2="National Currency",IF(Investment_Breakdown_DATA!AS23=0,0,Investment_Breakdown_DATA!AS23),IF($C$2="Current Exchange rate",IF(Investment_Breakdown_DATA!AS23=0,0,Investment_Breakdown_DATA!AS23/ECO!T26),IF($C$2="Constant Exchange rate",IF(Investment_Breakdown_DATA!AS23=0,0,Investment_Breakdown_DATA!AS23/ECO!T61))))</f>
        <v>573.57866043613706</v>
      </c>
      <c r="K23" s="64">
        <f>IF($C$2="National Currency",IF(Investment_Breakdown_DATA!AT23=0,0,Investment_Breakdown_DATA!AT23),IF($C$2="Current Exchange rate",IF(Investment_Breakdown_DATA!AT23=0,0,Investment_Breakdown_DATA!AT23/ECO!U26),IF($C$2="Constant Exchange rate",IF(Investment_Breakdown_DATA!AT23=0,0,Investment_Breakdown_DATA!AT23/ECO!U61))))</f>
        <v>555.66588785046724</v>
      </c>
      <c r="L23" s="64">
        <f>IF($C$2="National Currency",IF(Investment_Breakdown_DATA!AU23=0,0,Investment_Breakdown_DATA!AU23),IF($C$2="Current Exchange rate",IF(Investment_Breakdown_DATA!AU23=0,0,Investment_Breakdown_DATA!AU23/ECO!V26),IF($C$2="Constant Exchange rate",IF(Investment_Breakdown_DATA!AU23=0,0,Investment_Breakdown_DATA!AU23/ECO!V61))))</f>
        <v>608.26194184839039</v>
      </c>
      <c r="M23" s="64">
        <f>IF($C$2="National Currency",IF(Investment_Breakdown_DATA!AV23=0,0,Investment_Breakdown_DATA!AV23),IF($C$2="Current Exchange rate",IF(Investment_Breakdown_DATA!AV23=0,0,Investment_Breakdown_DATA!AV23/ECO!W26),IF($C$2="Constant Exchange rate",IF(Investment_Breakdown_DATA!AV23=0,0,Investment_Breakdown_DATA!AV23/ECO!W61))))</f>
        <v>687.68821391484937</v>
      </c>
      <c r="N23" s="64">
        <f>IF($C$2="National Currency",IF(Investment_Breakdown_DATA!AW23=0,0,Investment_Breakdown_DATA!AW23),IF($C$2="Current Exchange rate",IF(Investment_Breakdown_DATA!AW23=0,0,Investment_Breakdown_DATA!AW23/ECO!X26),IF($C$2="Constant Exchange rate",IF(Investment_Breakdown_DATA!AW23=0,0,Investment_Breakdown_DATA!AW23/ECO!X61))))</f>
        <v>723.90316718587735</v>
      </c>
      <c r="O23" s="64">
        <f>IF($C$2="National Currency",IF(Investment_Breakdown_DATA!AX23=0,0,Investment_Breakdown_DATA!AX23),IF($C$2="Current Exchange rate",IF(Investment_Breakdown_DATA!AX23=0,0,Investment_Breakdown_DATA!AX23/ECO!Y26),IF($C$2="Constant Exchange rate",IF(Investment_Breakdown_DATA!AX23=0,0,Investment_Breakdown_DATA!AX23/ECO!Y61))))</f>
        <v>819.7170301142263</v>
      </c>
      <c r="P23" s="144">
        <f>IF($C$2="National Currency",IF(Investment_Breakdown_DATA!AY23=0,0,Investment_Breakdown_DATA!AY23),IF($C$2="Current Exchange rate",IF(Investment_Breakdown_DATA!AY23=0,0,Investment_Breakdown_DATA!AY23/ECO!Z26),IF($C$2="Constant Exchange rate",IF(Investment_Breakdown_DATA!AY23=0,0,Investment_Breakdown_DATA!AY23/ECO!Z61))))</f>
        <v>0</v>
      </c>
      <c r="Q23" s="63">
        <f t="shared" si="9"/>
        <v>1.0289166814425202E-4</v>
      </c>
      <c r="R23" s="63">
        <f t="shared" si="10"/>
        <v>0.1323572920682452</v>
      </c>
      <c r="S23" s="63">
        <f t="shared" si="11"/>
        <v>1.0472497102612106</v>
      </c>
    </row>
    <row r="24" spans="3:19" ht="16.5" customHeight="1" x14ac:dyDescent="0.25">
      <c r="C24" s="165"/>
      <c r="D24" s="166"/>
      <c r="E24" s="61" t="s">
        <v>17</v>
      </c>
      <c r="F24" s="64">
        <f>IF($C$2="National Currency",IF(Investment_Breakdown_DATA!AO24=0,0,Investment_Breakdown_DATA!AO24),IF($C$2="Current Exchange rate",IF(Investment_Breakdown_DATA!AO24=0,0,Investment_Breakdown_DATA!AO24/ECO!P27),IF($C$2="Constant Exchange rate",IF(Investment_Breakdown_DATA!AO24=0,0,Investment_Breakdown_DATA!AO24/ECO!P62))))</f>
        <v>287106</v>
      </c>
      <c r="G24" s="64">
        <f>IF($C$2="National Currency",IF(Investment_Breakdown_DATA!AP24=0,0,Investment_Breakdown_DATA!AP24),IF($C$2="Current Exchange rate",IF(Investment_Breakdown_DATA!AP24=0,0,Investment_Breakdown_DATA!AP24/ECO!Q27),IF($C$2="Constant Exchange rate",IF(Investment_Breakdown_DATA!AP24=0,0,Investment_Breakdown_DATA!AP24/ECO!Q62))))</f>
        <v>324027</v>
      </c>
      <c r="H24" s="64">
        <f>IF($C$2="National Currency",IF(Investment_Breakdown_DATA!AQ24=0,0,Investment_Breakdown_DATA!AQ24),IF($C$2="Current Exchange rate",IF(Investment_Breakdown_DATA!AQ24=0,0,Investment_Breakdown_DATA!AQ24/ECO!R27),IF($C$2="Constant Exchange rate",IF(Investment_Breakdown_DATA!AQ24=0,0,Investment_Breakdown_DATA!AQ24/ECO!R62))))</f>
        <v>339194</v>
      </c>
      <c r="I24" s="64">
        <f>IF($C$2="National Currency",IF(Investment_Breakdown_DATA!AR24=0,0,Investment_Breakdown_DATA!AR24),IF($C$2="Current Exchange rate",IF(Investment_Breakdown_DATA!AR24=0,0,Investment_Breakdown_DATA!AR24/ECO!S27),IF($C$2="Constant Exchange rate",IF(Investment_Breakdown_DATA!AR24=0,0,Investment_Breakdown_DATA!AR24/ECO!S62))))</f>
        <v>331393</v>
      </c>
      <c r="J24" s="64">
        <f>IF($C$2="National Currency",IF(Investment_Breakdown_DATA!AS24=0,0,Investment_Breakdown_DATA!AS24),IF($C$2="Current Exchange rate",IF(Investment_Breakdown_DATA!AS24=0,0,Investment_Breakdown_DATA!AS24/ECO!T27),IF($C$2="Constant Exchange rate",IF(Investment_Breakdown_DATA!AS24=0,0,Investment_Breakdown_DATA!AS24/ECO!T62))))</f>
        <v>321159</v>
      </c>
      <c r="K24" s="64">
        <f>IF($C$2="National Currency",IF(Investment_Breakdown_DATA!AT24=0,0,Investment_Breakdown_DATA!AT24),IF($C$2="Current Exchange rate",IF(Investment_Breakdown_DATA!AT24=0,0,Investment_Breakdown_DATA!AT24/ECO!U27),IF($C$2="Constant Exchange rate",IF(Investment_Breakdown_DATA!AT24=0,0,Investment_Breakdown_DATA!AT24/ECO!U62))))</f>
        <v>377453</v>
      </c>
      <c r="L24" s="64">
        <f>IF($C$2="National Currency",IF(Investment_Breakdown_DATA!AU24=0,0,Investment_Breakdown_DATA!AU24),IF($C$2="Current Exchange rate",IF(Investment_Breakdown_DATA!AU24=0,0,Investment_Breakdown_DATA!AU24/ECO!V27),IF($C$2="Constant Exchange rate",IF(Investment_Breakdown_DATA!AU24=0,0,Investment_Breakdown_DATA!AU24/ECO!V62))))</f>
        <v>411229</v>
      </c>
      <c r="M24" s="64">
        <f>IF($C$2="National Currency",IF(Investment_Breakdown_DATA!AV24=0,0,Investment_Breakdown_DATA!AV24),IF($C$2="Current Exchange rate",IF(Investment_Breakdown_DATA!AV24=0,0,Investment_Breakdown_DATA!AV24/ECO!W27),IF($C$2="Constant Exchange rate",IF(Investment_Breakdown_DATA!AV24=0,0,Investment_Breakdown_DATA!AV24/ECO!W62))))</f>
        <v>419804</v>
      </c>
      <c r="N24" s="64">
        <f>IF($C$2="National Currency",IF(Investment_Breakdown_DATA!AW24=0,0,Investment_Breakdown_DATA!AW24),IF($C$2="Current Exchange rate",IF(Investment_Breakdown_DATA!AW24=0,0,Investment_Breakdown_DATA!AW24/ECO!X27),IF($C$2="Constant Exchange rate",IF(Investment_Breakdown_DATA!AW24=0,0,Investment_Breakdown_DATA!AW24/ECO!X62))))</f>
        <v>437919</v>
      </c>
      <c r="O24" s="64">
        <f>IF($C$2="National Currency",IF(Investment_Breakdown_DATA!AX24=0,0,Investment_Breakdown_DATA!AX24),IF($C$2="Current Exchange rate",IF(Investment_Breakdown_DATA!AX24=0,0,Investment_Breakdown_DATA!AX24/ECO!Y27),IF($C$2="Constant Exchange rate",IF(Investment_Breakdown_DATA!AX24=0,0,Investment_Breakdown_DATA!AX24/ECO!Y62))))</f>
        <v>475526</v>
      </c>
      <c r="P24" s="144">
        <f>IF($C$2="National Currency",IF(Investment_Breakdown_DATA!AY24=0,0,Investment_Breakdown_DATA!AY24),IF($C$2="Current Exchange rate",IF(Investment_Breakdown_DATA!AY24=0,0,Investment_Breakdown_DATA!AY24/ECO!Z27),IF($C$2="Constant Exchange rate",IF(Investment_Breakdown_DATA!AY24=0,0,Investment_Breakdown_DATA!AY24/ECO!Z62))))</f>
        <v>533322</v>
      </c>
      <c r="Q24" s="63">
        <f t="shared" si="9"/>
        <v>5.9688479790575517E-2</v>
      </c>
      <c r="R24" s="63">
        <f t="shared" si="10"/>
        <v>8.5876611884846188E-2</v>
      </c>
      <c r="S24" s="63">
        <f t="shared" si="11"/>
        <v>0.65627329279081592</v>
      </c>
    </row>
    <row r="25" spans="3:19" ht="16.5" customHeight="1" x14ac:dyDescent="0.25">
      <c r="C25" s="165"/>
      <c r="D25" s="166"/>
      <c r="E25" s="61" t="s">
        <v>18</v>
      </c>
      <c r="F25" s="64">
        <f>IF($C$2="National Currency",IF(Investment_Breakdown_DATA!AO25=0,0,Investment_Breakdown_DATA!AO25),IF($C$2="Current Exchange rate",IF(Investment_Breakdown_DATA!AO25=0,0,Investment_Breakdown_DATA!AO25/ECO!P28),IF($C$2="Constant Exchange rate",IF(Investment_Breakdown_DATA!AO25=0,0,Investment_Breakdown_DATA!AO25/ECO!P63))))</f>
        <v>4407.850964737193</v>
      </c>
      <c r="G25" s="64">
        <f>IF($C$2="National Currency",IF(Investment_Breakdown_DATA!AP25=0,0,Investment_Breakdown_DATA!AP25),IF($C$2="Current Exchange rate",IF(Investment_Breakdown_DATA!AP25=0,0,Investment_Breakdown_DATA!AP25/ECO!Q28),IF($C$2="Constant Exchange rate",IF(Investment_Breakdown_DATA!AP25=0,0,Investment_Breakdown_DATA!AP25/ECO!Q63))))</f>
        <v>8699.2681304058551</v>
      </c>
      <c r="H25" s="64">
        <f>IF($C$2="National Currency",IF(Investment_Breakdown_DATA!AQ25=0,0,Investment_Breakdown_DATA!AQ25),IF($C$2="Current Exchange rate",IF(Investment_Breakdown_DATA!AQ25=0,0,Investment_Breakdown_DATA!AQ25/ECO!R28),IF($C$2="Constant Exchange rate",IF(Investment_Breakdown_DATA!AQ25=0,0,Investment_Breakdown_DATA!AQ25/ECO!R63))))</f>
        <v>14091.81636726547</v>
      </c>
      <c r="I25" s="64">
        <f>IF($C$2="National Currency",IF(Investment_Breakdown_DATA!AR25=0,0,Investment_Breakdown_DATA!AR25),IF($C$2="Current Exchange rate",IF(Investment_Breakdown_DATA!AR25=0,0,Investment_Breakdown_DATA!AR25/ECO!S28),IF($C$2="Constant Exchange rate",IF(Investment_Breakdown_DATA!AR25=0,0,Investment_Breakdown_DATA!AR25/ECO!S63))))</f>
        <v>18554.557551563539</v>
      </c>
      <c r="J25" s="64">
        <f>IF($C$2="National Currency",IF(Investment_Breakdown_DATA!AS25=0,0,Investment_Breakdown_DATA!AS25),IF($C$2="Current Exchange rate",IF(Investment_Breakdown_DATA!AS25=0,0,Investment_Breakdown_DATA!AS25/ECO!T28),IF($C$2="Constant Exchange rate",IF(Investment_Breakdown_DATA!AS25=0,0,Investment_Breakdown_DATA!AS25/ECO!T63))))</f>
        <v>16935.296074517631</v>
      </c>
      <c r="K25" s="64">
        <f>IF($C$2="National Currency",IF(Investment_Breakdown_DATA!AT25=0,0,Investment_Breakdown_DATA!AT25),IF($C$2="Current Exchange rate",IF(Investment_Breakdown_DATA!AT25=0,0,Investment_Breakdown_DATA!AT25/ECO!U28),IF($C$2="Constant Exchange rate",IF(Investment_Breakdown_DATA!AT25=0,0,Investment_Breakdown_DATA!AT25/ECO!U63))))</f>
        <v>24436.959414504327</v>
      </c>
      <c r="L25" s="64">
        <f>IF($C$2="National Currency",IF(Investment_Breakdown_DATA!AU25=0,0,Investment_Breakdown_DATA!AU25),IF($C$2="Current Exchange rate",IF(Investment_Breakdown_DATA!AU25=0,0,Investment_Breakdown_DATA!AU25/ECO!V28),IF($C$2="Constant Exchange rate",IF(Investment_Breakdown_DATA!AU25=0,0,Investment_Breakdown_DATA!AU25/ECO!V63))))</f>
        <v>24565.868263473054</v>
      </c>
      <c r="M25" s="64">
        <f>IF($C$2="National Currency",IF(Investment_Breakdown_DATA!AV25=0,0,Investment_Breakdown_DATA!AV25),IF($C$2="Current Exchange rate",IF(Investment_Breakdown_DATA!AV25=0,0,Investment_Breakdown_DATA!AV25/ECO!W28),IF($C$2="Constant Exchange rate",IF(Investment_Breakdown_DATA!AV25=0,0,Investment_Breakdown_DATA!AV25/ECO!W63))))</f>
        <v>24181.636726546909</v>
      </c>
      <c r="N25" s="64">
        <f>IF($C$2="National Currency",IF(Investment_Breakdown_DATA!AW25=0,0,Investment_Breakdown_DATA!AW25),IF($C$2="Current Exchange rate",IF(Investment_Breakdown_DATA!AW25=0,0,Investment_Breakdown_DATA!AW25/ECO!X28),IF($C$2="Constant Exchange rate",IF(Investment_Breakdown_DATA!AW25=0,0,Investment_Breakdown_DATA!AW25/ECO!X63))))</f>
        <v>24232.368596141052</v>
      </c>
      <c r="O25" s="64">
        <f>IF($C$2="National Currency",IF(Investment_Breakdown_DATA!AX25=0,0,Investment_Breakdown_DATA!AX25),IF($C$2="Current Exchange rate",IF(Investment_Breakdown_DATA!AX25=0,0,Investment_Breakdown_DATA!AX25/ECO!Y28),IF($C$2="Constant Exchange rate",IF(Investment_Breakdown_DATA!AX25=0,0,Investment_Breakdown_DATA!AX25/ECO!Y63))))</f>
        <v>24232.368596141052</v>
      </c>
      <c r="P25" s="144">
        <f>IF($C$2="National Currency",IF(Investment_Breakdown_DATA!AY25=0,0,Investment_Breakdown_DATA!AY25),IF($C$2="Current Exchange rate",IF(Investment_Breakdown_DATA!AY25=0,0,Investment_Breakdown_DATA!AY25/ECO!Z28),IF($C$2="Constant Exchange rate",IF(Investment_Breakdown_DATA!AY25=0,0,Investment_Breakdown_DATA!AY25/ECO!Z63))))</f>
        <v>0</v>
      </c>
      <c r="Q25" s="63">
        <f t="shared" si="9"/>
        <v>3.0416701573174592E-3</v>
      </c>
      <c r="R25" s="63">
        <f t="shared" si="10"/>
        <v>0</v>
      </c>
      <c r="S25" s="63">
        <f t="shared" si="11"/>
        <v>4.4975471698113205</v>
      </c>
    </row>
    <row r="26" spans="3:19" ht="16.5" customHeight="1" x14ac:dyDescent="0.25">
      <c r="C26" s="165"/>
      <c r="D26" s="166"/>
      <c r="E26" s="61" t="s">
        <v>19</v>
      </c>
      <c r="F26" s="64">
        <f>IF($C$2="National Currency",IF(Investment_Breakdown_DATA!AO26=0,0,Investment_Breakdown_DATA!AO26),IF($C$2="Current Exchange rate",IF(Investment_Breakdown_DATA!AO26=0,0,Investment_Breakdown_DATA!AO26/ECO!P29),IF($C$2="Constant Exchange rate",IF(Investment_Breakdown_DATA!AO26=0,0,Investment_Breakdown_DATA!AO26/ECO!P64))))</f>
        <v>35742</v>
      </c>
      <c r="G26" s="64">
        <f>IF($C$2="National Currency",IF(Investment_Breakdown_DATA!AP26=0,0,Investment_Breakdown_DATA!AP26),IF($C$2="Current Exchange rate",IF(Investment_Breakdown_DATA!AP26=0,0,Investment_Breakdown_DATA!AP26/ECO!Q29),IF($C$2="Constant Exchange rate",IF(Investment_Breakdown_DATA!AP26=0,0,Investment_Breakdown_DATA!AP26/ECO!Q64))))</f>
        <v>44973</v>
      </c>
      <c r="H26" s="64">
        <f>IF($C$2="National Currency",IF(Investment_Breakdown_DATA!AQ26=0,0,Investment_Breakdown_DATA!AQ26),IF($C$2="Current Exchange rate",IF(Investment_Breakdown_DATA!AQ26=0,0,Investment_Breakdown_DATA!AQ26/ECO!R29),IF($C$2="Constant Exchange rate",IF(Investment_Breakdown_DATA!AQ26=0,0,Investment_Breakdown_DATA!AQ26/ECO!R64))))</f>
        <v>54112</v>
      </c>
      <c r="I26" s="64">
        <f>IF($C$2="National Currency",IF(Investment_Breakdown_DATA!AR26=0,0,Investment_Breakdown_DATA!AR26),IF($C$2="Current Exchange rate",IF(Investment_Breakdown_DATA!AR26=0,0,Investment_Breakdown_DATA!AR26/ECO!S29),IF($C$2="Constant Exchange rate",IF(Investment_Breakdown_DATA!AR26=0,0,Investment_Breakdown_DATA!AR26/ECO!S64))))</f>
        <v>60546</v>
      </c>
      <c r="J26" s="64">
        <f>IF($C$2="National Currency",IF(Investment_Breakdown_DATA!AS26=0,0,Investment_Breakdown_DATA!AS26),IF($C$2="Current Exchange rate",IF(Investment_Breakdown_DATA!AS26=0,0,Investment_Breakdown_DATA!AS26/ECO!T29),IF($C$2="Constant Exchange rate",IF(Investment_Breakdown_DATA!AS26=0,0,Investment_Breakdown_DATA!AS26/ECO!T64))))</f>
        <v>59293</v>
      </c>
      <c r="K26" s="64">
        <f>IF($C$2="National Currency",IF(Investment_Breakdown_DATA!AT26=0,0,Investment_Breakdown_DATA!AT26),IF($C$2="Current Exchange rate",IF(Investment_Breakdown_DATA!AT26=0,0,Investment_Breakdown_DATA!AT26/ECO!U29),IF($C$2="Constant Exchange rate",IF(Investment_Breakdown_DATA!AT26=0,0,Investment_Breakdown_DATA!AT26/ECO!U64))))</f>
        <v>76623</v>
      </c>
      <c r="L26" s="64">
        <f>IF($C$2="National Currency",IF(Investment_Breakdown_DATA!AU26=0,0,Investment_Breakdown_DATA!AU26),IF($C$2="Current Exchange rate",IF(Investment_Breakdown_DATA!AU26=0,0,Investment_Breakdown_DATA!AU26/ECO!V29),IF($C$2="Constant Exchange rate",IF(Investment_Breakdown_DATA!AU26=0,0,Investment_Breakdown_DATA!AU26/ECO!V64))))</f>
        <v>96509</v>
      </c>
      <c r="M26" s="64">
        <f>IF($C$2="National Currency",IF(Investment_Breakdown_DATA!AV26=0,0,Investment_Breakdown_DATA!AV26),IF($C$2="Current Exchange rate",IF(Investment_Breakdown_DATA!AV26=0,0,Investment_Breakdown_DATA!AV26/ECO!W29),IF($C$2="Constant Exchange rate",IF(Investment_Breakdown_DATA!AV26=0,0,Investment_Breakdown_DATA!AV26/ECO!W64))))</f>
        <v>101363</v>
      </c>
      <c r="N26" s="64">
        <f>IF($C$2="National Currency",IF(Investment_Breakdown_DATA!AW26=0,0,Investment_Breakdown_DATA!AW26),IF($C$2="Current Exchange rate",IF(Investment_Breakdown_DATA!AW26=0,0,Investment_Breakdown_DATA!AW26/ECO!X29),IF($C$2="Constant Exchange rate",IF(Investment_Breakdown_DATA!AW26=0,0,Investment_Breakdown_DATA!AW26/ECO!X64))))</f>
        <v>116776</v>
      </c>
      <c r="O26" s="64">
        <f>IF($C$2="National Currency",IF(Investment_Breakdown_DATA!AX26=0,0,Investment_Breakdown_DATA!AX26),IF($C$2="Current Exchange rate",IF(Investment_Breakdown_DATA!AX26=0,0,Investment_Breakdown_DATA!AX26/ECO!Y29),IF($C$2="Constant Exchange rate",IF(Investment_Breakdown_DATA!AX26=0,0,Investment_Breakdown_DATA!AX26/ECO!Y64))))</f>
        <v>116776</v>
      </c>
      <c r="P26" s="144">
        <f>IF($C$2="National Currency",IF(Investment_Breakdown_DATA!AY26=0,0,Investment_Breakdown_DATA!AY26),IF($C$2="Current Exchange rate",IF(Investment_Breakdown_DATA!AY26=0,0,Investment_Breakdown_DATA!AY26/ECO!Z29),IF($C$2="Constant Exchange rate",IF(Investment_Breakdown_DATA!AY26=0,0,Investment_Breakdown_DATA!AY26/ECO!Z64))))</f>
        <v>0</v>
      </c>
      <c r="Q26" s="63">
        <f t="shared" si="9"/>
        <v>1.465783556740167E-2</v>
      </c>
      <c r="R26" s="63">
        <f t="shared" si="10"/>
        <v>0</v>
      </c>
      <c r="S26" s="63">
        <f t="shared" si="11"/>
        <v>2.2671926584970064</v>
      </c>
    </row>
    <row r="27" spans="3:19" ht="16.5" customHeight="1" x14ac:dyDescent="0.25">
      <c r="C27" s="165"/>
      <c r="D27" s="166"/>
      <c r="E27" s="61" t="s">
        <v>20</v>
      </c>
      <c r="F27" s="64">
        <f>IF($C$2="National Currency",IF(Investment_Breakdown_DATA!AO27=0,0,Investment_Breakdown_DATA!AO27),IF($C$2="Current Exchange rate",IF(Investment_Breakdown_DATA!AO27=0,0,Investment_Breakdown_DATA!AO27/ECO!P30),IF($C$2="Constant Exchange rate",IF(Investment_Breakdown_DATA!AO27=0,0,Investment_Breakdown_DATA!AO27/ECO!P65))))</f>
        <v>144.77803073420603</v>
      </c>
      <c r="G27" s="64">
        <f>IF($C$2="National Currency",IF(Investment_Breakdown_DATA!AP27=0,0,Investment_Breakdown_DATA!AP27),IF($C$2="Current Exchange rate",IF(Investment_Breakdown_DATA!AP27=0,0,Investment_Breakdown_DATA!AP27/ECO!Q30),IF($C$2="Constant Exchange rate",IF(Investment_Breakdown_DATA!AP27=0,0,Investment_Breakdown_DATA!AP27/ECO!Q65))))</f>
        <v>168.54012521343199</v>
      </c>
      <c r="H27" s="64">
        <f>IF($C$2="National Currency",IF(Investment_Breakdown_DATA!AQ27=0,0,Investment_Breakdown_DATA!AQ27),IF($C$2="Current Exchange rate",IF(Investment_Breakdown_DATA!AQ27=0,0,Investment_Breakdown_DATA!AQ27/ECO!R30),IF($C$2="Constant Exchange rate",IF(Investment_Breakdown_DATA!AQ27=0,0,Investment_Breakdown_DATA!AQ27/ECO!R65))))</f>
        <v>207.78315310187821</v>
      </c>
      <c r="I27" s="64">
        <f>IF($C$2="National Currency",IF(Investment_Breakdown_DATA!AR27=0,0,Investment_Breakdown_DATA!AR27),IF($C$2="Current Exchange rate",IF(Investment_Breakdown_DATA!AR27=0,0,Investment_Breakdown_DATA!AR27/ECO!S30),IF($C$2="Constant Exchange rate",IF(Investment_Breakdown_DATA!AR27=0,0,Investment_Breakdown_DATA!AR27/ECO!S65))))</f>
        <v>283.57996585088222</v>
      </c>
      <c r="J27" s="64">
        <f>IF($C$2="National Currency",IF(Investment_Breakdown_DATA!AS27=0,0,Investment_Breakdown_DATA!AS27),IF($C$2="Current Exchange rate",IF(Investment_Breakdown_DATA!AS27=0,0,Investment_Breakdown_DATA!AS27/ECO!T30),IF($C$2="Constant Exchange rate",IF(Investment_Breakdown_DATA!AS27=0,0,Investment_Breakdown_DATA!AS27/ECO!T65))))</f>
        <v>371.04439385315879</v>
      </c>
      <c r="K27" s="64">
        <f>IF($C$2="National Currency",IF(Investment_Breakdown_DATA!AT27=0,0,Investment_Breakdown_DATA!AT27),IF($C$2="Current Exchange rate",IF(Investment_Breakdown_DATA!AT27=0,0,Investment_Breakdown_DATA!AT27/ECO!U30),IF($C$2="Constant Exchange rate",IF(Investment_Breakdown_DATA!AT27=0,0,Investment_Breakdown_DATA!AT27/ECO!U65))))</f>
        <v>363.34661354581675</v>
      </c>
      <c r="L27" s="64">
        <f>IF($C$2="National Currency",IF(Investment_Breakdown_DATA!AU27=0,0,Investment_Breakdown_DATA!AU27),IF($C$2="Current Exchange rate",IF(Investment_Breakdown_DATA!AU27=0,0,Investment_Breakdown_DATA!AU27/ECO!V30),IF($C$2="Constant Exchange rate",IF(Investment_Breakdown_DATA!AU27=0,0,Investment_Breakdown_DATA!AU27/ECO!V65))))</f>
        <v>364.68412066021631</v>
      </c>
      <c r="M27" s="64">
        <f>IF($C$2="National Currency",IF(Investment_Breakdown_DATA!AV27=0,0,Investment_Breakdown_DATA!AV27),IF($C$2="Current Exchange rate",IF(Investment_Breakdown_DATA!AV27=0,0,Investment_Breakdown_DATA!AV27/ECO!W30),IF($C$2="Constant Exchange rate",IF(Investment_Breakdown_DATA!AV27=0,0,Investment_Breakdown_DATA!AV27/ECO!W65))))</f>
        <v>342.50142287990894</v>
      </c>
      <c r="N27" s="64">
        <f>IF($C$2="National Currency",IF(Investment_Breakdown_DATA!AW27=0,0,Investment_Breakdown_DATA!AW27),IF($C$2="Current Exchange rate",IF(Investment_Breakdown_DATA!AW27=0,0,Investment_Breakdown_DATA!AW27/ECO!X30),IF($C$2="Constant Exchange rate",IF(Investment_Breakdown_DATA!AW27=0,0,Investment_Breakdown_DATA!AW27/ECO!X65))))</f>
        <v>378.37222538417763</v>
      </c>
      <c r="O27" s="64">
        <f>IF($C$2="National Currency",IF(Investment_Breakdown_DATA!AX27=0,0,Investment_Breakdown_DATA!AX27),IF($C$2="Current Exchange rate",IF(Investment_Breakdown_DATA!AX27=0,0,Investment_Breakdown_DATA!AX27/ECO!Y30),IF($C$2="Constant Exchange rate",IF(Investment_Breakdown_DATA!AX27=0,0,Investment_Breakdown_DATA!AX27/ECO!Y65))))</f>
        <v>365.33864541832668</v>
      </c>
      <c r="P27" s="144">
        <f>IF($C$2="National Currency",IF(Investment_Breakdown_DATA!AY27=0,0,Investment_Breakdown_DATA!AY27),IF($C$2="Current Exchange rate",IF(Investment_Breakdown_DATA!AY27=0,0,Investment_Breakdown_DATA!AY27/ECO!Z30),IF($C$2="Constant Exchange rate",IF(Investment_Breakdown_DATA!AY27=0,0,Investment_Breakdown_DATA!AY27/ECO!Z65))))</f>
        <v>0</v>
      </c>
      <c r="Q27" s="63">
        <f t="shared" si="9"/>
        <v>4.5857657317934307E-5</v>
      </c>
      <c r="R27" s="63">
        <f t="shared" si="10"/>
        <v>-3.4446450060168665E-2</v>
      </c>
      <c r="S27" s="63">
        <f t="shared" si="11"/>
        <v>1.5234398034398033</v>
      </c>
    </row>
    <row r="28" spans="3:19" ht="16.5" customHeight="1" x14ac:dyDescent="0.25">
      <c r="C28" s="165"/>
      <c r="D28" s="166"/>
      <c r="E28" s="61" t="s">
        <v>21</v>
      </c>
      <c r="F28" s="64">
        <f>IF($C$2="National Currency",IF(Investment_Breakdown_DATA!AO28=0,0,Investment_Breakdown_DATA!AO28),IF($C$2="Current Exchange rate",IF(Investment_Breakdown_DATA!AO28=0,0,Investment_Breakdown_DATA!AO28/ECO!P31),IF($C$2="Constant Exchange rate",IF(Investment_Breakdown_DATA!AO28=0,0,Investment_Breakdown_DATA!AO28/ECO!P66))))</f>
        <v>1638.6210109480548</v>
      </c>
      <c r="G28" s="64">
        <f>IF($C$2="National Currency",IF(Investment_Breakdown_DATA!AP28=0,0,Investment_Breakdown_DATA!AP28),IF($C$2="Current Exchange rate",IF(Investment_Breakdown_DATA!AP28=0,0,Investment_Breakdown_DATA!AP28/ECO!Q31),IF($C$2="Constant Exchange rate",IF(Investment_Breakdown_DATA!AP28=0,0,Investment_Breakdown_DATA!AP28/ECO!Q66))))</f>
        <v>2892.0568367109245</v>
      </c>
      <c r="H28" s="64">
        <f>IF($C$2="National Currency",IF(Investment_Breakdown_DATA!AQ28=0,0,Investment_Breakdown_DATA!AQ28),IF($C$2="Current Exchange rate",IF(Investment_Breakdown_DATA!AQ28=0,0,Investment_Breakdown_DATA!AQ28/ECO!R31),IF($C$2="Constant Exchange rate",IF(Investment_Breakdown_DATA!AQ28=0,0,Investment_Breakdown_DATA!AQ28/ECO!R66))))</f>
        <v>3906.6853016538553</v>
      </c>
      <c r="I28" s="64">
        <f>IF($C$2="National Currency",IF(Investment_Breakdown_DATA!AR28=0,0,Investment_Breakdown_DATA!AR28),IF($C$2="Current Exchange rate",IF(Investment_Breakdown_DATA!AR28=0,0,Investment_Breakdown_DATA!AR28/ECO!S31),IF($C$2="Constant Exchange rate",IF(Investment_Breakdown_DATA!AR28=0,0,Investment_Breakdown_DATA!AR28/ECO!S66))))</f>
        <v>5257.7917540181679</v>
      </c>
      <c r="J28" s="64">
        <f>IF($C$2="National Currency",IF(Investment_Breakdown_DATA!AS28=0,0,Investment_Breakdown_DATA!AS28),IF($C$2="Current Exchange rate",IF(Investment_Breakdown_DATA!AS28=0,0,Investment_Breakdown_DATA!AS28/ECO!T31),IF($C$2="Constant Exchange rate",IF(Investment_Breakdown_DATA!AS28=0,0,Investment_Breakdown_DATA!AS28/ECO!T66))))</f>
        <v>2293</v>
      </c>
      <c r="K28" s="64">
        <f>IF($C$2="National Currency",IF(Investment_Breakdown_DATA!AT28=0,0,Investment_Breakdown_DATA!AT28),IF($C$2="Current Exchange rate",IF(Investment_Breakdown_DATA!AT28=0,0,Investment_Breakdown_DATA!AT28/ECO!U31),IF($C$2="Constant Exchange rate",IF(Investment_Breakdown_DATA!AT28=0,0,Investment_Breakdown_DATA!AT28/ECO!U66))))</f>
        <v>2781</v>
      </c>
      <c r="L28" s="64">
        <f>IF($C$2="National Currency",IF(Investment_Breakdown_DATA!AU28=0,0,Investment_Breakdown_DATA!AU28),IF($C$2="Current Exchange rate",IF(Investment_Breakdown_DATA!AU28=0,0,Investment_Breakdown_DATA!AU28/ECO!V31),IF($C$2="Constant Exchange rate",IF(Investment_Breakdown_DATA!AU28=0,0,Investment_Breakdown_DATA!AU28/ECO!V66))))</f>
        <v>3286</v>
      </c>
      <c r="M28" s="64">
        <f>IF($C$2="National Currency",IF(Investment_Breakdown_DATA!AV28=0,0,Investment_Breakdown_DATA!AV28),IF($C$2="Current Exchange rate",IF(Investment_Breakdown_DATA!AV28=0,0,Investment_Breakdown_DATA!AV28/ECO!W31),IF($C$2="Constant Exchange rate",IF(Investment_Breakdown_DATA!AV28=0,0,Investment_Breakdown_DATA!AV28/ECO!W66))))</f>
        <v>3561</v>
      </c>
      <c r="N28" s="64">
        <f>IF($C$2="National Currency",IF(Investment_Breakdown_DATA!AW28=0,0,Investment_Breakdown_DATA!AW28),IF($C$2="Current Exchange rate",IF(Investment_Breakdown_DATA!AW28=0,0,Investment_Breakdown_DATA!AW28/ECO!X31),IF($C$2="Constant Exchange rate",IF(Investment_Breakdown_DATA!AW28=0,0,Investment_Breakdown_DATA!AW28/ECO!X66))))</f>
        <v>3928.3634622066493</v>
      </c>
      <c r="O28" s="64">
        <f>IF($C$2="National Currency",IF(Investment_Breakdown_DATA!AX28=0,0,Investment_Breakdown_DATA!AX28),IF($C$2="Current Exchange rate",IF(Investment_Breakdown_DATA!AX28=0,0,Investment_Breakdown_DATA!AX28/ECO!Y31),IF($C$2="Constant Exchange rate",IF(Investment_Breakdown_DATA!AX28=0,0,Investment_Breakdown_DATA!AX28/ECO!Y66))))</f>
        <v>3928.3634622066493</v>
      </c>
      <c r="P28" s="144">
        <f>IF($C$2="National Currency",IF(Investment_Breakdown_DATA!AY28=0,0,Investment_Breakdown_DATA!AY28),IF($C$2="Current Exchange rate",IF(Investment_Breakdown_DATA!AY28=0,0,Investment_Breakdown_DATA!AY28/ECO!Z31),IF($C$2="Constant Exchange rate",IF(Investment_Breakdown_DATA!AY28=0,0,Investment_Breakdown_DATA!AY28/ECO!Z66))))</f>
        <v>430.96758677617896</v>
      </c>
      <c r="Q28" s="63">
        <f t="shared" si="9"/>
        <v>4.9309195106883087E-4</v>
      </c>
      <c r="R28" s="63">
        <f t="shared" si="10"/>
        <v>0</v>
      </c>
      <c r="S28" s="63">
        <f t="shared" si="11"/>
        <v>1.3973593869236556</v>
      </c>
    </row>
    <row r="29" spans="3:19" ht="16.5" customHeight="1" x14ac:dyDescent="0.25">
      <c r="C29" s="165"/>
      <c r="D29" s="166"/>
      <c r="E29" s="61" t="s">
        <v>22</v>
      </c>
      <c r="F29" s="64">
        <f>IF($C$2="National Currency",IF(Investment_Breakdown_DATA!AO29=0,0,Investment_Breakdown_DATA!AO29),IF($C$2="Current Exchange rate",IF(Investment_Breakdown_DATA!AO29=0,0,Investment_Breakdown_DATA!AO29/ECO!P32),IF($C$2="Constant Exchange rate",IF(Investment_Breakdown_DATA!AO29=0,0,Investment_Breakdown_DATA!AO29/ECO!P67))))</f>
        <v>243476</v>
      </c>
      <c r="G29" s="64">
        <f>IF($C$2="National Currency",IF(Investment_Breakdown_DATA!AP29=0,0,Investment_Breakdown_DATA!AP29),IF($C$2="Current Exchange rate",IF(Investment_Breakdown_DATA!AP29=0,0,Investment_Breakdown_DATA!AP29/ECO!Q32),IF($C$2="Constant Exchange rate",IF(Investment_Breakdown_DATA!AP29=0,0,Investment_Breakdown_DATA!AP29/ECO!Q67))))</f>
        <v>324929</v>
      </c>
      <c r="H29" s="64">
        <f>IF($C$2="National Currency",IF(Investment_Breakdown_DATA!AQ29=0,0,Investment_Breakdown_DATA!AQ29),IF($C$2="Current Exchange rate",IF(Investment_Breakdown_DATA!AQ29=0,0,Investment_Breakdown_DATA!AQ29/ECO!R32),IF($C$2="Constant Exchange rate",IF(Investment_Breakdown_DATA!AQ29=0,0,Investment_Breakdown_DATA!AQ29/ECO!R67))))</f>
        <v>334532</v>
      </c>
      <c r="I29" s="64">
        <f>IF($C$2="National Currency",IF(Investment_Breakdown_DATA!AR29=0,0,Investment_Breakdown_DATA!AR29),IF($C$2="Current Exchange rate",IF(Investment_Breakdown_DATA!AR29=0,0,Investment_Breakdown_DATA!AR29/ECO!S32),IF($C$2="Constant Exchange rate",IF(Investment_Breakdown_DATA!AR29=0,0,Investment_Breakdown_DATA!AR29/ECO!S67))))</f>
        <v>322546</v>
      </c>
      <c r="J29" s="64">
        <f>IF($C$2="National Currency",IF(Investment_Breakdown_DATA!AS29=0,0,Investment_Breakdown_DATA!AS29),IF($C$2="Current Exchange rate",IF(Investment_Breakdown_DATA!AS29=0,0,Investment_Breakdown_DATA!AS29/ECO!T32),IF($C$2="Constant Exchange rate",IF(Investment_Breakdown_DATA!AS29=0,0,Investment_Breakdown_DATA!AS29/ECO!T67))))</f>
        <v>311505</v>
      </c>
      <c r="K29" s="64">
        <f>IF($C$2="National Currency",IF(Investment_Breakdown_DATA!AT29=0,0,Investment_Breakdown_DATA!AT29),IF($C$2="Current Exchange rate",IF(Investment_Breakdown_DATA!AT29=0,0,Investment_Breakdown_DATA!AT29/ECO!U32),IF($C$2="Constant Exchange rate",IF(Investment_Breakdown_DATA!AT29=0,0,Investment_Breakdown_DATA!AT29/ECO!U67))))</f>
        <v>334994</v>
      </c>
      <c r="L29" s="64">
        <f>IF($C$2="National Currency",IF(Investment_Breakdown_DATA!AU29=0,0,Investment_Breakdown_DATA!AU29),IF($C$2="Current Exchange rate",IF(Investment_Breakdown_DATA!AU29=0,0,Investment_Breakdown_DATA!AU29/ECO!V32),IF($C$2="Constant Exchange rate",IF(Investment_Breakdown_DATA!AU29=0,0,Investment_Breakdown_DATA!AU29/ECO!V67))))</f>
        <v>358676</v>
      </c>
      <c r="M29" s="64">
        <f>IF($C$2="National Currency",IF(Investment_Breakdown_DATA!AV29=0,0,Investment_Breakdown_DATA!AV29),IF($C$2="Current Exchange rate",IF(Investment_Breakdown_DATA!AV29=0,0,Investment_Breakdown_DATA!AV29/ECO!W32),IF($C$2="Constant Exchange rate",IF(Investment_Breakdown_DATA!AV29=0,0,Investment_Breakdown_DATA!AV29/ECO!W67))))</f>
        <v>380508</v>
      </c>
      <c r="N29" s="64">
        <f>IF($C$2="National Currency",IF(Investment_Breakdown_DATA!AW29=0,0,Investment_Breakdown_DATA!AW29),IF($C$2="Current Exchange rate",IF(Investment_Breakdown_DATA!AW29=0,0,Investment_Breakdown_DATA!AW29/ECO!X32),IF($C$2="Constant Exchange rate",IF(Investment_Breakdown_DATA!AW29=0,0,Investment_Breakdown_DATA!AW29/ECO!X67))))</f>
        <v>412731</v>
      </c>
      <c r="O29" s="64">
        <f>IF($C$2="National Currency",IF(Investment_Breakdown_DATA!AX29=0,0,Investment_Breakdown_DATA!AX29),IF($C$2="Current Exchange rate",IF(Investment_Breakdown_DATA!AX29=0,0,Investment_Breakdown_DATA!AX29/ECO!Y32),IF($C$2="Constant Exchange rate",IF(Investment_Breakdown_DATA!AX29=0,0,Investment_Breakdown_DATA!AX29/ECO!Y67))))</f>
        <v>294031</v>
      </c>
      <c r="P29" s="144">
        <f>IF($C$2="National Currency",IF(Investment_Breakdown_DATA!AY29=0,0,Investment_Breakdown_DATA!AY29),IF($C$2="Current Exchange rate",IF(Investment_Breakdown_DATA!AY29=0,0,Investment_Breakdown_DATA!AY29/ECO!Z32),IF($C$2="Constant Exchange rate",IF(Investment_Breakdown_DATA!AY29=0,0,Investment_Breakdown_DATA!AY29/ECO!Z67))))</f>
        <v>350951</v>
      </c>
      <c r="Q29" s="63">
        <f t="shared" si="9"/>
        <v>3.6907053244833531E-2</v>
      </c>
      <c r="R29" s="63">
        <f t="shared" si="10"/>
        <v>-0.28759652170542072</v>
      </c>
      <c r="S29" s="63">
        <f t="shared" si="11"/>
        <v>0.20763853521496989</v>
      </c>
    </row>
    <row r="30" spans="3:19" ht="16.5" customHeight="1" x14ac:dyDescent="0.25">
      <c r="C30" s="165"/>
      <c r="D30" s="166"/>
      <c r="E30" s="61" t="s">
        <v>23</v>
      </c>
      <c r="F30" s="64">
        <f>IF($C$2="National Currency",IF(Investment_Breakdown_DATA!AO30=0,0,Investment_Breakdown_DATA!AO30),IF($C$2="Current Exchange rate",IF(Investment_Breakdown_DATA!AO30=0,0,Investment_Breakdown_DATA!AO30/ECO!P33),IF($C$2="Constant Exchange rate",IF(Investment_Breakdown_DATA!AO30=0,0,Investment_Breakdown_DATA!AO30/ECO!P68))))</f>
        <v>0</v>
      </c>
      <c r="G30" s="64">
        <f>IF($C$2="National Currency",IF(Investment_Breakdown_DATA!AP30=0,0,Investment_Breakdown_DATA!AP30),IF($C$2="Current Exchange rate",IF(Investment_Breakdown_DATA!AP30=0,0,Investment_Breakdown_DATA!AP30/ECO!Q33),IF($C$2="Constant Exchange rate",IF(Investment_Breakdown_DATA!AP30=0,0,Investment_Breakdown_DATA!AP30/ECO!Q68))))</f>
        <v>0</v>
      </c>
      <c r="H30" s="64">
        <f>IF($C$2="National Currency",IF(Investment_Breakdown_DATA!AQ30=0,0,Investment_Breakdown_DATA!AQ30),IF($C$2="Current Exchange rate",IF(Investment_Breakdown_DATA!AQ30=0,0,Investment_Breakdown_DATA!AQ30/ECO!R33),IF($C$2="Constant Exchange rate",IF(Investment_Breakdown_DATA!AQ30=0,0,Investment_Breakdown_DATA!AQ30/ECO!R68))))</f>
        <v>0</v>
      </c>
      <c r="I30" s="64">
        <f>IF($C$2="National Currency",IF(Investment_Breakdown_DATA!AR30=0,0,Investment_Breakdown_DATA!AR30),IF($C$2="Current Exchange rate",IF(Investment_Breakdown_DATA!AR30=0,0,Investment_Breakdown_DATA!AR30/ECO!S33),IF($C$2="Constant Exchange rate",IF(Investment_Breakdown_DATA!AR30=0,0,Investment_Breakdown_DATA!AR30/ECO!S68))))</f>
        <v>0</v>
      </c>
      <c r="J30" s="64">
        <f>IF($C$2="National Currency",IF(Investment_Breakdown_DATA!AS30=0,0,Investment_Breakdown_DATA!AS30),IF($C$2="Current Exchange rate",IF(Investment_Breakdown_DATA!AS30=0,0,Investment_Breakdown_DATA!AS30/ECO!T33),IF($C$2="Constant Exchange rate",IF(Investment_Breakdown_DATA!AS30=0,0,Investment_Breakdown_DATA!AS30/ECO!T68))))</f>
        <v>0</v>
      </c>
      <c r="K30" s="64">
        <f>IF($C$2="National Currency",IF(Investment_Breakdown_DATA!AT30=0,0,Investment_Breakdown_DATA!AT30),IF($C$2="Current Exchange rate",IF(Investment_Breakdown_DATA!AT30=0,0,Investment_Breakdown_DATA!AT30/ECO!U33),IF($C$2="Constant Exchange rate",IF(Investment_Breakdown_DATA!AT30=0,0,Investment_Breakdown_DATA!AT30/ECO!U68))))</f>
        <v>0</v>
      </c>
      <c r="L30" s="64">
        <f>IF($C$2="National Currency",IF(Investment_Breakdown_DATA!AU30=0,0,Investment_Breakdown_DATA!AU30),IF($C$2="Current Exchange rate",IF(Investment_Breakdown_DATA!AU30=0,0,Investment_Breakdown_DATA!AU30/ECO!V33),IF($C$2="Constant Exchange rate",IF(Investment_Breakdown_DATA!AU30=0,0,Investment_Breakdown_DATA!AU30/ECO!V68))))</f>
        <v>0</v>
      </c>
      <c r="M30" s="64">
        <f>IF($C$2="National Currency",IF(Investment_Breakdown_DATA!AV30=0,0,Investment_Breakdown_DATA!AV30),IF($C$2="Current Exchange rate",IF(Investment_Breakdown_DATA!AV30=0,0,Investment_Breakdown_DATA!AV30/ECO!W33),IF($C$2="Constant Exchange rate",IF(Investment_Breakdown_DATA!AV30=0,0,Investment_Breakdown_DATA!AV30/ECO!W68))))</f>
        <v>0</v>
      </c>
      <c r="N30" s="64">
        <f>IF($C$2="National Currency",IF(Investment_Breakdown_DATA!AW30=0,0,Investment_Breakdown_DATA!AW30),IF($C$2="Current Exchange rate",IF(Investment_Breakdown_DATA!AW30=0,0,Investment_Breakdown_DATA!AW30/ECO!X33),IF($C$2="Constant Exchange rate",IF(Investment_Breakdown_DATA!AW30=0,0,Investment_Breakdown_DATA!AW30/ECO!X68))))</f>
        <v>0</v>
      </c>
      <c r="O30" s="64">
        <f>IF($C$2="National Currency",IF(Investment_Breakdown_DATA!AX30=0,0,Investment_Breakdown_DATA!AX30),IF($C$2="Current Exchange rate",IF(Investment_Breakdown_DATA!AX30=0,0,Investment_Breakdown_DATA!AX30/ECO!Y33),IF($C$2="Constant Exchange rate",IF(Investment_Breakdown_DATA!AX30=0,0,Investment_Breakdown_DATA!AX30/ECO!Y68))))</f>
        <v>0</v>
      </c>
      <c r="P30" s="144">
        <f>IF($C$2="National Currency",IF(Investment_Breakdown_DATA!AY30=0,0,Investment_Breakdown_DATA!AY30),IF($C$2="Current Exchange rate",IF(Investment_Breakdown_DATA!AY30=0,0,Investment_Breakdown_DATA!AY30/ECO!Z33),IF($C$2="Constant Exchange rate",IF(Investment_Breakdown_DATA!AY30=0,0,Investment_Breakdown_DATA!AY30/ECO!Z68))))</f>
        <v>0</v>
      </c>
      <c r="Q30" s="63">
        <f t="shared" si="9"/>
        <v>0</v>
      </c>
      <c r="R30" s="63" t="str">
        <f t="shared" si="10"/>
        <v>-</v>
      </c>
      <c r="S30" s="63" t="str">
        <f t="shared" si="11"/>
        <v>-</v>
      </c>
    </row>
    <row r="31" spans="3:19" ht="16.5" customHeight="1" x14ac:dyDescent="0.25">
      <c r="C31" s="165"/>
      <c r="D31" s="166"/>
      <c r="E31" s="61" t="s">
        <v>24</v>
      </c>
      <c r="F31" s="64">
        <f>IF($C$2="National Currency",IF(Investment_Breakdown_DATA!AO31=0,0,Investment_Breakdown_DATA!AO31),IF($C$2="Current Exchange rate",IF(Investment_Breakdown_DATA!AO31=0,0,Investment_Breakdown_DATA!AO31/ECO!P34),IF($C$2="Constant Exchange rate",IF(Investment_Breakdown_DATA!AO31=0,0,Investment_Breakdown_DATA!AO31/ECO!P69))))</f>
        <v>16543.807919123839</v>
      </c>
      <c r="G31" s="64">
        <f>IF($C$2="National Currency",IF(Investment_Breakdown_DATA!AP31=0,0,Investment_Breakdown_DATA!AP31),IF($C$2="Current Exchange rate",IF(Investment_Breakdown_DATA!AP31=0,0,Investment_Breakdown_DATA!AP31/ECO!Q34),IF($C$2="Constant Exchange rate",IF(Investment_Breakdown_DATA!AP31=0,0,Investment_Breakdown_DATA!AP31/ECO!Q69))))</f>
        <v>20172.626290991921</v>
      </c>
      <c r="H31" s="64">
        <f>IF($C$2="National Currency",IF(Investment_Breakdown_DATA!AQ31=0,0,Investment_Breakdown_DATA!AQ31),IF($C$2="Current Exchange rate",IF(Investment_Breakdown_DATA!AQ31=0,0,Investment_Breakdown_DATA!AQ31/ECO!R34),IF($C$2="Constant Exchange rate",IF(Investment_Breakdown_DATA!AQ31=0,0,Investment_Breakdown_DATA!AQ31/ECO!R69))))</f>
        <v>23777.808979999376</v>
      </c>
      <c r="I31" s="64">
        <f>IF($C$2="National Currency",IF(Investment_Breakdown_DATA!AR31=0,0,Investment_Breakdown_DATA!AR31),IF($C$2="Current Exchange rate",IF(Investment_Breakdown_DATA!AR31=0,0,Investment_Breakdown_DATA!AR31/ECO!S34),IF($C$2="Constant Exchange rate",IF(Investment_Breakdown_DATA!AR31=0,0,Investment_Breakdown_DATA!AR31/ECO!S69))))</f>
        <v>27382.991669006831</v>
      </c>
      <c r="J31" s="64">
        <f>IF($C$2="National Currency",IF(Investment_Breakdown_DATA!AS31=0,0,Investment_Breakdown_DATA!AS31),IF($C$2="Current Exchange rate",IF(Investment_Breakdown_DATA!AS31=0,0,Investment_Breakdown_DATA!AS31/ECO!T34),IF($C$2="Constant Exchange rate",IF(Investment_Breakdown_DATA!AS31=0,0,Investment_Breakdown_DATA!AS31/ECO!T69))))</f>
        <v>29477.440793784517</v>
      </c>
      <c r="K31" s="64">
        <f>IF($C$2="National Currency",IF(Investment_Breakdown_DATA!AT31=0,0,Investment_Breakdown_DATA!AT31),IF($C$2="Current Exchange rate",IF(Investment_Breakdown_DATA!AT31=0,0,Investment_Breakdown_DATA!AT31/ECO!U34),IF($C$2="Constant Exchange rate",IF(Investment_Breakdown_DATA!AT31=0,0,Investment_Breakdown_DATA!AT31/ECO!U69))))</f>
        <v>29688.289806234203</v>
      </c>
      <c r="L31" s="64">
        <f>IF($C$2="National Currency",IF(Investment_Breakdown_DATA!AU31=0,0,Investment_Breakdown_DATA!AU31),IF($C$2="Current Exchange rate",IF(Investment_Breakdown_DATA!AU31=0,0,Investment_Breakdown_DATA!AU31/ECO!V34),IF($C$2="Constant Exchange rate",IF(Investment_Breakdown_DATA!AU31=0,0,Investment_Breakdown_DATA!AU31/ECO!V69))))</f>
        <v>30700.17785266311</v>
      </c>
      <c r="M31" s="64">
        <f>IF($C$2="National Currency",IF(Investment_Breakdown_DATA!AV31=0,0,Investment_Breakdown_DATA!AV31),IF($C$2="Current Exchange rate",IF(Investment_Breakdown_DATA!AV31=0,0,Investment_Breakdown_DATA!AV31/ECO!W34),IF($C$2="Constant Exchange rate",IF(Investment_Breakdown_DATA!AV31=0,0,Investment_Breakdown_DATA!AV31/ECO!W69))))</f>
        <v>30470.607507254517</v>
      </c>
      <c r="N31" s="64">
        <f>IF($C$2="National Currency",IF(Investment_Breakdown_DATA!AW31=0,0,Investment_Breakdown_DATA!AW31),IF($C$2="Current Exchange rate",IF(Investment_Breakdown_DATA!AW31=0,0,Investment_Breakdown_DATA!AW31/ECO!X34),IF($C$2="Constant Exchange rate",IF(Investment_Breakdown_DATA!AW31=0,0,Investment_Breakdown_DATA!AW31/ECO!X69))))</f>
        <v>23718.992792286812</v>
      </c>
      <c r="O31" s="64">
        <f>IF($C$2="National Currency",IF(Investment_Breakdown_DATA!AX31=0,0,Investment_Breakdown_DATA!AX31),IF($C$2="Current Exchange rate",IF(Investment_Breakdown_DATA!AX31=0,0,Investment_Breakdown_DATA!AX31/ECO!Y34),IF($C$2="Constant Exchange rate",IF(Investment_Breakdown_DATA!AX31=0,0,Investment_Breakdown_DATA!AX31/ECO!Y69))))</f>
        <v>23167.036178975941</v>
      </c>
      <c r="P31" s="144">
        <f>IF($C$2="National Currency",IF(Investment_Breakdown_DATA!AY31=0,0,Investment_Breakdown_DATA!AY31),IF($C$2="Current Exchange rate",IF(Investment_Breakdown_DATA!AY31=0,0,Investment_Breakdown_DATA!AY31/ECO!Z34),IF($C$2="Constant Exchange rate",IF(Investment_Breakdown_DATA!AY31=0,0,Investment_Breakdown_DATA!AY31/ECO!Z69))))</f>
        <v>1880.1259009641487</v>
      </c>
      <c r="Q31" s="63">
        <f t="shared" si="9"/>
        <v>2.907948610120871E-3</v>
      </c>
      <c r="R31" s="63">
        <f t="shared" si="10"/>
        <v>-2.3270659852401621E-2</v>
      </c>
      <c r="S31" s="63">
        <f t="shared" si="11"/>
        <v>0.40034484758469491</v>
      </c>
    </row>
    <row r="32" spans="3:19" ht="16.5" customHeight="1" x14ac:dyDescent="0.25">
      <c r="C32" s="165"/>
      <c r="D32" s="166"/>
      <c r="E32" s="61" t="s">
        <v>25</v>
      </c>
      <c r="F32" s="64">
        <f>IF($C$2="National Currency",IF(Investment_Breakdown_DATA!AO32=0,0,Investment_Breakdown_DATA!AO32),IF($C$2="Current Exchange rate",IF(Investment_Breakdown_DATA!AO32=0,0,Investment_Breakdown_DATA!AO32/ECO!P35),IF($C$2="Constant Exchange rate",IF(Investment_Breakdown_DATA!AO32=0,0,Investment_Breakdown_DATA!AO32/ECO!P70))))</f>
        <v>25009.646037999104</v>
      </c>
      <c r="G32" s="64">
        <f>IF($C$2="National Currency",IF(Investment_Breakdown_DATA!AP32=0,0,Investment_Breakdown_DATA!AP32),IF($C$2="Current Exchange rate",IF(Investment_Breakdown_DATA!AP32=0,0,Investment_Breakdown_DATA!AP32/ECO!Q35),IF($C$2="Constant Exchange rate",IF(Investment_Breakdown_DATA!AP32=0,0,Investment_Breakdown_DATA!AP32/ECO!Q70))))</f>
        <v>29464.187112277032</v>
      </c>
      <c r="H32" s="64">
        <f>IF($C$2="National Currency",IF(Investment_Breakdown_DATA!AQ32=0,0,Investment_Breakdown_DATA!AQ32),IF($C$2="Current Exchange rate",IF(Investment_Breakdown_DATA!AQ32=0,0,Investment_Breakdown_DATA!AQ32/ECO!R35),IF($C$2="Constant Exchange rate",IF(Investment_Breakdown_DATA!AQ32=0,0,Investment_Breakdown_DATA!AQ32/ECO!R70))))</f>
        <v>32174.69275290292</v>
      </c>
      <c r="I32" s="64">
        <f>IF($C$2="National Currency",IF(Investment_Breakdown_DATA!AR32=0,0,Investment_Breakdown_DATA!AR32),IF($C$2="Current Exchange rate",IF(Investment_Breakdown_DATA!AR32=0,0,Investment_Breakdown_DATA!AR32/ECO!S35),IF($C$2="Constant Exchange rate",IF(Investment_Breakdown_DATA!AR32=0,0,Investment_Breakdown_DATA!AR32/ECO!S70))))</f>
        <v>34217.460637852302</v>
      </c>
      <c r="J32" s="64">
        <f>IF($C$2="National Currency",IF(Investment_Breakdown_DATA!AS32=0,0,Investment_Breakdown_DATA!AS32),IF($C$2="Current Exchange rate",IF(Investment_Breakdown_DATA!AS32=0,0,Investment_Breakdown_DATA!AS32/ECO!T35),IF($C$2="Constant Exchange rate",IF(Investment_Breakdown_DATA!AS32=0,0,Investment_Breakdown_DATA!AS32/ECO!T70))))</f>
        <v>36757.166346125654</v>
      </c>
      <c r="K32" s="64">
        <f>IF($C$2="National Currency",IF(Investment_Breakdown_DATA!AT32=0,0,Investment_Breakdown_DATA!AT32),IF($C$2="Current Exchange rate",IF(Investment_Breakdown_DATA!AT32=0,0,Investment_Breakdown_DATA!AT32/ECO!U35),IF($C$2="Constant Exchange rate",IF(Investment_Breakdown_DATA!AT32=0,0,Investment_Breakdown_DATA!AT32/ECO!U70))))</f>
        <v>41156.443311122355</v>
      </c>
      <c r="L32" s="64">
        <f>IF($C$2="National Currency",IF(Investment_Breakdown_DATA!AU32=0,0,Investment_Breakdown_DATA!AU32),IF($C$2="Current Exchange rate",IF(Investment_Breakdown_DATA!AU32=0,0,Investment_Breakdown_DATA!AU32/ECO!V35),IF($C$2="Constant Exchange rate",IF(Investment_Breakdown_DATA!AU32=0,0,Investment_Breakdown_DATA!AU32/ECO!V70))))</f>
        <v>42714.921636040781</v>
      </c>
      <c r="M32" s="64">
        <f>IF($C$2="National Currency",IF(Investment_Breakdown_DATA!AV32=0,0,Investment_Breakdown_DATA!AV32),IF($C$2="Current Exchange rate",IF(Investment_Breakdown_DATA!AV32=0,0,Investment_Breakdown_DATA!AV32/ECO!W35),IF($C$2="Constant Exchange rate",IF(Investment_Breakdown_DATA!AV32=0,0,Investment_Breakdown_DATA!AV32/ECO!W70))))</f>
        <v>37759.185723819042</v>
      </c>
      <c r="N32" s="64">
        <f>IF($C$2="National Currency",IF(Investment_Breakdown_DATA!AW32=0,0,Investment_Breakdown_DATA!AW32),IF($C$2="Current Exchange rate",IF(Investment_Breakdown_DATA!AW32=0,0,Investment_Breakdown_DATA!AW32/ECO!X35),IF($C$2="Constant Exchange rate",IF(Investment_Breakdown_DATA!AW32=0,0,Investment_Breakdown_DATA!AW32/ECO!X70))))</f>
        <v>37802.929264647246</v>
      </c>
      <c r="O32" s="64">
        <f>IF($C$2="National Currency",IF(Investment_Breakdown_DATA!AX32=0,0,Investment_Breakdown_DATA!AX32),IF($C$2="Current Exchange rate",IF(Investment_Breakdown_DATA!AX32=0,0,Investment_Breakdown_DATA!AX32/ECO!Y35),IF($C$2="Constant Exchange rate",IF(Investment_Breakdown_DATA!AX32=0,0,Investment_Breakdown_DATA!AX32/ECO!Y70))))</f>
        <v>38723.425895108914</v>
      </c>
      <c r="P32" s="144">
        <f>IF($C$2="National Currency",IF(Investment_Breakdown_DATA!AY32=0,0,Investment_Breakdown_DATA!AY32),IF($C$2="Current Exchange rate",IF(Investment_Breakdown_DATA!AY32=0,0,Investment_Breakdown_DATA!AY32/ECO!Z35),IF($C$2="Constant Exchange rate",IF(Investment_Breakdown_DATA!AY32=0,0,Investment_Breakdown_DATA!AY32/ECO!Z70))))</f>
        <v>41817.103893912179</v>
      </c>
      <c r="Q32" s="63">
        <f t="shared" si="9"/>
        <v>4.8606015737563393E-3</v>
      </c>
      <c r="R32" s="63">
        <f t="shared" si="10"/>
        <v>2.4349875746864535E-2</v>
      </c>
      <c r="S32" s="63">
        <f t="shared" si="11"/>
        <v>0.54833962209114828</v>
      </c>
    </row>
    <row r="33" spans="3:38" ht="16.5" customHeight="1" x14ac:dyDescent="0.25">
      <c r="C33" s="165"/>
      <c r="D33" s="166"/>
      <c r="E33" s="61" t="s">
        <v>26</v>
      </c>
      <c r="F33" s="64">
        <f>IF($C$2="National Currency",IF(Investment_Breakdown_DATA!AO33=0,0,Investment_Breakdown_DATA!AO33),IF($C$2="Current Exchange rate",IF(Investment_Breakdown_DATA!AO33=0,0,Investment_Breakdown_DATA!AO33/ECO!P36),IF($C$2="Constant Exchange rate",IF(Investment_Breakdown_DATA!AO33=0,0,Investment_Breakdown_DATA!AO33/ECO!P71))))</f>
        <v>911.5815893860979</v>
      </c>
      <c r="G33" s="64">
        <f>IF($C$2="National Currency",IF(Investment_Breakdown_DATA!AP33=0,0,Investment_Breakdown_DATA!AP33),IF($C$2="Current Exchange rate",IF(Investment_Breakdown_DATA!AP33=0,0,Investment_Breakdown_DATA!AP33/ECO!Q36),IF($C$2="Constant Exchange rate",IF(Investment_Breakdown_DATA!AP33=0,0,Investment_Breakdown_DATA!AP33/ECO!Q71))))</f>
        <v>927.30221270634445</v>
      </c>
      <c r="H33" s="64">
        <f>IF($C$2="National Currency",IF(Investment_Breakdown_DATA!AQ33=0,0,Investment_Breakdown_DATA!AQ33),IF($C$2="Current Exchange rate",IF(Investment_Breakdown_DATA!AQ33=0,0,Investment_Breakdown_DATA!AQ33/ECO!R36),IF($C$2="Constant Exchange rate",IF(Investment_Breakdown_DATA!AQ33=0,0,Investment_Breakdown_DATA!AQ33/ECO!R71))))</f>
        <v>943.02283602659043</v>
      </c>
      <c r="I33" s="64">
        <f>IF($C$2="National Currency",IF(Investment_Breakdown_DATA!AR33=0,0,Investment_Breakdown_DATA!AR33),IF($C$2="Current Exchange rate",IF(Investment_Breakdown_DATA!AR33=0,0,Investment_Breakdown_DATA!AR33/ECO!S36),IF($C$2="Constant Exchange rate",IF(Investment_Breakdown_DATA!AR33=0,0,Investment_Breakdown_DATA!AR33/ECO!S71))))</f>
        <v>958.74345934683674</v>
      </c>
      <c r="J33" s="64">
        <f>IF($C$2="National Currency",IF(Investment_Breakdown_DATA!AS33=0,0,Investment_Breakdown_DATA!AS33),IF($C$2="Current Exchange rate",IF(Investment_Breakdown_DATA!AS33=0,0,Investment_Breakdown_DATA!AS33/ECO!T36),IF($C$2="Constant Exchange rate",IF(Investment_Breakdown_DATA!AS33=0,0,Investment_Breakdown_DATA!AS33/ECO!T71))))</f>
        <v>974.46408266708318</v>
      </c>
      <c r="K33" s="64">
        <f>IF($C$2="National Currency",IF(Investment_Breakdown_DATA!AT33=0,0,Investment_Breakdown_DATA!AT33),IF($C$2="Current Exchange rate",IF(Investment_Breakdown_DATA!AT33=0,0,Investment_Breakdown_DATA!AT33/ECO!U36),IF($C$2="Constant Exchange rate",IF(Investment_Breakdown_DATA!AT33=0,0,Investment_Breakdown_DATA!AT33/ECO!U71))))</f>
        <v>1001.1153743196217</v>
      </c>
      <c r="L33" s="64">
        <f>IF($C$2="National Currency",IF(Investment_Breakdown_DATA!AU33=0,0,Investment_Breakdown_DATA!AU33),IF($C$2="Current Exchange rate",IF(Investment_Breakdown_DATA!AU33=0,0,Investment_Breakdown_DATA!AU33/ECO!V36),IF($C$2="Constant Exchange rate",IF(Investment_Breakdown_DATA!AU33=0,0,Investment_Breakdown_DATA!AU33/ECO!V71))))</f>
        <v>1180.8690996698492</v>
      </c>
      <c r="M33" s="64">
        <f>IF($C$2="National Currency",IF(Investment_Breakdown_DATA!AV33=0,0,Investment_Breakdown_DATA!AV33),IF($C$2="Current Exchange rate",IF(Investment_Breakdown_DATA!AV33=0,0,Investment_Breakdown_DATA!AV33/ECO!W36),IF($C$2="Constant Exchange rate",IF(Investment_Breakdown_DATA!AV33=0,0,Investment_Breakdown_DATA!AV33/ECO!W71))))</f>
        <v>0</v>
      </c>
      <c r="N33" s="64">
        <f>IF($C$2="National Currency",IF(Investment_Breakdown_DATA!AW33=0,0,Investment_Breakdown_DATA!AW33),IF($C$2="Current Exchange rate",IF(Investment_Breakdown_DATA!AW33=0,0,Investment_Breakdown_DATA!AW33/ECO!X36),IF($C$2="Constant Exchange rate",IF(Investment_Breakdown_DATA!AW33=0,0,Investment_Breakdown_DATA!AW33/ECO!X71))))</f>
        <v>0</v>
      </c>
      <c r="O33" s="64">
        <f>IF($C$2="National Currency",IF(Investment_Breakdown_DATA!AX33=0,0,Investment_Breakdown_DATA!AX33),IF($C$2="Current Exchange rate",IF(Investment_Breakdown_DATA!AX33=0,0,Investment_Breakdown_DATA!AX33/ECO!Y36),IF($C$2="Constant Exchange rate",IF(Investment_Breakdown_DATA!AX33=0,0,Investment_Breakdown_DATA!AX33/ECO!Y71))))</f>
        <v>0</v>
      </c>
      <c r="P33" s="144">
        <f>IF($C$2="National Currency",IF(Investment_Breakdown_DATA!AY33=0,0,Investment_Breakdown_DATA!AY33),IF($C$2="Current Exchange rate",IF(Investment_Breakdown_DATA!AY33=0,0,Investment_Breakdown_DATA!AY33/ECO!Z36),IF($C$2="Constant Exchange rate",IF(Investment_Breakdown_DATA!AY33=0,0,Investment_Breakdown_DATA!AY33/ECO!Z71))))</f>
        <v>0</v>
      </c>
      <c r="Q33" s="63">
        <f t="shared" si="9"/>
        <v>0</v>
      </c>
      <c r="R33" s="63" t="str">
        <f t="shared" si="10"/>
        <v>-</v>
      </c>
      <c r="S33" s="63" t="str">
        <f t="shared" si="11"/>
        <v>-</v>
      </c>
    </row>
    <row r="34" spans="3:38" ht="16.5" customHeight="1" x14ac:dyDescent="0.25">
      <c r="C34" s="165"/>
      <c r="D34" s="166"/>
      <c r="E34" s="61" t="s">
        <v>27</v>
      </c>
      <c r="F34" s="64">
        <f>IF($C$2="National Currency",IF(Investment_Breakdown_DATA!AO34=0,0,Investment_Breakdown_DATA!AO34),IF($C$2="Current Exchange rate",IF(Investment_Breakdown_DATA!AO34=0,0,Investment_Breakdown_DATA!AO34/ECO!P37),IF($C$2="Constant Exchange rate",IF(Investment_Breakdown_DATA!AO34=0,0,Investment_Breakdown_DATA!AO34/ECO!P72))))</f>
        <v>242521.026296178</v>
      </c>
      <c r="G34" s="64">
        <f>IF($C$2="National Currency",IF(Investment_Breakdown_DATA!AP34=0,0,Investment_Breakdown_DATA!AP34),IF($C$2="Current Exchange rate",IF(Investment_Breakdown_DATA!AP34=0,0,Investment_Breakdown_DATA!AP34/ECO!Q37),IF($C$2="Constant Exchange rate",IF(Investment_Breakdown_DATA!AP34=0,0,Investment_Breakdown_DATA!AP34/ECO!Q72))))</f>
        <v>285183.43447247951</v>
      </c>
      <c r="H34" s="64">
        <f>IF($C$2="National Currency",IF(Investment_Breakdown_DATA!AQ34=0,0,Investment_Breakdown_DATA!AQ34),IF($C$2="Current Exchange rate",IF(Investment_Breakdown_DATA!AQ34=0,0,Investment_Breakdown_DATA!AQ34/ECO!R37),IF($C$2="Constant Exchange rate",IF(Investment_Breakdown_DATA!AQ34=0,0,Investment_Breakdown_DATA!AQ34/ECO!R72))))</f>
        <v>275365.80432236771</v>
      </c>
      <c r="I34" s="64">
        <f>IF($C$2="National Currency",IF(Investment_Breakdown_DATA!AR34=0,0,Investment_Breakdown_DATA!AR34),IF($C$2="Current Exchange rate",IF(Investment_Breakdown_DATA!AR34=0,0,Investment_Breakdown_DATA!AR34/ECO!S37),IF($C$2="Constant Exchange rate",IF(Investment_Breakdown_DATA!AR34=0,0,Investment_Breakdown_DATA!AR34/ECO!S72))))</f>
        <v>287000.63877355476</v>
      </c>
      <c r="J34" s="64">
        <f>IF($C$2="National Currency",IF(Investment_Breakdown_DATA!AS34=0,0,Investment_Breakdown_DATA!AS34),IF($C$2="Current Exchange rate",IF(Investment_Breakdown_DATA!AS34=0,0,Investment_Breakdown_DATA!AS34/ECO!T37),IF($C$2="Constant Exchange rate",IF(Investment_Breakdown_DATA!AS34=0,0,Investment_Breakdown_DATA!AS34/ECO!T72))))</f>
        <v>261699.77642925581</v>
      </c>
      <c r="K34" s="64">
        <f>IF($C$2="National Currency",IF(Investment_Breakdown_DATA!AT34=0,0,Investment_Breakdown_DATA!AT34),IF($C$2="Current Exchange rate",IF(Investment_Breakdown_DATA!AT34=0,0,Investment_Breakdown_DATA!AT34/ECO!U37),IF($C$2="Constant Exchange rate",IF(Investment_Breakdown_DATA!AT34=0,0,Investment_Breakdown_DATA!AT34/ECO!U72))))</f>
        <v>296223.46428191202</v>
      </c>
      <c r="L34" s="64">
        <f>IF($C$2="National Currency",IF(Investment_Breakdown_DATA!AU34=0,0,Investment_Breakdown_DATA!AU34),IF($C$2="Current Exchange rate",IF(Investment_Breakdown_DATA!AU34=0,0,Investment_Breakdown_DATA!AU34/ECO!V37),IF($C$2="Constant Exchange rate",IF(Investment_Breakdown_DATA!AU34=0,0,Investment_Breakdown_DATA!AU34/ECO!V72))))</f>
        <v>318819.44000851695</v>
      </c>
      <c r="M34" s="64">
        <f>IF($C$2="National Currency",IF(Investment_Breakdown_DATA!AV34=0,0,Investment_Breakdown_DATA!AV34),IF($C$2="Current Exchange rate",IF(Investment_Breakdown_DATA!AV34=0,0,Investment_Breakdown_DATA!AV34/ECO!W37),IF($C$2="Constant Exchange rate",IF(Investment_Breakdown_DATA!AV34=0,0,Investment_Breakdown_DATA!AV34/ECO!W72))))</f>
        <v>314970.29702970292</v>
      </c>
      <c r="N34" s="64">
        <f>IF($C$2="National Currency",IF(Investment_Breakdown_DATA!AW34=0,0,Investment_Breakdown_DATA!AW34),IF($C$2="Current Exchange rate",IF(Investment_Breakdown_DATA!AW34=0,0,Investment_Breakdown_DATA!AW34/ECO!X37),IF($C$2="Constant Exchange rate",IF(Investment_Breakdown_DATA!AW34=0,0,Investment_Breakdown_DATA!AW34/ECO!X72))))</f>
        <v>343080.16608112422</v>
      </c>
      <c r="O34" s="64">
        <f>IF($C$2="National Currency",IF(Investment_Breakdown_DATA!AX34=0,0,Investment_Breakdown_DATA!AX34),IF($C$2="Current Exchange rate",IF(Investment_Breakdown_DATA!AX34=0,0,Investment_Breakdown_DATA!AX34/ECO!Y37),IF($C$2="Constant Exchange rate",IF(Investment_Breakdown_DATA!AX34=0,0,Investment_Breakdown_DATA!AX34/ECO!Y72))))</f>
        <v>371958.26679442136</v>
      </c>
      <c r="P34" s="144">
        <f>IF($C$2="National Currency",IF(Investment_Breakdown_DATA!AY34=0,0,Investment_Breakdown_DATA!AY34),IF($C$2="Current Exchange rate",IF(Investment_Breakdown_DATA!AY34=0,0,Investment_Breakdown_DATA!AY34/ECO!Z37),IF($C$2="Constant Exchange rate",IF(Investment_Breakdown_DATA!AY34=0,0,Investment_Breakdown_DATA!AY34/ECO!Z72))))</f>
        <v>0</v>
      </c>
      <c r="Q34" s="63">
        <f t="shared" si="9"/>
        <v>4.6688558544635453E-2</v>
      </c>
      <c r="R34" s="63">
        <f t="shared" si="10"/>
        <v>8.417304049709684E-2</v>
      </c>
      <c r="S34" s="63">
        <f t="shared" si="11"/>
        <v>0.53371553994732213</v>
      </c>
    </row>
    <row r="35" spans="3:38" ht="16.5" customHeight="1" x14ac:dyDescent="0.25">
      <c r="C35" s="165"/>
      <c r="D35" s="166"/>
      <c r="E35" s="61" t="s">
        <v>28</v>
      </c>
      <c r="F35" s="64">
        <f>IF($C$2="National Currency",IF(Investment_Breakdown_DATA!AO35=0,0,Investment_Breakdown_DATA!AO35),IF($C$2="Current Exchange rate",IF(Investment_Breakdown_DATA!AO35=0,0,Investment_Breakdown_DATA!AO35/ECO!P38),IF($C$2="Constant Exchange rate",IF(Investment_Breakdown_DATA!AO35=0,0,Investment_Breakdown_DATA!AO35/ECO!P73))))</f>
        <v>3913.2740777833419</v>
      </c>
      <c r="G35" s="64">
        <f>IF($C$2="National Currency",IF(Investment_Breakdown_DATA!AP35=0,0,Investment_Breakdown_DATA!AP35),IF($C$2="Current Exchange rate",IF(Investment_Breakdown_DATA!AP35=0,0,Investment_Breakdown_DATA!AP35/ECO!Q38),IF($C$2="Constant Exchange rate",IF(Investment_Breakdown_DATA!AP35=0,0,Investment_Breakdown_DATA!AP35/ECO!Q73))))</f>
        <v>3770.3638791520616</v>
      </c>
      <c r="H35" s="64">
        <f>IF($C$2="National Currency",IF(Investment_Breakdown_DATA!AQ35=0,0,Investment_Breakdown_DATA!AQ35),IF($C$2="Current Exchange rate",IF(Investment_Breakdown_DATA!AQ35=0,0,Investment_Breakdown_DATA!AQ35/ECO!R38),IF($C$2="Constant Exchange rate",IF(Investment_Breakdown_DATA!AQ35=0,0,Investment_Breakdown_DATA!AQ35/ECO!R73))))</f>
        <v>4457.4528459355706</v>
      </c>
      <c r="I35" s="64">
        <f>IF($C$2="National Currency",IF(Investment_Breakdown_DATA!AR35=0,0,Investment_Breakdown_DATA!AR35),IF($C$2="Current Exchange rate",IF(Investment_Breakdown_DATA!AR35=0,0,Investment_Breakdown_DATA!AR35/ECO!S38),IF($C$2="Constant Exchange rate",IF(Investment_Breakdown_DATA!AR35=0,0,Investment_Breakdown_DATA!AR35/ECO!S73))))</f>
        <v>5898</v>
      </c>
      <c r="J35" s="64">
        <f>IF($C$2="National Currency",IF(Investment_Breakdown_DATA!AS35=0,0,Investment_Breakdown_DATA!AS35),IF($C$2="Current Exchange rate",IF(Investment_Breakdown_DATA!AS35=0,0,Investment_Breakdown_DATA!AS35/ECO!T38),IF($C$2="Constant Exchange rate",IF(Investment_Breakdown_DATA!AS35=0,0,Investment_Breakdown_DATA!AS35/ECO!T73))))</f>
        <v>4314</v>
      </c>
      <c r="K35" s="64">
        <f>IF($C$2="National Currency",IF(Investment_Breakdown_DATA!AT35=0,0,Investment_Breakdown_DATA!AT35),IF($C$2="Current Exchange rate",IF(Investment_Breakdown_DATA!AT35=0,0,Investment_Breakdown_DATA!AT35/ECO!U38),IF($C$2="Constant Exchange rate",IF(Investment_Breakdown_DATA!AT35=0,0,Investment_Breakdown_DATA!AT35/ECO!U73))))</f>
        <v>5347</v>
      </c>
      <c r="L35" s="64">
        <f>IF($C$2="National Currency",IF(Investment_Breakdown_DATA!AU35=0,0,Investment_Breakdown_DATA!AU35),IF($C$2="Current Exchange rate",IF(Investment_Breakdown_DATA!AU35=0,0,Investment_Breakdown_DATA!AU35/ECO!V38),IF($C$2="Constant Exchange rate",IF(Investment_Breakdown_DATA!AU35=0,0,Investment_Breakdown_DATA!AU35/ECO!V73))))</f>
        <v>6224</v>
      </c>
      <c r="M35" s="64">
        <f>IF($C$2="National Currency",IF(Investment_Breakdown_DATA!AV35=0,0,Investment_Breakdown_DATA!AV35),IF($C$2="Current Exchange rate",IF(Investment_Breakdown_DATA!AV35=0,0,Investment_Breakdown_DATA!AV35/ECO!W38),IF($C$2="Constant Exchange rate",IF(Investment_Breakdown_DATA!AV35=0,0,Investment_Breakdown_DATA!AV35/ECO!W73))))</f>
        <v>4212</v>
      </c>
      <c r="N35" s="64">
        <f>IF($C$2="National Currency",IF(Investment_Breakdown_DATA!AW35=0,0,Investment_Breakdown_DATA!AW35),IF($C$2="Current Exchange rate",IF(Investment_Breakdown_DATA!AW35=0,0,Investment_Breakdown_DATA!AW35/ECO!X38),IF($C$2="Constant Exchange rate",IF(Investment_Breakdown_DATA!AW35=0,0,Investment_Breakdown_DATA!AW35/ECO!X73))))</f>
        <v>4431</v>
      </c>
      <c r="O35" s="64">
        <f>IF($C$2="National Currency",IF(Investment_Breakdown_DATA!AX35=0,0,Investment_Breakdown_DATA!AX35),IF($C$2="Current Exchange rate",IF(Investment_Breakdown_DATA!AX35=0,0,Investment_Breakdown_DATA!AX35/ECO!Y38),IF($C$2="Constant Exchange rate",IF(Investment_Breakdown_DATA!AX35=0,0,Investment_Breakdown_DATA!AX35/ECO!Y73))))</f>
        <v>3414.7000000000003</v>
      </c>
      <c r="P35" s="144">
        <f>IF($C$2="National Currency",IF(Investment_Breakdown_DATA!AY35=0,0,Investment_Breakdown_DATA!AY35),IF($C$2="Current Exchange rate",IF(Investment_Breakdown_DATA!AY35=0,0,Investment_Breakdown_DATA!AY35/ECO!Z38),IF($C$2="Constant Exchange rate",IF(Investment_Breakdown_DATA!AY35=0,0,Investment_Breakdown_DATA!AY35/ECO!Z73))))</f>
        <v>0</v>
      </c>
      <c r="Q35" s="63">
        <f t="shared" si="9"/>
        <v>4.2861642042891081E-4</v>
      </c>
      <c r="R35" s="63">
        <f t="shared" si="10"/>
        <v>-0.2293613179869104</v>
      </c>
      <c r="S35" s="63">
        <f t="shared" si="11"/>
        <v>-0.12740586727974768</v>
      </c>
    </row>
    <row r="36" spans="3:38" ht="16.5" customHeight="1" x14ac:dyDescent="0.25">
      <c r="C36" s="165"/>
      <c r="D36" s="166"/>
      <c r="E36" s="61" t="s">
        <v>29</v>
      </c>
      <c r="F36" s="64">
        <f>IF($C$2="National Currency",IF(Investment_Breakdown_DATA!AO36=0,0,Investment_Breakdown_DATA!AO36),IF($C$2="Current Exchange rate",IF(Investment_Breakdown_DATA!AO36=0,0,Investment_Breakdown_DATA!AO36/ECO!P39),IF($C$2="Constant Exchange rate",IF(Investment_Breakdown_DATA!AO36=0,0,Investment_Breakdown_DATA!AO36/ECO!P74))))</f>
        <v>1831.7400252273783</v>
      </c>
      <c r="G36" s="64">
        <f>IF($C$2="National Currency",IF(Investment_Breakdown_DATA!AP36=0,0,Investment_Breakdown_DATA!AP36),IF($C$2="Current Exchange rate",IF(Investment_Breakdown_DATA!AP36=0,0,Investment_Breakdown_DATA!AP36/ECO!Q39),IF($C$2="Constant Exchange rate",IF(Investment_Breakdown_DATA!AP36=0,0,Investment_Breakdown_DATA!AP36/ECO!Q74))))</f>
        <v>2273.3851158467769</v>
      </c>
      <c r="H36" s="64">
        <f>IF($C$2="National Currency",IF(Investment_Breakdown_DATA!AQ36=0,0,Investment_Breakdown_DATA!AQ36),IF($C$2="Current Exchange rate",IF(Investment_Breakdown_DATA!AQ36=0,0,Investment_Breakdown_DATA!AQ36/ECO!R39),IF($C$2="Constant Exchange rate",IF(Investment_Breakdown_DATA!AQ36=0,0,Investment_Breakdown_DATA!AQ36/ECO!R74))))</f>
        <v>2876.4854278696143</v>
      </c>
      <c r="I36" s="64">
        <f>IF($C$2="National Currency",IF(Investment_Breakdown_DATA!AR36=0,0,Investment_Breakdown_DATA!AR36),IF($C$2="Current Exchange rate",IF(Investment_Breakdown_DATA!AR36=0,0,Investment_Breakdown_DATA!AR36/ECO!S39),IF($C$2="Constant Exchange rate",IF(Investment_Breakdown_DATA!AR36=0,0,Investment_Breakdown_DATA!AR36/ECO!S74))))</f>
        <v>0</v>
      </c>
      <c r="J36" s="64">
        <f>IF($C$2="National Currency",IF(Investment_Breakdown_DATA!AS36=0,0,Investment_Breakdown_DATA!AS36),IF($C$2="Current Exchange rate",IF(Investment_Breakdown_DATA!AS36=0,0,Investment_Breakdown_DATA!AS36/ECO!T39),IF($C$2="Constant Exchange rate",IF(Investment_Breakdown_DATA!AS36=0,0,Investment_Breakdown_DATA!AS36/ECO!T74))))</f>
        <v>0</v>
      </c>
      <c r="K36" s="64">
        <f>IF($C$2="National Currency",IF(Investment_Breakdown_DATA!AT36=0,0,Investment_Breakdown_DATA!AT36),IF($C$2="Current Exchange rate",IF(Investment_Breakdown_DATA!AT36=0,0,Investment_Breakdown_DATA!AT36/ECO!U39),IF($C$2="Constant Exchange rate",IF(Investment_Breakdown_DATA!AT36=0,0,Investment_Breakdown_DATA!AT36/ECO!U74))))</f>
        <v>0</v>
      </c>
      <c r="L36" s="64">
        <f>IF($C$2="National Currency",IF(Investment_Breakdown_DATA!AU36=0,0,Investment_Breakdown_DATA!AU36),IF($C$2="Current Exchange rate",IF(Investment_Breakdown_DATA!AU36=0,0,Investment_Breakdown_DATA!AU36/ECO!V39),IF($C$2="Constant Exchange rate",IF(Investment_Breakdown_DATA!AU36=0,0,Investment_Breakdown_DATA!AU36/ECO!V74))))</f>
        <v>0</v>
      </c>
      <c r="M36" s="64">
        <f>IF($C$2="National Currency",IF(Investment_Breakdown_DATA!AV36=0,0,Investment_Breakdown_DATA!AV36),IF($C$2="Current Exchange rate",IF(Investment_Breakdown_DATA!AV36=0,0,Investment_Breakdown_DATA!AV36/ECO!W39),IF($C$2="Constant Exchange rate",IF(Investment_Breakdown_DATA!AV36=0,0,Investment_Breakdown_DATA!AV36/ECO!W74))))</f>
        <v>0</v>
      </c>
      <c r="N36" s="64">
        <f>IF($C$2="National Currency",IF(Investment_Breakdown_DATA!AW36=0,0,Investment_Breakdown_DATA!AW36),IF($C$2="Current Exchange rate",IF(Investment_Breakdown_DATA!AW36=0,0,Investment_Breakdown_DATA!AW36/ECO!X39),IF($C$2="Constant Exchange rate",IF(Investment_Breakdown_DATA!AW36=0,0,Investment_Breakdown_DATA!AW36/ECO!X74))))</f>
        <v>0</v>
      </c>
      <c r="O36" s="64">
        <f>IF($C$2="National Currency",IF(Investment_Breakdown_DATA!AX36=0,0,Investment_Breakdown_DATA!AX36),IF($C$2="Current Exchange rate",IF(Investment_Breakdown_DATA!AX36=0,0,Investment_Breakdown_DATA!AX36/ECO!Y39),IF($C$2="Constant Exchange rate",IF(Investment_Breakdown_DATA!AX36=0,0,Investment_Breakdown_DATA!AX36/ECO!Y74))))</f>
        <v>0</v>
      </c>
      <c r="P36" s="144">
        <f>IF($C$2="National Currency",IF(Investment_Breakdown_DATA!AY36=0,0,Investment_Breakdown_DATA!AY36),IF($C$2="Current Exchange rate",IF(Investment_Breakdown_DATA!AY36=0,0,Investment_Breakdown_DATA!AY36/ECO!Z39),IF($C$2="Constant Exchange rate",IF(Investment_Breakdown_DATA!AY36=0,0,Investment_Breakdown_DATA!AY36/ECO!Z74))))</f>
        <v>0</v>
      </c>
      <c r="Q36" s="63">
        <f t="shared" si="9"/>
        <v>0</v>
      </c>
      <c r="R36" s="63" t="str">
        <f t="shared" si="10"/>
        <v>-</v>
      </c>
      <c r="S36" s="63" t="str">
        <f t="shared" si="11"/>
        <v>-</v>
      </c>
    </row>
    <row r="37" spans="3:38" ht="16.5" customHeight="1" x14ac:dyDescent="0.25">
      <c r="C37" s="165"/>
      <c r="D37" s="166"/>
      <c r="E37" s="61" t="s">
        <v>30</v>
      </c>
      <c r="F37" s="64">
        <f>IF($C$2="National Currency",IF(Investment_Breakdown_DATA!AO37=0,0,Investment_Breakdown_DATA!AO37),IF($C$2="Current Exchange rate",IF(Investment_Breakdown_DATA!AO37=0,0,Investment_Breakdown_DATA!AO37/ECO!P40),IF($C$2="Constant Exchange rate",IF(Investment_Breakdown_DATA!AO37=0,0,Investment_Breakdown_DATA!AO37/ECO!P75))))</f>
        <v>2589.3068502824858</v>
      </c>
      <c r="G37" s="64">
        <f>IF($C$2="National Currency",IF(Investment_Breakdown_DATA!AP37=0,0,Investment_Breakdown_DATA!AP37),IF($C$2="Current Exchange rate",IF(Investment_Breakdown_DATA!AP37=0,0,Investment_Breakdown_DATA!AP37/ECO!Q40),IF($C$2="Constant Exchange rate",IF(Investment_Breakdown_DATA!AP37=0,0,Investment_Breakdown_DATA!AP37/ECO!Q75))))</f>
        <v>3691.0310734463278</v>
      </c>
      <c r="H37" s="64">
        <f>IF($C$2="National Currency",IF(Investment_Breakdown_DATA!AQ37=0,0,Investment_Breakdown_DATA!AQ37),IF($C$2="Current Exchange rate",IF(Investment_Breakdown_DATA!AQ37=0,0,Investment_Breakdown_DATA!AQ37/ECO!R40),IF($C$2="Constant Exchange rate",IF(Investment_Breakdown_DATA!AQ37=0,0,Investment_Breakdown_DATA!AQ37/ECO!R75))))</f>
        <v>4006.7090395480227</v>
      </c>
      <c r="I37" s="64">
        <f>IF($C$2="National Currency",IF(Investment_Breakdown_DATA!AR37=0,0,Investment_Breakdown_DATA!AR37),IF($C$2="Current Exchange rate",IF(Investment_Breakdown_DATA!AR37=0,0,Investment_Breakdown_DATA!AR37/ECO!S40),IF($C$2="Constant Exchange rate",IF(Investment_Breakdown_DATA!AR37=0,0,Investment_Breakdown_DATA!AR37/ECO!S75))))</f>
        <v>4787.4293785310738</v>
      </c>
      <c r="J37" s="64">
        <f>IF($C$2="National Currency",IF(Investment_Breakdown_DATA!AS37=0,0,Investment_Breakdown_DATA!AS37),IF($C$2="Current Exchange rate",IF(Investment_Breakdown_DATA!AS37=0,0,Investment_Breakdown_DATA!AS37/ECO!T40),IF($C$2="Constant Exchange rate",IF(Investment_Breakdown_DATA!AS37=0,0,Investment_Breakdown_DATA!AS37/ECO!T75))))</f>
        <v>5695.2683615819215</v>
      </c>
      <c r="K37" s="64">
        <f>IF($C$2="National Currency",IF(Investment_Breakdown_DATA!AT37=0,0,Investment_Breakdown_DATA!AT37),IF($C$2="Current Exchange rate",IF(Investment_Breakdown_DATA!AT37=0,0,Investment_Breakdown_DATA!AT37/ECO!U40),IF($C$2="Constant Exchange rate",IF(Investment_Breakdown_DATA!AT37=0,0,Investment_Breakdown_DATA!AT37/ECO!U75))))</f>
        <v>5869.703389830509</v>
      </c>
      <c r="L37" s="64">
        <f>IF($C$2="National Currency",IF(Investment_Breakdown_DATA!AU37=0,0,Investment_Breakdown_DATA!AU37),IF($C$2="Current Exchange rate",IF(Investment_Breakdown_DATA!AU37=0,0,Investment_Breakdown_DATA!AU37/ECO!V40),IF($C$2="Constant Exchange rate",IF(Investment_Breakdown_DATA!AU37=0,0,Investment_Breakdown_DATA!AU37/ECO!V75))))</f>
        <v>6138.7711864406783</v>
      </c>
      <c r="M37" s="64">
        <f>IF($C$2="National Currency",IF(Investment_Breakdown_DATA!AV37=0,0,Investment_Breakdown_DATA!AV37),IF($C$2="Current Exchange rate",IF(Investment_Breakdown_DATA!AV37=0,0,Investment_Breakdown_DATA!AV37/ECO!W40),IF($C$2="Constant Exchange rate",IF(Investment_Breakdown_DATA!AV37=0,0,Investment_Breakdown_DATA!AV37/ECO!W75))))</f>
        <v>6326.2711864406783</v>
      </c>
      <c r="N37" s="64">
        <f>IF($C$2="National Currency",IF(Investment_Breakdown_DATA!AW37=0,0,Investment_Breakdown_DATA!AW37),IF($C$2="Current Exchange rate",IF(Investment_Breakdown_DATA!AW37=0,0,Investment_Breakdown_DATA!AW37/ECO!X40),IF($C$2="Constant Exchange rate",IF(Investment_Breakdown_DATA!AW37=0,0,Investment_Breakdown_DATA!AW37/ECO!X75))))</f>
        <v>7180.4378531073453</v>
      </c>
      <c r="O37" s="64">
        <f>IF($C$2="National Currency",IF(Investment_Breakdown_DATA!AX37=0,0,Investment_Breakdown_DATA!AX37),IF($C$2="Current Exchange rate",IF(Investment_Breakdown_DATA!AX37=0,0,Investment_Breakdown_DATA!AX37/ECO!Y40),IF($C$2="Constant Exchange rate",IF(Investment_Breakdown_DATA!AX37=0,0,Investment_Breakdown_DATA!AX37/ECO!Y75))))</f>
        <v>8337.9237288135591</v>
      </c>
      <c r="P37" s="144">
        <f>IF($C$2="National Currency",IF(Investment_Breakdown_DATA!AY37=0,0,Investment_Breakdown_DATA!AY37),IF($C$2="Current Exchange rate",IF(Investment_Breakdown_DATA!AY37=0,0,Investment_Breakdown_DATA!AY37/ECO!Z40),IF($C$2="Constant Exchange rate",IF(Investment_Breakdown_DATA!AY37=0,0,Investment_Breakdown_DATA!AY37/ECO!Z75))))</f>
        <v>0</v>
      </c>
      <c r="Q37" s="63">
        <f t="shared" si="9"/>
        <v>1.046584186737735E-3</v>
      </c>
      <c r="R37" s="63">
        <f t="shared" si="10"/>
        <v>0.16119990164740572</v>
      </c>
      <c r="S37" s="63">
        <f t="shared" si="11"/>
        <v>2.2201373614347468</v>
      </c>
    </row>
    <row r="38" spans="3:38" ht="16.5" customHeight="1" x14ac:dyDescent="0.25">
      <c r="C38" s="165"/>
      <c r="D38" s="166"/>
      <c r="E38" s="61" t="s">
        <v>34</v>
      </c>
      <c r="F38" s="65">
        <f>IF($C$2="National Currency",IF(Investment_Breakdown_DATA!AO38=0,0,Investment_Breakdown_DATA!AO38),IF($C$2="Current Exchange rate",IF(Investment_Breakdown_DATA!AO38=0,0,Investment_Breakdown_DATA!AO38/ECO!P41),IF($C$2="Constant Exchange rate",IF(Investment_Breakdown_DATA!AO38=0,0,Investment_Breakdown_DATA!AO38/ECO!P76))))</f>
        <v>1301168.2809089741</v>
      </c>
      <c r="G38" s="65">
        <f>IF($C$2="National Currency",IF(Investment_Breakdown_DATA!AP38=0,0,Investment_Breakdown_DATA!AP38),IF($C$2="Current Exchange rate",IF(Investment_Breakdown_DATA!AP38=0,0,Investment_Breakdown_DATA!AP38/ECO!Q41),IF($C$2="Constant Exchange rate",IF(Investment_Breakdown_DATA!AP38=0,0,Investment_Breakdown_DATA!AP38/ECO!Q76))))</f>
        <v>1509005.3241751187</v>
      </c>
      <c r="H38" s="65">
        <f>IF($C$2="National Currency",IF(Investment_Breakdown_DATA!AQ38=0,0,Investment_Breakdown_DATA!AQ38),IF($C$2="Current Exchange rate",IF(Investment_Breakdown_DATA!AQ38=0,0,Investment_Breakdown_DATA!AQ38/ECO!R41),IF($C$2="Constant Exchange rate",IF(Investment_Breakdown_DATA!AQ38=0,0,Investment_Breakdown_DATA!AQ38/ECO!R76))))</f>
        <v>1626524.6719732957</v>
      </c>
      <c r="I38" s="65">
        <f>IF($C$2="National Currency",IF(Investment_Breakdown_DATA!AR38=0,0,Investment_Breakdown_DATA!AR38),IF($C$2="Current Exchange rate",IF(Investment_Breakdown_DATA!AR38=0,0,Investment_Breakdown_DATA!AR38/ECO!S41),IF($C$2="Constant Exchange rate",IF(Investment_Breakdown_DATA!AR38=0,0,Investment_Breakdown_DATA!AR38/ECO!S76))))</f>
        <v>1763455.2548465787</v>
      </c>
      <c r="J38" s="65">
        <f>IF($C$2="National Currency",IF(Investment_Breakdown_DATA!AS38=0,0,Investment_Breakdown_DATA!AS38),IF($C$2="Current Exchange rate",IF(Investment_Breakdown_DATA!AS38=0,0,Investment_Breakdown_DATA!AS38/ECO!T41),IF($C$2="Constant Exchange rate",IF(Investment_Breakdown_DATA!AS38=0,0,Investment_Breakdown_DATA!AS38/ECO!T76))))</f>
        <v>1525166.1869302862</v>
      </c>
      <c r="K38" s="65">
        <f>IF($C$2="National Currency",IF(Investment_Breakdown_DATA!AT38=0,0,Investment_Breakdown_DATA!AT38),IF($C$2="Current Exchange rate",IF(Investment_Breakdown_DATA!AT38=0,0,Investment_Breakdown_DATA!AT38/ECO!U41),IF($C$2="Constant Exchange rate",IF(Investment_Breakdown_DATA!AT38=0,0,Investment_Breakdown_DATA!AT38/ECO!U76))))</f>
        <v>1671101.7808175914</v>
      </c>
      <c r="L38" s="65">
        <f>IF($C$2="National Currency",IF(Investment_Breakdown_DATA!AU38=0,0,Investment_Breakdown_DATA!AU38),IF($C$2="Current Exchange rate",IF(Investment_Breakdown_DATA!AU38=0,0,Investment_Breakdown_DATA!AU38/ECO!V41),IF($C$2="Constant Exchange rate",IF(Investment_Breakdown_DATA!AU38=0,0,Investment_Breakdown_DATA!AU38/ECO!V76))))</f>
        <v>1744360.2092694824</v>
      </c>
      <c r="M38" s="65">
        <f>IF($C$2="National Currency",IF(Investment_Breakdown_DATA!AV38=0,0,Investment_Breakdown_DATA!AV38),IF($C$2="Current Exchange rate",IF(Investment_Breakdown_DATA!AV38=0,0,Investment_Breakdown_DATA!AV38/ECO!W41),IF($C$2="Constant Exchange rate",IF(Investment_Breakdown_DATA!AV38=0,0,Investment_Breakdown_DATA!AV38/ECO!W76))))</f>
        <v>1737860.0730303</v>
      </c>
      <c r="N38" s="65">
        <f>IF($C$2="National Currency",IF(Investment_Breakdown_DATA!AW38=0,0,Investment_Breakdown_DATA!AW38),IF($C$2="Current Exchange rate",IF(Investment_Breakdown_DATA!AW38=0,0,Investment_Breakdown_DATA!AW38/ECO!X41),IF($C$2="Constant Exchange rate",IF(Investment_Breakdown_DATA!AW38=0,0,Investment_Breakdown_DATA!AW38/ECO!X76))))</f>
        <v>1776219.3529336245</v>
      </c>
      <c r="O38" s="65">
        <f>IF($C$2="National Currency",IF(Investment_Breakdown_DATA!AX38=0,0,Investment_Breakdown_DATA!AX38),IF($C$2="Current Exchange rate",IF(Investment_Breakdown_DATA!AX38=0,0,Investment_Breakdown_DATA!AX38/ECO!Y41),IF($C$2="Constant Exchange rate",IF(Investment_Breakdown_DATA!AX38=0,0,Investment_Breakdown_DATA!AX38/ECO!Y76))))</f>
        <v>1914324.8568494027</v>
      </c>
      <c r="P38" s="145">
        <f>IF($C$2="National Currency",IF(Investment_Breakdown_DATA!AY38=0,0,Investment_Breakdown_DATA!AY38),IF($C$2="Current Exchange rate",IF(Investment_Breakdown_DATA!AY38=0,0,Investment_Breakdown_DATA!AY38/ECO!Z41),IF($C$2="Constant Exchange rate",IF(Investment_Breakdown_DATA!AY38=0,0,Investment_Breakdown_DATA!AY38/ECO!Z76))))</f>
        <v>0</v>
      </c>
      <c r="Q38" s="63">
        <f t="shared" si="9"/>
        <v>0.24028789284003807</v>
      </c>
      <c r="R38" s="63">
        <f t="shared" si="10"/>
        <v>7.7752504884985862E-2</v>
      </c>
      <c r="S38" s="63">
        <f t="shared" si="11"/>
        <v>0.47123541584650974</v>
      </c>
    </row>
    <row r="39" spans="3:38" ht="16.5" customHeight="1" thickBot="1" x14ac:dyDescent="0.3">
      <c r="C39" s="171"/>
      <c r="D39" s="172"/>
      <c r="E39" s="66" t="s">
        <v>100</v>
      </c>
      <c r="F39" s="87">
        <f t="shared" ref="F39:O39" si="12">SUM(F7:F38)</f>
        <v>5222312.1097652605</v>
      </c>
      <c r="G39" s="87">
        <f t="shared" si="12"/>
        <v>5897583.5358095421</v>
      </c>
      <c r="H39" s="87">
        <f t="shared" si="12"/>
        <v>6280309.7527710395</v>
      </c>
      <c r="I39" s="87">
        <f t="shared" si="12"/>
        <v>6588025.6099528037</v>
      </c>
      <c r="J39" s="87">
        <f t="shared" si="12"/>
        <v>6234502.2381152026</v>
      </c>
      <c r="K39" s="87">
        <f t="shared" si="12"/>
        <v>6824914.9920678334</v>
      </c>
      <c r="L39" s="87">
        <f>SUM(L7:L38)</f>
        <v>7229173.1249267878</v>
      </c>
      <c r="M39" s="87">
        <f t="shared" si="12"/>
        <v>7247455.0966628622</v>
      </c>
      <c r="N39" s="87">
        <f t="shared" si="12"/>
        <v>7771626.142239444</v>
      </c>
      <c r="O39" s="87">
        <f t="shared" si="12"/>
        <v>7966796.971014211</v>
      </c>
      <c r="P39" s="146" t="s">
        <v>181</v>
      </c>
      <c r="Q39" s="63">
        <f t="shared" si="9"/>
        <v>1</v>
      </c>
      <c r="R39" s="95"/>
      <c r="S39" s="95"/>
    </row>
    <row r="40" spans="3:38" ht="16.5" customHeight="1" thickTop="1" thickBot="1" x14ac:dyDescent="0.3">
      <c r="C40" s="173"/>
      <c r="D40" s="174"/>
      <c r="E40" s="93" t="s">
        <v>103</v>
      </c>
      <c r="F40" s="89">
        <v>5219568.5</v>
      </c>
      <c r="G40" s="89">
        <v>5894383</v>
      </c>
      <c r="H40" s="89">
        <v>6276490</v>
      </c>
      <c r="I40" s="89">
        <v>6587067</v>
      </c>
      <c r="J40" s="89">
        <v>6233528</v>
      </c>
      <c r="K40" s="89">
        <v>6823914</v>
      </c>
      <c r="L40" s="89">
        <v>7227992</v>
      </c>
      <c r="M40" s="89">
        <v>7247455</v>
      </c>
      <c r="N40" s="89">
        <v>7771627</v>
      </c>
      <c r="O40" s="89">
        <v>7966797</v>
      </c>
      <c r="P40" s="147" t="s">
        <v>181</v>
      </c>
      <c r="Q40" s="63">
        <f t="shared" si="9"/>
        <v>1.0000000036383241</v>
      </c>
      <c r="R40" s="63">
        <f t="shared" ref="R40" si="13">IF(OR(O40=0, N40=0),"-",O40/N40-1)</f>
        <v>2.5113145548544713E-2</v>
      </c>
      <c r="S40" s="63">
        <f t="shared" ref="S40" si="14">IF(OR(O40=0, F40=0),"-",O40/F40-1)</f>
        <v>0.5263324928104689</v>
      </c>
    </row>
    <row r="41" spans="3:38" ht="16.5" customHeight="1" thickTop="1" x14ac:dyDescent="0.25">
      <c r="E41" s="137" t="s">
        <v>104</v>
      </c>
      <c r="F41" s="90"/>
      <c r="G41" s="90">
        <f t="shared" ref="G41" si="15">G40/F40-1</f>
        <v>0.12928549553473623</v>
      </c>
      <c r="H41" s="90">
        <f t="shared" ref="H41" si="16">H40/G40-1</f>
        <v>6.4825614487555416E-2</v>
      </c>
      <c r="I41" s="90">
        <f t="shared" ref="I41" si="17">I40/H40-1</f>
        <v>4.9482592977922346E-2</v>
      </c>
      <c r="J41" s="90">
        <f t="shared" ref="J41" si="18">J40/I40-1</f>
        <v>-5.367168726232785E-2</v>
      </c>
      <c r="K41" s="90">
        <f t="shared" ref="K41" si="19">K40/J40-1</f>
        <v>9.4711373719665648E-2</v>
      </c>
      <c r="L41" s="90">
        <f t="shared" ref="L41" si="20">L40/K40-1</f>
        <v>5.9214990106850607E-2</v>
      </c>
      <c r="M41" s="90">
        <f t="shared" ref="M41" si="21">M40/L40-1</f>
        <v>2.6927257252082892E-3</v>
      </c>
      <c r="N41" s="90">
        <f t="shared" ref="N41" si="22">N40/M40-1</f>
        <v>7.2324974767004502E-2</v>
      </c>
      <c r="O41" s="91">
        <f t="shared" ref="O41" si="23">O40/N40-1</f>
        <v>2.5113145548544713E-2</v>
      </c>
      <c r="P41" s="91"/>
      <c r="Q41" t="s">
        <v>170</v>
      </c>
    </row>
    <row r="42" spans="3:38" ht="16.5" customHeight="1" x14ac:dyDescent="0.15"/>
    <row r="43" spans="3:38" ht="16.5" customHeight="1" x14ac:dyDescent="0.15"/>
    <row r="44" spans="3:38" ht="18.75" x14ac:dyDescent="0.15">
      <c r="C44" s="159" t="s">
        <v>142</v>
      </c>
      <c r="D44" s="160"/>
      <c r="E44" s="167" t="s">
        <v>174</v>
      </c>
      <c r="F44" s="168"/>
      <c r="G44" s="168"/>
      <c r="H44" s="168"/>
      <c r="I44" s="168"/>
      <c r="J44" s="168"/>
      <c r="K44" s="168"/>
      <c r="L44" s="168"/>
      <c r="M44" s="168"/>
      <c r="N44" s="168"/>
      <c r="O44" s="168"/>
      <c r="P44" s="169"/>
    </row>
    <row r="45" spans="3:38" ht="15" x14ac:dyDescent="0.15">
      <c r="C45" s="163" t="s">
        <v>116</v>
      </c>
      <c r="D45" s="164"/>
      <c r="E45" s="57">
        <v>2</v>
      </c>
      <c r="F45" s="58">
        <v>2004</v>
      </c>
      <c r="G45" s="58">
        <f t="shared" ref="G45:P45" si="24">F45+1</f>
        <v>2005</v>
      </c>
      <c r="H45" s="58">
        <f t="shared" si="24"/>
        <v>2006</v>
      </c>
      <c r="I45" s="58">
        <f t="shared" si="24"/>
        <v>2007</v>
      </c>
      <c r="J45" s="58">
        <f t="shared" si="24"/>
        <v>2008</v>
      </c>
      <c r="K45" s="58">
        <f t="shared" si="24"/>
        <v>2009</v>
      </c>
      <c r="L45" s="58">
        <f t="shared" si="24"/>
        <v>2010</v>
      </c>
      <c r="M45" s="58">
        <f t="shared" si="24"/>
        <v>2011</v>
      </c>
      <c r="N45" s="58">
        <f t="shared" si="24"/>
        <v>2012</v>
      </c>
      <c r="O45" s="107">
        <f t="shared" si="24"/>
        <v>2013</v>
      </c>
      <c r="P45" s="107">
        <f t="shared" si="24"/>
        <v>2014</v>
      </c>
      <c r="Q45" s="59" t="s">
        <v>102</v>
      </c>
      <c r="R45" s="60" t="s">
        <v>126</v>
      </c>
      <c r="S45" s="59" t="s">
        <v>127</v>
      </c>
    </row>
    <row r="46" spans="3:38" ht="15" x14ac:dyDescent="0.25">
      <c r="C46" s="165"/>
      <c r="D46" s="166"/>
      <c r="E46" s="61" t="s">
        <v>0</v>
      </c>
      <c r="F46" s="62">
        <f>IF($C$2="National Currency",IF(Investment_Breakdown_DATA!P7=0,0,Investment_Breakdown_DATA!P7),IF($C$2="Current Exchange rate",IF(Investment_Breakdown_DATA!P7=0,0,Investment_Breakdown_DATA!P7/ECO!P10),IF($C$2="Constant Exchange rate",IF(Investment_Breakdown_DATA!P7=0,0,Investment_Breakdown_DATA!P7/ECO!P45))))</f>
        <v>3363.0770000000002</v>
      </c>
      <c r="G46" s="62">
        <f>IF($C$2="National Currency",IF(Investment_Breakdown_DATA!Q7=0,0,Investment_Breakdown_DATA!Q7),IF($C$2="Current Exchange rate",IF(Investment_Breakdown_DATA!Q7=0,0,Investment_Breakdown_DATA!Q7/ECO!Q10),IF($C$2="Constant Exchange rate",IF(Investment_Breakdown_DATA!Q7=0,0,Investment_Breakdown_DATA!Q7/ECO!Q45))))</f>
        <v>3290.1460000000002</v>
      </c>
      <c r="H46" s="62">
        <f>IF($C$2="National Currency",IF(Investment_Breakdown_DATA!R7=0,0,Investment_Breakdown_DATA!R7),IF($C$2="Current Exchange rate",IF(Investment_Breakdown_DATA!R7=0,0,Investment_Breakdown_DATA!R7/ECO!R10),IF($C$2="Constant Exchange rate",IF(Investment_Breakdown_DATA!R7=0,0,Investment_Breakdown_DATA!R7/ECO!R45))))</f>
        <v>3117.473</v>
      </c>
      <c r="I46" s="62">
        <f>IF($C$2="National Currency",IF(Investment_Breakdown_DATA!S7=0,0,Investment_Breakdown_DATA!S7),IF($C$2="Current Exchange rate",IF(Investment_Breakdown_DATA!S7=0,0,Investment_Breakdown_DATA!S7/ECO!S10),IF($C$2="Constant Exchange rate",IF(Investment_Breakdown_DATA!S7=0,0,Investment_Breakdown_DATA!S7/ECO!S45))))</f>
        <v>3038.165</v>
      </c>
      <c r="J46" s="62">
        <f>IF($C$2="National Currency",IF(Investment_Breakdown_DATA!T7=0,0,Investment_Breakdown_DATA!T7),IF($C$2="Current Exchange rate",IF(Investment_Breakdown_DATA!T7=0,0,Investment_Breakdown_DATA!T7/ECO!T10),IF($C$2="Constant Exchange rate",IF(Investment_Breakdown_DATA!T7=0,0,Investment_Breakdown_DATA!T7/ECO!T45))))</f>
        <v>3170</v>
      </c>
      <c r="K46" s="62">
        <f>IF($C$2="National Currency",IF(Investment_Breakdown_DATA!U7=0,0,Investment_Breakdown_DATA!U7),IF($C$2="Current Exchange rate",IF(Investment_Breakdown_DATA!U7=0,0,Investment_Breakdown_DATA!U7/ECO!U10),IF($C$2="Constant Exchange rate",IF(Investment_Breakdown_DATA!U7=0,0,Investment_Breakdown_DATA!U7/ECO!U45))))</f>
        <v>3311</v>
      </c>
      <c r="L46" s="62">
        <f>IF($C$2="National Currency",IF(Investment_Breakdown_DATA!V7=0,0,Investment_Breakdown_DATA!V7),IF($C$2="Current Exchange rate",IF(Investment_Breakdown_DATA!V7=0,0,Investment_Breakdown_DATA!V7/ECO!V10),IF($C$2="Constant Exchange rate",IF(Investment_Breakdown_DATA!V7=0,0,Investment_Breakdown_DATA!V7/ECO!V45))))</f>
        <v>3290</v>
      </c>
      <c r="M46" s="62">
        <f>IF($C$2="National Currency",IF(Investment_Breakdown_DATA!W7=0,0,Investment_Breakdown_DATA!W7),IF($C$2="Current Exchange rate",IF(Investment_Breakdown_DATA!W7=0,0,Investment_Breakdown_DATA!W7/ECO!W10),IF($C$2="Constant Exchange rate",IF(Investment_Breakdown_DATA!W7=0,0,Investment_Breakdown_DATA!W7/ECO!W45))))</f>
        <v>3386</v>
      </c>
      <c r="N46" s="62">
        <f>IF($C$2="National Currency",IF(Investment_Breakdown_DATA!X7=0,0,Investment_Breakdown_DATA!X7),IF($C$2="Current Exchange rate",IF(Investment_Breakdown_DATA!X7=0,0,Investment_Breakdown_DATA!X7/ECO!X10),IF($C$2="Constant Exchange rate",IF(Investment_Breakdown_DATA!X7=0,0,Investment_Breakdown_DATA!X7/ECO!X45))))</f>
        <v>3408</v>
      </c>
      <c r="O46" s="62">
        <f>IF($C$2="National Currency",IF(Investment_Breakdown_DATA!Y7=0,0,Investment_Breakdown_DATA!Y7),IF($C$2="Current Exchange rate",IF(Investment_Breakdown_DATA!Y7=0,0,Investment_Breakdown_DATA!Y7/ECO!Y10),IF($C$2="Constant Exchange rate",IF(Investment_Breakdown_DATA!Y7=0,0,Investment_Breakdown_DATA!Y7/ECO!Y45))))</f>
        <v>3600</v>
      </c>
      <c r="P46" s="143">
        <f>IF($C$2="National Currency",IF(Investment_Breakdown_DATA!Z7=0,0,Investment_Breakdown_DATA!Z7),IF($C$2="Current Exchange rate",IF(Investment_Breakdown_DATA!Z7=0,0,Investment_Breakdown_DATA!Z7/ECO!Z10),IF($C$2="Constant Exchange rate",IF(Investment_Breakdown_DATA!Z7=0,0,Investment_Breakdown_DATA!Z7/ECO!Z45))))</f>
        <v>0</v>
      </c>
      <c r="Q46" s="63">
        <f>O46/$O$78</f>
        <v>1.4309839837828244E-2</v>
      </c>
      <c r="R46" s="63">
        <f>IF(OR(O46=0, N46=0),"-",O46/N46-1)</f>
        <v>5.6338028169014009E-2</v>
      </c>
      <c r="S46" s="63">
        <f>IF(OR(O46=0, F46=0),"-",O46/F46-1)</f>
        <v>7.0448282926617534E-2</v>
      </c>
      <c r="AK46" s="106" t="s">
        <v>65</v>
      </c>
      <c r="AL46" s="106"/>
    </row>
    <row r="47" spans="3:38" ht="15" x14ac:dyDescent="0.25">
      <c r="C47" s="165"/>
      <c r="D47" s="166"/>
      <c r="E47" s="61" t="s">
        <v>1</v>
      </c>
      <c r="F47" s="64">
        <f>IF($C$2="National Currency",IF(Investment_Breakdown_DATA!P8=0,0,Investment_Breakdown_DATA!P8),IF($C$2="Current Exchange rate",IF(Investment_Breakdown_DATA!P8=0,0,Investment_Breakdown_DATA!P8/ECO!P11),IF($C$2="Constant Exchange rate",IF(Investment_Breakdown_DATA!P8=0,0,Investment_Breakdown_DATA!P8/ECO!P46))))</f>
        <v>3724.5623329999999</v>
      </c>
      <c r="G47" s="64">
        <f>IF($C$2="National Currency",IF(Investment_Breakdown_DATA!Q8=0,0,Investment_Breakdown_DATA!Q8),IF($C$2="Current Exchange rate",IF(Investment_Breakdown_DATA!Q8=0,0,Investment_Breakdown_DATA!Q8/ECO!Q11),IF($C$2="Constant Exchange rate",IF(Investment_Breakdown_DATA!Q8=0,0,Investment_Breakdown_DATA!Q8/ECO!Q46))))</f>
        <v>3731.5953209999998</v>
      </c>
      <c r="H47" s="64">
        <f>IF($C$2="National Currency",IF(Investment_Breakdown_DATA!R8=0,0,Investment_Breakdown_DATA!R8),IF($C$2="Current Exchange rate",IF(Investment_Breakdown_DATA!R8=0,0,Investment_Breakdown_DATA!R8/ECO!R11),IF($C$2="Constant Exchange rate",IF(Investment_Breakdown_DATA!R8=0,0,Investment_Breakdown_DATA!R8/ECO!R46))))</f>
        <v>3790.9184970000001</v>
      </c>
      <c r="I47" s="64">
        <f>IF($C$2="National Currency",IF(Investment_Breakdown_DATA!S8=0,0,Investment_Breakdown_DATA!S8),IF($C$2="Current Exchange rate",IF(Investment_Breakdown_DATA!S8=0,0,Investment_Breakdown_DATA!S8/ECO!S11),IF($C$2="Constant Exchange rate",IF(Investment_Breakdown_DATA!S8=0,0,Investment_Breakdown_DATA!S8/ECO!S46))))</f>
        <v>4222.391713</v>
      </c>
      <c r="J47" s="64">
        <f>IF($C$2="National Currency",IF(Investment_Breakdown_DATA!T8=0,0,Investment_Breakdown_DATA!T8),IF($C$2="Current Exchange rate",IF(Investment_Breakdown_DATA!T8=0,0,Investment_Breakdown_DATA!T8/ECO!T11),IF($C$2="Constant Exchange rate",IF(Investment_Breakdown_DATA!T8=0,0,Investment_Breakdown_DATA!T8/ECO!T46))))</f>
        <v>4244.5774869999996</v>
      </c>
      <c r="K47" s="64">
        <f>IF($C$2="National Currency",IF(Investment_Breakdown_DATA!U8=0,0,Investment_Breakdown_DATA!U8),IF($C$2="Current Exchange rate",IF(Investment_Breakdown_DATA!U8=0,0,Investment_Breakdown_DATA!U8/ECO!U11),IF($C$2="Constant Exchange rate",IF(Investment_Breakdown_DATA!U8=0,0,Investment_Breakdown_DATA!U8/ECO!U46))))</f>
        <v>4151.5463589999999</v>
      </c>
      <c r="L47" s="64">
        <f>IF($C$2="National Currency",IF(Investment_Breakdown_DATA!V8=0,0,Investment_Breakdown_DATA!V8),IF($C$2="Current Exchange rate",IF(Investment_Breakdown_DATA!V8=0,0,Investment_Breakdown_DATA!V8/ECO!V11),IF($C$2="Constant Exchange rate",IF(Investment_Breakdown_DATA!V8=0,0,Investment_Breakdown_DATA!V8/ECO!V46))))</f>
        <v>4085.1877559999998</v>
      </c>
      <c r="M47" s="64">
        <f>IF($C$2="National Currency",IF(Investment_Breakdown_DATA!W8=0,0,Investment_Breakdown_DATA!W8),IF($C$2="Current Exchange rate",IF(Investment_Breakdown_DATA!W8=0,0,Investment_Breakdown_DATA!W8/ECO!W11),IF($C$2="Constant Exchange rate",IF(Investment_Breakdown_DATA!W8=0,0,Investment_Breakdown_DATA!W8/ECO!W46))))</f>
        <v>4183.644241</v>
      </c>
      <c r="N47" s="64">
        <f>IF($C$2="National Currency",IF(Investment_Breakdown_DATA!X8=0,0,Investment_Breakdown_DATA!X8),IF($C$2="Current Exchange rate",IF(Investment_Breakdown_DATA!X8=0,0,Investment_Breakdown_DATA!X8/ECO!X11),IF($C$2="Constant Exchange rate",IF(Investment_Breakdown_DATA!X8=0,0,Investment_Breakdown_DATA!X8/ECO!X46))))</f>
        <v>4424.6759469999997</v>
      </c>
      <c r="O47" s="64">
        <f>IF($C$2="National Currency",IF(Investment_Breakdown_DATA!Y8=0,0,Investment_Breakdown_DATA!Y8),IF($C$2="Current Exchange rate",IF(Investment_Breakdown_DATA!Y8=0,0,Investment_Breakdown_DATA!Y8/ECO!Y11),IF($C$2="Constant Exchange rate",IF(Investment_Breakdown_DATA!Y8=0,0,Investment_Breakdown_DATA!Y8/ECO!Y46))))</f>
        <v>4246.9362709999996</v>
      </c>
      <c r="P47" s="144">
        <f>IF($C$2="National Currency",IF(Investment_Breakdown_DATA!Z8=0,0,Investment_Breakdown_DATA!Z8),IF($C$2="Current Exchange rate",IF(Investment_Breakdown_DATA!Z8=0,0,Investment_Breakdown_DATA!Z8/ECO!Z11),IF($C$2="Constant Exchange rate",IF(Investment_Breakdown_DATA!Z8=0,0,Investment_Breakdown_DATA!Z8/ECO!Z46))))</f>
        <v>4143.1214579999996</v>
      </c>
      <c r="Q47" s="63">
        <f t="shared" ref="Q47:Q79" si="25">O47/$O$78</f>
        <v>1.6881382733187088E-2</v>
      </c>
      <c r="R47" s="63">
        <f t="shared" ref="R47:R77" si="26">IF(OR(O47=0, N47=0),"-",O47/N47-1)</f>
        <v>-4.0170100167563838E-2</v>
      </c>
      <c r="S47" s="63">
        <f t="shared" ref="S47:S77" si="27">IF(OR(O47=0, F47=0),"-",O47/F47-1)</f>
        <v>0.14025109295975891</v>
      </c>
      <c r="AK47" s="106" t="s">
        <v>66</v>
      </c>
      <c r="AL47" s="106"/>
    </row>
    <row r="48" spans="3:38" ht="15" x14ac:dyDescent="0.25">
      <c r="C48" s="165"/>
      <c r="D48" s="166"/>
      <c r="E48" s="61" t="s">
        <v>2</v>
      </c>
      <c r="F48" s="141">
        <f>IF($C$2="National Currency",IF(Investment_Breakdown_DATA!P9=0,0,Investment_Breakdown_DATA!P9),IF($C$2="Current Exchange rate",IF(Investment_Breakdown_DATA!P9=0,0,Investment_Breakdown_DATA!P9/ECO!P12),IF($C$2="Constant Exchange rate",IF(Investment_Breakdown_DATA!P9=0,0,Investment_Breakdown_DATA!P9/ECO!P47))))</f>
        <v>43.810824457510996</v>
      </c>
      <c r="G48" s="141">
        <f>IF($C$2="National Currency",IF(Investment_Breakdown_DATA!Q9=0,0,Investment_Breakdown_DATA!Q9),IF($C$2="Current Exchange rate",IF(Investment_Breakdown_DATA!Q9=0,0,Investment_Breakdown_DATA!Q9/ECO!Q12),IF($C$2="Constant Exchange rate",IF(Investment_Breakdown_DATA!Q9=0,0,Investment_Breakdown_DATA!Q9/ECO!Q47))))</f>
        <v>47.214748561713876</v>
      </c>
      <c r="H48" s="64">
        <f>IF($C$2="National Currency",IF(Investment_Breakdown_DATA!R9=0,0,Investment_Breakdown_DATA!R9),IF($C$2="Current Exchange rate",IF(Investment_Breakdown_DATA!R9=0,0,Investment_Breakdown_DATA!R9/ECO!R12),IF($C$2="Constant Exchange rate",IF(Investment_Breakdown_DATA!R9=0,0,Investment_Breakdown_DATA!R9/ECO!R47))))</f>
        <v>50.618672665916762</v>
      </c>
      <c r="I48" s="64">
        <f>IF($C$2="National Currency",IF(Investment_Breakdown_DATA!S9=0,0,Investment_Breakdown_DATA!S9),IF($C$2="Current Exchange rate",IF(Investment_Breakdown_DATA!S9=0,0,Investment_Breakdown_DATA!S9/ECO!S12),IF($C$2="Constant Exchange rate",IF(Investment_Breakdown_DATA!S9=0,0,Investment_Breakdown_DATA!S9/ECO!S47))))</f>
        <v>53.686471009305656</v>
      </c>
      <c r="J48" s="64">
        <f>IF($C$2="National Currency",IF(Investment_Breakdown_DATA!T9=0,0,Investment_Breakdown_DATA!T9),IF($C$2="Current Exchange rate",IF(Investment_Breakdown_DATA!T9=0,0,Investment_Breakdown_DATA!T9/ECO!T12),IF($C$2="Constant Exchange rate",IF(Investment_Breakdown_DATA!T9=0,0,Investment_Breakdown_DATA!T9/ECO!T47))))</f>
        <v>65.446364658963091</v>
      </c>
      <c r="K48" s="64">
        <f>IF($C$2="National Currency",IF(Investment_Breakdown_DATA!U9=0,0,Investment_Breakdown_DATA!U9),IF($C$2="Current Exchange rate",IF(Investment_Breakdown_DATA!U9=0,0,Investment_Breakdown_DATA!U9/ECO!U12),IF($C$2="Constant Exchange rate",IF(Investment_Breakdown_DATA!U9=0,0,Investment_Breakdown_DATA!U9/ECO!U47))))</f>
        <v>76.18365886082421</v>
      </c>
      <c r="L48" s="64">
        <f>IF($C$2="National Currency",IF(Investment_Breakdown_DATA!V9=0,0,Investment_Breakdown_DATA!V9),IF($C$2="Current Exchange rate",IF(Investment_Breakdown_DATA!V9=0,0,Investment_Breakdown_DATA!V9/ECO!V12),IF($C$2="Constant Exchange rate",IF(Investment_Breakdown_DATA!V9=0,0,Investment_Breakdown_DATA!V9/ECO!V47))))</f>
        <v>77.206258308620519</v>
      </c>
      <c r="M48" s="64">
        <f>IF($C$2="National Currency",IF(Investment_Breakdown_DATA!W9=0,0,Investment_Breakdown_DATA!W9),IF($C$2="Current Exchange rate",IF(Investment_Breakdown_DATA!W9=0,0,Investment_Breakdown_DATA!W9/ECO!W12),IF($C$2="Constant Exchange rate",IF(Investment_Breakdown_DATA!W9=0,0,Investment_Breakdown_DATA!W9/ECO!W47))))</f>
        <v>74.649759689129766</v>
      </c>
      <c r="N48" s="64">
        <f>IF($C$2="National Currency",IF(Investment_Breakdown_DATA!X9=0,0,Investment_Breakdown_DATA!X9),IF($C$2="Current Exchange rate",IF(Investment_Breakdown_DATA!X9=0,0,Investment_Breakdown_DATA!X9/ECO!X12),IF($C$2="Constant Exchange rate",IF(Investment_Breakdown_DATA!X9=0,0,Investment_Breakdown_DATA!X9/ECO!X47))))</f>
        <v>73.115860517435323</v>
      </c>
      <c r="O48" s="141">
        <f>IF($C$2="National Currency",IF(Investment_Breakdown_DATA!Y9=0,0,Investment_Breakdown_DATA!Y9),IF($C$2="Current Exchange rate",IF(Investment_Breakdown_DATA!Y9=0,0,Investment_Breakdown_DATA!Y9/ECO!Y12),IF($C$2="Constant Exchange rate",IF(Investment_Breakdown_DATA!Y9=0,0,Investment_Breakdown_DATA!Y9/ECO!Y47))))</f>
        <v>73.115860517435323</v>
      </c>
      <c r="P48" s="144">
        <f>IF($C$2="National Currency",IF(Investment_Breakdown_DATA!Z9=0,0,Investment_Breakdown_DATA!Z9),IF($C$2="Current Exchange rate",IF(Investment_Breakdown_DATA!Z9=0,0,Investment_Breakdown_DATA!Z9/ECO!Z12),IF($C$2="Constant Exchange rate",IF(Investment_Breakdown_DATA!Z9=0,0,Investment_Breakdown_DATA!Z9/ECO!Z47))))</f>
        <v>0</v>
      </c>
      <c r="Q48" s="63">
        <f t="shared" si="25"/>
        <v>2.9063229266930256E-4</v>
      </c>
      <c r="R48" s="63">
        <f t="shared" si="26"/>
        <v>0</v>
      </c>
      <c r="S48" s="63">
        <f t="shared" si="27"/>
        <v>0.66889944261024348</v>
      </c>
      <c r="AK48" s="106" t="s">
        <v>67</v>
      </c>
      <c r="AL48" s="106"/>
    </row>
    <row r="49" spans="3:38" ht="15" x14ac:dyDescent="0.25">
      <c r="C49" s="165"/>
      <c r="D49" s="166"/>
      <c r="E49" s="61" t="s">
        <v>3</v>
      </c>
      <c r="F49" s="64">
        <f>IF($C$2="National Currency",IF(Investment_Breakdown_DATA!P10=0,0,Investment_Breakdown_DATA!P10),IF($C$2="Current Exchange rate",IF(Investment_Breakdown_DATA!P10=0,0,Investment_Breakdown_DATA!P10/ECO!P13),IF($C$2="Constant Exchange rate",IF(Investment_Breakdown_DATA!P10=0,0,Investment_Breakdown_DATA!P10/ECO!P48))))</f>
        <v>28968.053060545575</v>
      </c>
      <c r="G49" s="64">
        <f>IF($C$2="National Currency",IF(Investment_Breakdown_DATA!Q10=0,0,Investment_Breakdown_DATA!Q10),IF($C$2="Current Exchange rate",IF(Investment_Breakdown_DATA!Q10=0,0,Investment_Breakdown_DATA!Q10/ECO!Q13),IF($C$2="Constant Exchange rate",IF(Investment_Breakdown_DATA!Q10=0,0,Investment_Breakdown_DATA!Q10/ECO!Q48))))</f>
        <v>29128.029773785762</v>
      </c>
      <c r="H49" s="64">
        <f>IF($C$2="National Currency",IF(Investment_Breakdown_DATA!R10=0,0,Investment_Breakdown_DATA!R10),IF($C$2="Current Exchange rate",IF(Investment_Breakdown_DATA!R10=0,0,Investment_Breakdown_DATA!R10/ECO!R13),IF($C$2="Constant Exchange rate",IF(Investment_Breakdown_DATA!R10=0,0,Investment_Breakdown_DATA!R10/ECO!R48))))</f>
        <v>29024.663173652694</v>
      </c>
      <c r="I49" s="64">
        <f>IF($C$2="National Currency",IF(Investment_Breakdown_DATA!S10=0,0,Investment_Breakdown_DATA!S10),IF($C$2="Current Exchange rate",IF(Investment_Breakdown_DATA!S10=0,0,Investment_Breakdown_DATA!S10/ECO!S13),IF($C$2="Constant Exchange rate",IF(Investment_Breakdown_DATA!S10=0,0,Investment_Breakdown_DATA!S10/ECO!S48))))</f>
        <v>29623.237691284099</v>
      </c>
      <c r="J49" s="64">
        <f>IF($C$2="National Currency",IF(Investment_Breakdown_DATA!T10=0,0,Investment_Breakdown_DATA!T10),IF($C$2="Current Exchange rate",IF(Investment_Breakdown_DATA!T10=0,0,Investment_Breakdown_DATA!T10/ECO!T13),IF($C$2="Constant Exchange rate",IF(Investment_Breakdown_DATA!T10=0,0,Investment_Breakdown_DATA!T10/ECO!T48))))</f>
        <v>28907.733803226882</v>
      </c>
      <c r="K49" s="64">
        <f>IF($C$2="National Currency",IF(Investment_Breakdown_DATA!U10=0,0,Investment_Breakdown_DATA!U10),IF($C$2="Current Exchange rate",IF(Investment_Breakdown_DATA!U10=0,0,Investment_Breakdown_DATA!U10/ECO!U13),IF($C$2="Constant Exchange rate",IF(Investment_Breakdown_DATA!U10=0,0,Investment_Breakdown_DATA!U10/ECO!U48))))</f>
        <v>29314.811067864273</v>
      </c>
      <c r="L49" s="64">
        <f>IF($C$2="National Currency",IF(Investment_Breakdown_DATA!V10=0,0,Investment_Breakdown_DATA!V10),IF($C$2="Current Exchange rate",IF(Investment_Breakdown_DATA!V10=0,0,Investment_Breakdown_DATA!V10/ECO!V13),IF($C$2="Constant Exchange rate",IF(Investment_Breakdown_DATA!V10=0,0,Investment_Breakdown_DATA!V10/ECO!V48))))</f>
        <v>30512.227633067199</v>
      </c>
      <c r="M49" s="64">
        <f>IF($C$2="National Currency",IF(Investment_Breakdown_DATA!W10=0,0,Investment_Breakdown_DATA!W10),IF($C$2="Current Exchange rate",IF(Investment_Breakdown_DATA!W10=0,0,Investment_Breakdown_DATA!W10/ECO!W13),IF($C$2="Constant Exchange rate",IF(Investment_Breakdown_DATA!W10=0,0,Investment_Breakdown_DATA!W10/ECO!W48))))</f>
        <v>31058.866472887559</v>
      </c>
      <c r="N49" s="64">
        <f>IF($C$2="National Currency",IF(Investment_Breakdown_DATA!X10=0,0,Investment_Breakdown_DATA!X10),IF($C$2="Current Exchange rate",IF(Investment_Breakdown_DATA!X10=0,0,Investment_Breakdown_DATA!X10/ECO!X13),IF($C$2="Constant Exchange rate",IF(Investment_Breakdown_DATA!X10=0,0,Investment_Breakdown_DATA!X10/ECO!X48))))</f>
        <v>32736.123109614109</v>
      </c>
      <c r="O49" s="64">
        <f>IF($C$2="National Currency",IF(Investment_Breakdown_DATA!Y10=0,0,Investment_Breakdown_DATA!Y10),IF($C$2="Current Exchange rate",IF(Investment_Breakdown_DATA!Y10=0,0,Investment_Breakdown_DATA!Y10/ECO!Y13),IF($C$2="Constant Exchange rate",IF(Investment_Breakdown_DATA!Y10=0,0,Investment_Breakdown_DATA!Y10/ECO!Y48))))</f>
        <v>34418.297751996011</v>
      </c>
      <c r="P49" s="144">
        <f>IF($C$2="National Currency",IF(Investment_Breakdown_DATA!Z10=0,0,Investment_Breakdown_DATA!Z10),IF($C$2="Current Exchange rate",IF(Investment_Breakdown_DATA!Z10=0,0,Investment_Breakdown_DATA!Z10/ECO!Z13),IF($C$2="Constant Exchange rate",IF(Investment_Breakdown_DATA!Z10=0,0,Investment_Breakdown_DATA!Z10/ECO!Z48))))</f>
        <v>35588.606363107123</v>
      </c>
      <c r="Q49" s="63">
        <f t="shared" si="25"/>
        <v>0.13681120231159632</v>
      </c>
      <c r="R49" s="63">
        <f t="shared" si="26"/>
        <v>5.1385884539512539E-2</v>
      </c>
      <c r="S49" s="63">
        <f t="shared" si="27"/>
        <v>0.18814673806551596</v>
      </c>
      <c r="AK49" s="106" t="s">
        <v>68</v>
      </c>
      <c r="AL49" s="106"/>
    </row>
    <row r="50" spans="3:38" ht="15" x14ac:dyDescent="0.25">
      <c r="C50" s="165"/>
      <c r="D50" s="166"/>
      <c r="E50" s="61" t="s">
        <v>4</v>
      </c>
      <c r="F50" s="64">
        <f>IF($C$2="National Currency",IF(Investment_Breakdown_DATA!P11=0,0,Investment_Breakdown_DATA!P11),IF($C$2="Current Exchange rate",IF(Investment_Breakdown_DATA!P11=0,0,Investment_Breakdown_DATA!P11/ECO!P14),IF($C$2="Constant Exchange rate",IF(Investment_Breakdown_DATA!P11=0,0,Investment_Breakdown_DATA!P11/ECO!P49))))</f>
        <v>0</v>
      </c>
      <c r="G50" s="64">
        <f>IF($C$2="National Currency",IF(Investment_Breakdown_DATA!Q11=0,0,Investment_Breakdown_DATA!Q11),IF($C$2="Current Exchange rate",IF(Investment_Breakdown_DATA!Q11=0,0,Investment_Breakdown_DATA!Q11/ECO!Q14),IF($C$2="Constant Exchange rate",IF(Investment_Breakdown_DATA!Q11=0,0,Investment_Breakdown_DATA!Q11/ECO!Q49))))</f>
        <v>0</v>
      </c>
      <c r="H50" s="64">
        <f>IF($C$2="National Currency",IF(Investment_Breakdown_DATA!R11=0,0,Investment_Breakdown_DATA!R11),IF($C$2="Current Exchange rate",IF(Investment_Breakdown_DATA!R11=0,0,Investment_Breakdown_DATA!R11/ECO!R14),IF($C$2="Constant Exchange rate",IF(Investment_Breakdown_DATA!R11=0,0,Investment_Breakdown_DATA!R11/ECO!R49))))</f>
        <v>0</v>
      </c>
      <c r="I50" s="64">
        <f>IF($C$2="National Currency",IF(Investment_Breakdown_DATA!S11=0,0,Investment_Breakdown_DATA!S11),IF($C$2="Current Exchange rate",IF(Investment_Breakdown_DATA!S11=0,0,Investment_Breakdown_DATA!S11/ECO!S14),IF($C$2="Constant Exchange rate",IF(Investment_Breakdown_DATA!S11=0,0,Investment_Breakdown_DATA!S11/ECO!S49))))</f>
        <v>0</v>
      </c>
      <c r="J50" s="64">
        <f>IF($C$2="National Currency",IF(Investment_Breakdown_DATA!T11=0,0,Investment_Breakdown_DATA!T11),IF($C$2="Current Exchange rate",IF(Investment_Breakdown_DATA!T11=0,0,Investment_Breakdown_DATA!T11/ECO!T14),IF($C$2="Constant Exchange rate",IF(Investment_Breakdown_DATA!T11=0,0,Investment_Breakdown_DATA!T11/ECO!T49))))</f>
        <v>0</v>
      </c>
      <c r="K50" s="64">
        <f>IF($C$2="National Currency",IF(Investment_Breakdown_DATA!U11=0,0,Investment_Breakdown_DATA!U11),IF($C$2="Current Exchange rate",IF(Investment_Breakdown_DATA!U11=0,0,Investment_Breakdown_DATA!U11/ECO!U14),IF($C$2="Constant Exchange rate",IF(Investment_Breakdown_DATA!U11=0,0,Investment_Breakdown_DATA!U11/ECO!U49))))</f>
        <v>0</v>
      </c>
      <c r="L50" s="64">
        <f>IF($C$2="National Currency",IF(Investment_Breakdown_DATA!V11=0,0,Investment_Breakdown_DATA!V11),IF($C$2="Current Exchange rate",IF(Investment_Breakdown_DATA!V11=0,0,Investment_Breakdown_DATA!V11/ECO!V14),IF($C$2="Constant Exchange rate",IF(Investment_Breakdown_DATA!V11=0,0,Investment_Breakdown_DATA!V11/ECO!V49))))</f>
        <v>0</v>
      </c>
      <c r="M50" s="64">
        <f>IF($C$2="National Currency",IF(Investment_Breakdown_DATA!W11=0,0,Investment_Breakdown_DATA!W11),IF($C$2="Current Exchange rate",IF(Investment_Breakdown_DATA!W11=0,0,Investment_Breakdown_DATA!W11/ECO!W14),IF($C$2="Constant Exchange rate",IF(Investment_Breakdown_DATA!W11=0,0,Investment_Breakdown_DATA!W11/ECO!W49))))</f>
        <v>0</v>
      </c>
      <c r="N50" s="64">
        <f>IF($C$2="National Currency",IF(Investment_Breakdown_DATA!X11=0,0,Investment_Breakdown_DATA!X11),IF($C$2="Current Exchange rate",IF(Investment_Breakdown_DATA!X11=0,0,Investment_Breakdown_DATA!X11/ECO!X14),IF($C$2="Constant Exchange rate",IF(Investment_Breakdown_DATA!X11=0,0,Investment_Breakdown_DATA!X11/ECO!X49))))</f>
        <v>0</v>
      </c>
      <c r="O50" s="64">
        <f>IF($C$2="National Currency",IF(Investment_Breakdown_DATA!Y11=0,0,Investment_Breakdown_DATA!Y11),IF($C$2="Current Exchange rate",IF(Investment_Breakdown_DATA!Y11=0,0,Investment_Breakdown_DATA!Y11/ECO!Y14),IF($C$2="Constant Exchange rate",IF(Investment_Breakdown_DATA!Y11=0,0,Investment_Breakdown_DATA!Y11/ECO!Y49))))</f>
        <v>0</v>
      </c>
      <c r="P50" s="144">
        <f>IF($C$2="National Currency",IF(Investment_Breakdown_DATA!Z11=0,0,Investment_Breakdown_DATA!Z11),IF($C$2="Current Exchange rate",IF(Investment_Breakdown_DATA!Z11=0,0,Investment_Breakdown_DATA!Z11/ECO!Z14),IF($C$2="Constant Exchange rate",IF(Investment_Breakdown_DATA!Z11=0,0,Investment_Breakdown_DATA!Z11/ECO!Z49))))</f>
        <v>0</v>
      </c>
      <c r="Q50" s="63">
        <f t="shared" si="25"/>
        <v>0</v>
      </c>
      <c r="R50" s="63" t="str">
        <f t="shared" si="26"/>
        <v>-</v>
      </c>
      <c r="S50" s="63" t="str">
        <f t="shared" si="27"/>
        <v>-</v>
      </c>
    </row>
    <row r="51" spans="3:38" ht="15" x14ac:dyDescent="0.25">
      <c r="C51" s="165"/>
      <c r="D51" s="166"/>
      <c r="E51" s="61" t="s">
        <v>5</v>
      </c>
      <c r="F51" s="64">
        <f>IF($C$2="National Currency",IF(Investment_Breakdown_DATA!P12=0,0,Investment_Breakdown_DATA!P12),IF($C$2="Current Exchange rate",IF(Investment_Breakdown_DATA!P12=0,0,Investment_Breakdown_DATA!P12/ECO!P15),IF($C$2="Constant Exchange rate",IF(Investment_Breakdown_DATA!P12=0,0,Investment_Breakdown_DATA!P12/ECO!P50))))</f>
        <v>374.18424373535242</v>
      </c>
      <c r="G51" s="64">
        <f>IF($C$2="National Currency",IF(Investment_Breakdown_DATA!Q12=0,0,Investment_Breakdown_DATA!Q12),IF($C$2="Current Exchange rate",IF(Investment_Breakdown_DATA!Q12=0,0,Investment_Breakdown_DATA!Q12/ECO!Q15),IF($C$2="Constant Exchange rate",IF(Investment_Breakdown_DATA!Q12=0,0,Investment_Breakdown_DATA!Q12/ECO!Q50))))</f>
        <v>328.86244817018206</v>
      </c>
      <c r="H51" s="64">
        <f>IF($C$2="National Currency",IF(Investment_Breakdown_DATA!R12=0,0,Investment_Breakdown_DATA!R12),IF($C$2="Current Exchange rate",IF(Investment_Breakdown_DATA!R12=0,0,Investment_Breakdown_DATA!R12/ECO!R15),IF($C$2="Constant Exchange rate",IF(Investment_Breakdown_DATA!R12=0,0,Investment_Breakdown_DATA!R12/ECO!R50))))</f>
        <v>309.28429781864071</v>
      </c>
      <c r="I51" s="64">
        <f>IF($C$2="National Currency",IF(Investment_Breakdown_DATA!S12=0,0,Investment_Breakdown_DATA!S12),IF($C$2="Current Exchange rate",IF(Investment_Breakdown_DATA!S12=0,0,Investment_Breakdown_DATA!S12/ECO!S15),IF($C$2="Constant Exchange rate",IF(Investment_Breakdown_DATA!S12=0,0,Investment_Breakdown_DATA!S12/ECO!S50))))</f>
        <v>177.39318550567876</v>
      </c>
      <c r="J51" s="64">
        <f>IF($C$2="National Currency",IF(Investment_Breakdown_DATA!T12=0,0,Investment_Breakdown_DATA!T12),IF($C$2="Current Exchange rate",IF(Investment_Breakdown_DATA!T12=0,0,Investment_Breakdown_DATA!T12/ECO!T15),IF($C$2="Constant Exchange rate",IF(Investment_Breakdown_DATA!T12=0,0,Investment_Breakdown_DATA!T12/ECO!T50))))</f>
        <v>189.86839733189112</v>
      </c>
      <c r="K51" s="64">
        <f>IF($C$2="National Currency",IF(Investment_Breakdown_DATA!U12=0,0,Investment_Breakdown_DATA!U12),IF($C$2="Current Exchange rate",IF(Investment_Breakdown_DATA!U12=0,0,Investment_Breakdown_DATA!U12/ECO!U15),IF($C$2="Constant Exchange rate",IF(Investment_Breakdown_DATA!U12=0,0,Investment_Breakdown_DATA!U12/ECO!U50))))</f>
        <v>172.52568956192536</v>
      </c>
      <c r="L51" s="64">
        <f>IF($C$2="National Currency",IF(Investment_Breakdown_DATA!V12=0,0,Investment_Breakdown_DATA!V12),IF($C$2="Current Exchange rate",IF(Investment_Breakdown_DATA!V12=0,0,Investment_Breakdown_DATA!V12/ECO!V15),IF($C$2="Constant Exchange rate",IF(Investment_Breakdown_DATA!V12=0,0,Investment_Breakdown_DATA!V12/ECO!V50))))</f>
        <v>177.32107445466019</v>
      </c>
      <c r="M51" s="64">
        <f>IF($C$2="National Currency",IF(Investment_Breakdown_DATA!W12=0,0,Investment_Breakdown_DATA!W12),IF($C$2="Current Exchange rate",IF(Investment_Breakdown_DATA!W12=0,0,Investment_Breakdown_DATA!W12/ECO!W15),IF($C$2="Constant Exchange rate",IF(Investment_Breakdown_DATA!W12=0,0,Investment_Breakdown_DATA!W12/ECO!W50))))</f>
        <v>173.53524427618532</v>
      </c>
      <c r="N51" s="64">
        <f>IF($C$2="National Currency",IF(Investment_Breakdown_DATA!X12=0,0,Investment_Breakdown_DATA!X12),IF($C$2="Current Exchange rate",IF(Investment_Breakdown_DATA!X12=0,0,Investment_Breakdown_DATA!X12/ECO!X15),IF($C$2="Constant Exchange rate",IF(Investment_Breakdown_DATA!X12=0,0,Investment_Breakdown_DATA!X12/ECO!X50))))</f>
        <v>176.02307553632593</v>
      </c>
      <c r="O51" s="64">
        <f>IF($C$2="National Currency",IF(Investment_Breakdown_DATA!Y12=0,0,Investment_Breakdown_DATA!Y12),IF($C$2="Current Exchange rate",IF(Investment_Breakdown_DATA!Y12=0,0,Investment_Breakdown_DATA!Y12/ECO!Y15),IF($C$2="Constant Exchange rate",IF(Investment_Breakdown_DATA!Y12=0,0,Investment_Breakdown_DATA!Y12/ECO!Y50))))</f>
        <v>184.31584640346134</v>
      </c>
      <c r="P51" s="144">
        <f>IF($C$2="National Currency",IF(Investment_Breakdown_DATA!Z12=0,0,Investment_Breakdown_DATA!Z12),IF($C$2="Current Exchange rate",IF(Investment_Breakdown_DATA!Z12=0,0,Investment_Breakdown_DATA!Z12/ECO!Z15),IF($C$2="Constant Exchange rate",IF(Investment_Breakdown_DATA!Z12=0,0,Investment_Breakdown_DATA!Z12/ECO!Z50))))</f>
        <v>180.99873805660718</v>
      </c>
      <c r="Q51" s="63">
        <f t="shared" si="25"/>
        <v>7.3264728933535625E-4</v>
      </c>
      <c r="R51" s="63">
        <f t="shared" si="26"/>
        <v>4.7111839410078016E-2</v>
      </c>
      <c r="S51" s="63">
        <f t="shared" si="27"/>
        <v>-0.50741954133744449</v>
      </c>
    </row>
    <row r="52" spans="3:38" ht="15" x14ac:dyDescent="0.25">
      <c r="C52" s="165"/>
      <c r="D52" s="166"/>
      <c r="E52" s="61" t="s">
        <v>6</v>
      </c>
      <c r="F52" s="64">
        <f>IF($C$2="National Currency",IF(Investment_Breakdown_DATA!P13=0,0,Investment_Breakdown_DATA!P13),IF($C$2="Current Exchange rate",IF(Investment_Breakdown_DATA!P13=0,0,Investment_Breakdown_DATA!P13/ECO!P16),IF($C$2="Constant Exchange rate",IF(Investment_Breakdown_DATA!P13=0,0,Investment_Breakdown_DATA!P13/ECO!P51))))</f>
        <v>23863</v>
      </c>
      <c r="G52" s="64">
        <f>IF($C$2="National Currency",IF(Investment_Breakdown_DATA!Q13=0,0,Investment_Breakdown_DATA!Q13),IF($C$2="Current Exchange rate",IF(Investment_Breakdown_DATA!Q13=0,0,Investment_Breakdown_DATA!Q13/ECO!Q16),IF($C$2="Constant Exchange rate",IF(Investment_Breakdown_DATA!Q13=0,0,Investment_Breakdown_DATA!Q13/ECO!Q51))))</f>
        <v>24258</v>
      </c>
      <c r="H52" s="64">
        <f>IF($C$2="National Currency",IF(Investment_Breakdown_DATA!R13=0,0,Investment_Breakdown_DATA!R13),IF($C$2="Current Exchange rate",IF(Investment_Breakdown_DATA!R13=0,0,Investment_Breakdown_DATA!R13/ECO!R16),IF($C$2="Constant Exchange rate",IF(Investment_Breakdown_DATA!R13=0,0,Investment_Breakdown_DATA!R13/ECO!R51))))</f>
        <v>23034</v>
      </c>
      <c r="I52" s="64">
        <f>IF($C$2="National Currency",IF(Investment_Breakdown_DATA!S13=0,0,Investment_Breakdown_DATA!S13),IF($C$2="Current Exchange rate",IF(Investment_Breakdown_DATA!S13=0,0,Investment_Breakdown_DATA!S13/ECO!S16),IF($C$2="Constant Exchange rate",IF(Investment_Breakdown_DATA!S13=0,0,Investment_Breakdown_DATA!S13/ECO!S51))))</f>
        <v>20378</v>
      </c>
      <c r="J52" s="64">
        <f>IF($C$2="National Currency",IF(Investment_Breakdown_DATA!T13=0,0,Investment_Breakdown_DATA!T13),IF($C$2="Current Exchange rate",IF(Investment_Breakdown_DATA!T13=0,0,Investment_Breakdown_DATA!T13/ECO!T16),IF($C$2="Constant Exchange rate",IF(Investment_Breakdown_DATA!T13=0,0,Investment_Breakdown_DATA!T13/ECO!T51))))</f>
        <v>19322</v>
      </c>
      <c r="K52" s="64">
        <f>IF($C$2="National Currency",IF(Investment_Breakdown_DATA!U13=0,0,Investment_Breakdown_DATA!U13),IF($C$2="Current Exchange rate",IF(Investment_Breakdown_DATA!U13=0,0,Investment_Breakdown_DATA!U13/ECO!U16),IF($C$2="Constant Exchange rate",IF(Investment_Breakdown_DATA!U13=0,0,Investment_Breakdown_DATA!U13/ECO!U51))))</f>
        <v>18716</v>
      </c>
      <c r="L52" s="64">
        <f>IF($C$2="National Currency",IF(Investment_Breakdown_DATA!V13=0,0,Investment_Breakdown_DATA!V13),IF($C$2="Current Exchange rate",IF(Investment_Breakdown_DATA!V13=0,0,Investment_Breakdown_DATA!V13/ECO!V16),IF($C$2="Constant Exchange rate",IF(Investment_Breakdown_DATA!V13=0,0,Investment_Breakdown_DATA!V13/ECO!V51))))</f>
        <v>24766</v>
      </c>
      <c r="M52" s="64">
        <f>IF($C$2="National Currency",IF(Investment_Breakdown_DATA!W13=0,0,Investment_Breakdown_DATA!W13),IF($C$2="Current Exchange rate",IF(Investment_Breakdown_DATA!W13=0,0,Investment_Breakdown_DATA!W13/ECO!W16),IF($C$2="Constant Exchange rate",IF(Investment_Breakdown_DATA!W13=0,0,Investment_Breakdown_DATA!W13/ECO!W51))))</f>
        <v>24873</v>
      </c>
      <c r="N52" s="64">
        <f>IF($C$2="National Currency",IF(Investment_Breakdown_DATA!X13=0,0,Investment_Breakdown_DATA!X13),IF($C$2="Current Exchange rate",IF(Investment_Breakdown_DATA!X13=0,0,Investment_Breakdown_DATA!X13/ECO!X16),IF($C$2="Constant Exchange rate",IF(Investment_Breakdown_DATA!X13=0,0,Investment_Breakdown_DATA!X13/ECO!X51))))</f>
        <v>26052</v>
      </c>
      <c r="O52" s="64">
        <f>IF($C$2="National Currency",IF(Investment_Breakdown_DATA!Y13=0,0,Investment_Breakdown_DATA!Y13),IF($C$2="Current Exchange rate",IF(Investment_Breakdown_DATA!Y13=0,0,Investment_Breakdown_DATA!Y13/ECO!Y16),IF($C$2="Constant Exchange rate",IF(Investment_Breakdown_DATA!Y13=0,0,Investment_Breakdown_DATA!Y13/ECO!Y51))))</f>
        <v>26746</v>
      </c>
      <c r="P52" s="144">
        <f>IF($C$2="National Currency",IF(Investment_Breakdown_DATA!Z13=0,0,Investment_Breakdown_DATA!Z13),IF($C$2="Current Exchange rate",IF(Investment_Breakdown_DATA!Z13=0,0,Investment_Breakdown_DATA!Z13/ECO!Z16),IF($C$2="Constant Exchange rate",IF(Investment_Breakdown_DATA!Z13=0,0,Investment_Breakdown_DATA!Z13/ECO!Z51))))</f>
        <v>28599</v>
      </c>
      <c r="Q52" s="63">
        <f t="shared" si="25"/>
        <v>0.10631416008404283</v>
      </c>
      <c r="R52" s="63">
        <f t="shared" si="26"/>
        <v>2.6639029633041655E-2</v>
      </c>
      <c r="S52" s="63">
        <f t="shared" si="27"/>
        <v>0.12081465029543637</v>
      </c>
    </row>
    <row r="53" spans="3:38" ht="15" x14ac:dyDescent="0.25">
      <c r="C53" s="165"/>
      <c r="D53" s="166"/>
      <c r="E53" s="61" t="s">
        <v>7</v>
      </c>
      <c r="F53" s="64">
        <f>IF($C$2="National Currency",IF(Investment_Breakdown_DATA!P14=0,0,Investment_Breakdown_DATA!P14),IF($C$2="Current Exchange rate",IF(Investment_Breakdown_DATA!P14=0,0,Investment_Breakdown_DATA!P14/ECO!P17),IF($C$2="Constant Exchange rate",IF(Investment_Breakdown_DATA!P14=0,0,Investment_Breakdown_DATA!P14/ECO!P52))))</f>
        <v>4109.0352302795054</v>
      </c>
      <c r="G53" s="64">
        <f>IF($C$2="National Currency",IF(Investment_Breakdown_DATA!Q14=0,0,Investment_Breakdown_DATA!Q14),IF($C$2="Current Exchange rate",IF(Investment_Breakdown_DATA!Q14=0,0,Investment_Breakdown_DATA!Q14/ECO!Q17),IF($C$2="Constant Exchange rate",IF(Investment_Breakdown_DATA!Q14=0,0,Investment_Breakdown_DATA!Q14/ECO!Q52))))</f>
        <v>4463.2184062428651</v>
      </c>
      <c r="H53" s="64">
        <f>IF($C$2="National Currency",IF(Investment_Breakdown_DATA!R14=0,0,Investment_Breakdown_DATA!R14),IF($C$2="Current Exchange rate",IF(Investment_Breakdown_DATA!R14=0,0,Investment_Breakdown_DATA!R14/ECO!R17),IF($C$2="Constant Exchange rate",IF(Investment_Breakdown_DATA!R14=0,0,Investment_Breakdown_DATA!R14/ECO!R52))))</f>
        <v>5586.5606490000409</v>
      </c>
      <c r="I53" s="64">
        <f>IF($C$2="National Currency",IF(Investment_Breakdown_DATA!S14=0,0,Investment_Breakdown_DATA!S14),IF($C$2="Current Exchange rate",IF(Investment_Breakdown_DATA!S14=0,0,Investment_Breakdown_DATA!S14/ECO!S17),IF($C$2="Constant Exchange rate",IF(Investment_Breakdown_DATA!S14=0,0,Investment_Breakdown_DATA!S14/ECO!S52))))</f>
        <v>5029.829825527514</v>
      </c>
      <c r="J53" s="64">
        <f>IF($C$2="National Currency",IF(Investment_Breakdown_DATA!T14=0,0,Investment_Breakdown_DATA!T14),IF($C$2="Current Exchange rate",IF(Investment_Breakdown_DATA!T14=0,0,Investment_Breakdown_DATA!T14/ECO!T17),IF($C$2="Constant Exchange rate",IF(Investment_Breakdown_DATA!T14=0,0,Investment_Breakdown_DATA!T14/ECO!T52))))</f>
        <v>4212.8383006729082</v>
      </c>
      <c r="K53" s="64">
        <f>IF($C$2="National Currency",IF(Investment_Breakdown_DATA!U14=0,0,Investment_Breakdown_DATA!U14),IF($C$2="Current Exchange rate",IF(Investment_Breakdown_DATA!U14=0,0,Investment_Breakdown_DATA!U14/ECO!U17),IF($C$2="Constant Exchange rate",IF(Investment_Breakdown_DATA!U14=0,0,Investment_Breakdown_DATA!U14/ECO!U52))))</f>
        <v>3378.2679005547125</v>
      </c>
      <c r="L53" s="64">
        <f>IF($C$2="National Currency",IF(Investment_Breakdown_DATA!V14=0,0,Investment_Breakdown_DATA!V14),IF($C$2="Current Exchange rate",IF(Investment_Breakdown_DATA!V14=0,0,Investment_Breakdown_DATA!V14/ECO!V17),IF($C$2="Constant Exchange rate",IF(Investment_Breakdown_DATA!V14=0,0,Investment_Breakdown_DATA!V14/ECO!V52))))</f>
        <v>3067.2084402240343</v>
      </c>
      <c r="M53" s="64">
        <f>IF($C$2="National Currency",IF(Investment_Breakdown_DATA!W14=0,0,Investment_Breakdown_DATA!W14),IF($C$2="Current Exchange rate",IF(Investment_Breakdown_DATA!W14=0,0,Investment_Breakdown_DATA!W14/ECO!W17),IF($C$2="Constant Exchange rate",IF(Investment_Breakdown_DATA!W14=0,0,Investment_Breakdown_DATA!W14/ECO!W52))))</f>
        <v>2966.5615891904959</v>
      </c>
      <c r="N53" s="64">
        <f>IF($C$2="National Currency",IF(Investment_Breakdown_DATA!X14=0,0,Investment_Breakdown_DATA!X14),IF($C$2="Current Exchange rate",IF(Investment_Breakdown_DATA!X14=0,0,Investment_Breakdown_DATA!X14/ECO!X17),IF($C$2="Constant Exchange rate",IF(Investment_Breakdown_DATA!X14=0,0,Investment_Breakdown_DATA!X14/ECO!X52))))</f>
        <v>2627.7035176554341</v>
      </c>
      <c r="O53" s="141">
        <f>IF($C$2="National Currency",IF(Investment_Breakdown_DATA!Y14=0,0,Investment_Breakdown_DATA!Y14),IF($C$2="Current Exchange rate",IF(Investment_Breakdown_DATA!Y14=0,0,Investment_Breakdown_DATA!Y14/ECO!Y17),IF($C$2="Constant Exchange rate",IF(Investment_Breakdown_DATA!Y14=0,0,Investment_Breakdown_DATA!Y14/ECO!Y52))))</f>
        <v>2627.7035176554341</v>
      </c>
      <c r="P53" s="144">
        <f>IF($C$2="National Currency",IF(Investment_Breakdown_DATA!Z14=0,0,Investment_Breakdown_DATA!Z14),IF($C$2="Current Exchange rate",IF(Investment_Breakdown_DATA!Z14=0,0,Investment_Breakdown_DATA!Z14/ECO!Z17),IF($C$2="Constant Exchange rate",IF(Investment_Breakdown_DATA!Z14=0,0,Investment_Breakdown_DATA!Z14/ECO!Z52))))</f>
        <v>0</v>
      </c>
      <c r="Q53" s="63">
        <f t="shared" si="25"/>
        <v>1.0445004577485317E-2</v>
      </c>
      <c r="R53" s="63">
        <f t="shared" si="26"/>
        <v>0</v>
      </c>
      <c r="S53" s="63">
        <f t="shared" si="27"/>
        <v>-0.36050596541692537</v>
      </c>
    </row>
    <row r="54" spans="3:38" ht="15" x14ac:dyDescent="0.25">
      <c r="C54" s="165"/>
      <c r="D54" s="166"/>
      <c r="E54" s="61" t="s">
        <v>8</v>
      </c>
      <c r="F54" s="64">
        <f>IF($C$2="National Currency",IF(Investment_Breakdown_DATA!P15=0,0,Investment_Breakdown_DATA!P15),IF($C$2="Current Exchange rate",IF(Investment_Breakdown_DATA!P15=0,0,Investment_Breakdown_DATA!P15/ECO!P18),IF($C$2="Constant Exchange rate",IF(Investment_Breakdown_DATA!P15=0,0,Investment_Breakdown_DATA!P15/ECO!P53))))</f>
        <v>1.9173494561118711</v>
      </c>
      <c r="G54" s="64">
        <f>IF($C$2="National Currency",IF(Investment_Breakdown_DATA!Q15=0,0,Investment_Breakdown_DATA!Q15),IF($C$2="Current Exchange rate",IF(Investment_Breakdown_DATA!Q15=0,0,Investment_Breakdown_DATA!Q15/ECO!Q18),IF($C$2="Constant Exchange rate",IF(Investment_Breakdown_DATA!Q15=0,0,Investment_Breakdown_DATA!Q15/ECO!Q53))))</f>
        <v>0.51768435315020511</v>
      </c>
      <c r="H54" s="64">
        <f>IF($C$2="National Currency",IF(Investment_Breakdown_DATA!R15=0,0,Investment_Breakdown_DATA!R15),IF($C$2="Current Exchange rate",IF(Investment_Breakdown_DATA!R15=0,0,Investment_Breakdown_DATA!R15/ECO!R18),IF($C$2="Constant Exchange rate",IF(Investment_Breakdown_DATA!R15=0,0,Investment_Breakdown_DATA!R15/ECO!R53))))</f>
        <v>0.31316707783160563</v>
      </c>
      <c r="I54" s="64">
        <f>IF($C$2="National Currency",IF(Investment_Breakdown_DATA!S15=0,0,Investment_Breakdown_DATA!S15),IF($C$2="Current Exchange rate",IF(Investment_Breakdown_DATA!S15=0,0,Investment_Breakdown_DATA!S15/ECO!S18),IF($C$2="Constant Exchange rate",IF(Investment_Breakdown_DATA!S15=0,0,Investment_Breakdown_DATA!S15/ECO!S53))))</f>
        <v>0.14699679163524343</v>
      </c>
      <c r="J54" s="64">
        <f>IF($C$2="National Currency",IF(Investment_Breakdown_DATA!T15=0,0,Investment_Breakdown_DATA!T15),IF($C$2="Current Exchange rate",IF(Investment_Breakdown_DATA!T15=0,0,Investment_Breakdown_DATA!T15/ECO!T18),IF($C$2="Constant Exchange rate",IF(Investment_Breakdown_DATA!T15=0,0,Investment_Breakdown_DATA!T15/ECO!T53))))</f>
        <v>0.14444032569376095</v>
      </c>
      <c r="K54" s="64">
        <f>IF($C$2="National Currency",IF(Investment_Breakdown_DATA!U15=0,0,Investment_Breakdown_DATA!U15),IF($C$2="Current Exchange rate",IF(Investment_Breakdown_DATA!U15=0,0,Investment_Breakdown_DATA!U15/ECO!U18),IF($C$2="Constant Exchange rate",IF(Investment_Breakdown_DATA!U15=0,0,Investment_Breakdown_DATA!U15/ECO!U53))))</f>
        <v>0.14469597228790917</v>
      </c>
      <c r="L54" s="64">
        <f>IF($C$2="National Currency",IF(Investment_Breakdown_DATA!V15=0,0,Investment_Breakdown_DATA!V15),IF($C$2="Current Exchange rate",IF(Investment_Breakdown_DATA!V15=0,0,Investment_Breakdown_DATA!V15/ECO!V18),IF($C$2="Constant Exchange rate",IF(Investment_Breakdown_DATA!V15=0,0,Investment_Breakdown_DATA!V15/ECO!V53))))</f>
        <v>0.21090844017230581</v>
      </c>
      <c r="M54" s="64">
        <f>IF($C$2="National Currency",IF(Investment_Breakdown_DATA!W15=0,0,Investment_Breakdown_DATA!W15),IF($C$2="Current Exchange rate",IF(Investment_Breakdown_DATA!W15=0,0,Investment_Breakdown_DATA!W15/ECO!W18),IF($C$2="Constant Exchange rate",IF(Investment_Breakdown_DATA!W15=0,0,Investment_Breakdown_DATA!W15/ECO!W53))))</f>
        <v>2.827481563846038</v>
      </c>
      <c r="N54" s="64">
        <f>IF($C$2="National Currency",IF(Investment_Breakdown_DATA!X15=0,0,Investment_Breakdown_DATA!X15),IF($C$2="Current Exchange rate",IF(Investment_Breakdown_DATA!X15=0,0,Investment_Breakdown_DATA!X15/ECO!X18),IF($C$2="Constant Exchange rate",IF(Investment_Breakdown_DATA!X15=0,0,Investment_Breakdown_DATA!X15/ECO!X53))))</f>
        <v>2.3549631276920762</v>
      </c>
      <c r="O54" s="64">
        <f>IF($C$2="National Currency",IF(Investment_Breakdown_DATA!Y15=0,0,Investment_Breakdown_DATA!Y15),IF($C$2="Current Exchange rate",IF(Investment_Breakdown_DATA!Y15=0,0,Investment_Breakdown_DATA!Y15/ECO!Y18),IF($C$2="Constant Exchange rate",IF(Investment_Breakdown_DATA!Y15=0,0,Investment_Breakdown_DATA!Y15/ECO!Y53))))</f>
        <v>1.8824446915381143</v>
      </c>
      <c r="P54" s="144">
        <f>IF($C$2="National Currency",IF(Investment_Breakdown_DATA!Z15=0,0,Investment_Breakdown_DATA!Z15),IF($C$2="Current Exchange rate",IF(Investment_Breakdown_DATA!Z15=0,0,Investment_Breakdown_DATA!Z15/ECO!Z18),IF($C$2="Constant Exchange rate",IF(Investment_Breakdown_DATA!Z15=0,0,Investment_Breakdown_DATA!Z15/ECO!Z53))))</f>
        <v>2.8824446915381099</v>
      </c>
      <c r="Q54" s="63">
        <f t="shared" si="25"/>
        <v>7.4826338998556689E-6</v>
      </c>
      <c r="R54" s="63">
        <f t="shared" si="26"/>
        <v>-0.20064791274122495</v>
      </c>
      <c r="S54" s="63">
        <f t="shared" si="27"/>
        <v>-1.8204696312658086E-2</v>
      </c>
    </row>
    <row r="55" spans="3:38" ht="15" x14ac:dyDescent="0.25">
      <c r="C55" s="165"/>
      <c r="D55" s="166"/>
      <c r="E55" s="61" t="s">
        <v>9</v>
      </c>
      <c r="F55" s="64">
        <f>IF($C$2="National Currency",IF(Investment_Breakdown_DATA!P16=0,0,Investment_Breakdown_DATA!P16),IF($C$2="Current Exchange rate",IF(Investment_Breakdown_DATA!P16=0,0,Investment_Breakdown_DATA!P16/ECO!P19),IF($C$2="Constant Exchange rate",IF(Investment_Breakdown_DATA!P16=0,0,Investment_Breakdown_DATA!P16/ECO!P54))))</f>
        <v>4343.63</v>
      </c>
      <c r="G55" s="64">
        <f>IF($C$2="National Currency",IF(Investment_Breakdown_DATA!Q16=0,0,Investment_Breakdown_DATA!Q16),IF($C$2="Current Exchange rate",IF(Investment_Breakdown_DATA!Q16=0,0,Investment_Breakdown_DATA!Q16/ECO!Q19),IF($C$2="Constant Exchange rate",IF(Investment_Breakdown_DATA!Q16=0,0,Investment_Breakdown_DATA!Q16/ECO!Q54))))</f>
        <v>4540.97</v>
      </c>
      <c r="H55" s="64">
        <f>IF($C$2="National Currency",IF(Investment_Breakdown_DATA!R16=0,0,Investment_Breakdown_DATA!R16),IF($C$2="Current Exchange rate",IF(Investment_Breakdown_DATA!R16=0,0,Investment_Breakdown_DATA!R16/ECO!R19),IF($C$2="Constant Exchange rate",IF(Investment_Breakdown_DATA!R16=0,0,Investment_Breakdown_DATA!R16/ECO!R54))))</f>
        <v>5454.55</v>
      </c>
      <c r="I55" s="64">
        <f>IF($C$2="National Currency",IF(Investment_Breakdown_DATA!S16=0,0,Investment_Breakdown_DATA!S16),IF($C$2="Current Exchange rate",IF(Investment_Breakdown_DATA!S16=0,0,Investment_Breakdown_DATA!S16/ECO!S19),IF($C$2="Constant Exchange rate",IF(Investment_Breakdown_DATA!S16=0,0,Investment_Breakdown_DATA!S16/ECO!S54))))</f>
        <v>6298.4519167299995</v>
      </c>
      <c r="J55" s="64">
        <f>IF($C$2="National Currency",IF(Investment_Breakdown_DATA!T16=0,0,Investment_Breakdown_DATA!T16),IF($C$2="Current Exchange rate",IF(Investment_Breakdown_DATA!T16=0,0,Investment_Breakdown_DATA!T16/ECO!T19),IF($C$2="Constant Exchange rate",IF(Investment_Breakdown_DATA!T16=0,0,Investment_Breakdown_DATA!T16/ECO!T54))))</f>
        <v>10295.428377939998</v>
      </c>
      <c r="K55" s="64">
        <f>IF($C$2="National Currency",IF(Investment_Breakdown_DATA!U16=0,0,Investment_Breakdown_DATA!U16),IF($C$2="Current Exchange rate",IF(Investment_Breakdown_DATA!U16=0,0,Investment_Breakdown_DATA!U16/ECO!U19),IF($C$2="Constant Exchange rate",IF(Investment_Breakdown_DATA!U16=0,0,Investment_Breakdown_DATA!U16/ECO!U54))))</f>
        <v>7334.4687393099994</v>
      </c>
      <c r="L55" s="64">
        <f>IF($C$2="National Currency",IF(Investment_Breakdown_DATA!V16=0,0,Investment_Breakdown_DATA!V16),IF($C$2="Current Exchange rate",IF(Investment_Breakdown_DATA!V16=0,0,Investment_Breakdown_DATA!V16/ECO!V19),IF($C$2="Constant Exchange rate",IF(Investment_Breakdown_DATA!V16=0,0,Investment_Breakdown_DATA!V16/ECO!V54))))</f>
        <v>7778.7544148600009</v>
      </c>
      <c r="M55" s="64">
        <f>IF($C$2="National Currency",IF(Investment_Breakdown_DATA!W16=0,0,Investment_Breakdown_DATA!W16),IF($C$2="Current Exchange rate",IF(Investment_Breakdown_DATA!W16=0,0,Investment_Breakdown_DATA!W16/ECO!W19),IF($C$2="Constant Exchange rate",IF(Investment_Breakdown_DATA!W16=0,0,Investment_Breakdown_DATA!W16/ECO!W54))))</f>
        <v>8365.0621823500005</v>
      </c>
      <c r="N55" s="64">
        <f>IF($C$2="National Currency",IF(Investment_Breakdown_DATA!X16=0,0,Investment_Breakdown_DATA!X16),IF($C$2="Current Exchange rate",IF(Investment_Breakdown_DATA!X16=0,0,Investment_Breakdown_DATA!X16/ECO!X19),IF($C$2="Constant Exchange rate",IF(Investment_Breakdown_DATA!X16=0,0,Investment_Breakdown_DATA!X16/ECO!X54))))</f>
        <v>8486.6566523699985</v>
      </c>
      <c r="O55" s="64">
        <f>IF($C$2="National Currency",IF(Investment_Breakdown_DATA!Y16=0,0,Investment_Breakdown_DATA!Y16),IF($C$2="Current Exchange rate",IF(Investment_Breakdown_DATA!Y16=0,0,Investment_Breakdown_DATA!Y16/ECO!Y19),IF($C$2="Constant Exchange rate",IF(Investment_Breakdown_DATA!Y16=0,0,Investment_Breakdown_DATA!Y16/ECO!Y54))))</f>
        <v>8491.041448400003</v>
      </c>
      <c r="P55" s="144">
        <f>IF($C$2="National Currency",IF(Investment_Breakdown_DATA!Z16=0,0,Investment_Breakdown_DATA!Z16),IF($C$2="Current Exchange rate",IF(Investment_Breakdown_DATA!Z16=0,0,Investment_Breakdown_DATA!Z16/ECO!Z19),IF($C$2="Constant Exchange rate",IF(Investment_Breakdown_DATA!Z16=0,0,Investment_Breakdown_DATA!Z16/ECO!Z54))))</f>
        <v>8594.3510156000029</v>
      </c>
      <c r="Q55" s="63">
        <f t="shared" si="25"/>
        <v>3.3751511995268109E-2</v>
      </c>
      <c r="R55" s="63">
        <f t="shared" si="26"/>
        <v>5.1666942703287866E-4</v>
      </c>
      <c r="S55" s="63">
        <f t="shared" si="27"/>
        <v>0.95482613583569576</v>
      </c>
    </row>
    <row r="56" spans="3:38" ht="15" x14ac:dyDescent="0.25">
      <c r="C56" s="165"/>
      <c r="D56" s="166"/>
      <c r="E56" s="61" t="s">
        <v>10</v>
      </c>
      <c r="F56" s="64">
        <f>IF($C$2="National Currency",IF(Investment_Breakdown_DATA!P17=0,0,Investment_Breakdown_DATA!P17),IF($C$2="Current Exchange rate",IF(Investment_Breakdown_DATA!P17=0,0,Investment_Breakdown_DATA!P17/ECO!P20),IF($C$2="Constant Exchange rate",IF(Investment_Breakdown_DATA!P17=0,0,Investment_Breakdown_DATA!P17/ECO!P55))))</f>
        <v>9487</v>
      </c>
      <c r="G56" s="64">
        <f>IF($C$2="National Currency",IF(Investment_Breakdown_DATA!Q17=0,0,Investment_Breakdown_DATA!Q17),IF($C$2="Current Exchange rate",IF(Investment_Breakdown_DATA!Q17=0,0,Investment_Breakdown_DATA!Q17/ECO!Q20),IF($C$2="Constant Exchange rate",IF(Investment_Breakdown_DATA!Q17=0,0,Investment_Breakdown_DATA!Q17/ECO!Q55))))</f>
        <v>9437</v>
      </c>
      <c r="H56" s="64">
        <f>IF($C$2="National Currency",IF(Investment_Breakdown_DATA!R17=0,0,Investment_Breakdown_DATA!R17),IF($C$2="Current Exchange rate",IF(Investment_Breakdown_DATA!R17=0,0,Investment_Breakdown_DATA!R17/ECO!R20),IF($C$2="Constant Exchange rate",IF(Investment_Breakdown_DATA!R17=0,0,Investment_Breakdown_DATA!R17/ECO!R55))))</f>
        <v>9685</v>
      </c>
      <c r="I56" s="64">
        <f>IF($C$2="National Currency",IF(Investment_Breakdown_DATA!S17=0,0,Investment_Breakdown_DATA!S17),IF($C$2="Current Exchange rate",IF(Investment_Breakdown_DATA!S17=0,0,Investment_Breakdown_DATA!S17/ECO!S20),IF($C$2="Constant Exchange rate",IF(Investment_Breakdown_DATA!S17=0,0,Investment_Breakdown_DATA!S17/ECO!S55))))</f>
        <v>10112</v>
      </c>
      <c r="J56" s="64">
        <f>IF($C$2="National Currency",IF(Investment_Breakdown_DATA!T17=0,0,Investment_Breakdown_DATA!T17),IF($C$2="Current Exchange rate",IF(Investment_Breakdown_DATA!T17=0,0,Investment_Breakdown_DATA!T17/ECO!T20),IF($C$2="Constant Exchange rate",IF(Investment_Breakdown_DATA!T17=0,0,Investment_Breakdown_DATA!T17/ECO!T55))))</f>
        <v>10431</v>
      </c>
      <c r="K56" s="64">
        <f>IF($C$2="National Currency",IF(Investment_Breakdown_DATA!U17=0,0,Investment_Breakdown_DATA!U17),IF($C$2="Current Exchange rate",IF(Investment_Breakdown_DATA!U17=0,0,Investment_Breakdown_DATA!U17/ECO!U20),IF($C$2="Constant Exchange rate",IF(Investment_Breakdown_DATA!U17=0,0,Investment_Breakdown_DATA!U17/ECO!U55))))</f>
        <v>11325</v>
      </c>
      <c r="L56" s="64">
        <f>IF($C$2="National Currency",IF(Investment_Breakdown_DATA!V17=0,0,Investment_Breakdown_DATA!V17),IF($C$2="Current Exchange rate",IF(Investment_Breakdown_DATA!V17=0,0,Investment_Breakdown_DATA!V17/ECO!V20),IF($C$2="Constant Exchange rate",IF(Investment_Breakdown_DATA!V17=0,0,Investment_Breakdown_DATA!V17/ECO!V55))))</f>
        <v>12125</v>
      </c>
      <c r="M56" s="64">
        <f>IF($C$2="National Currency",IF(Investment_Breakdown_DATA!W17=0,0,Investment_Breakdown_DATA!W17),IF($C$2="Current Exchange rate",IF(Investment_Breakdown_DATA!W17=0,0,Investment_Breakdown_DATA!W17/ECO!W20),IF($C$2="Constant Exchange rate",IF(Investment_Breakdown_DATA!W17=0,0,Investment_Breakdown_DATA!W17/ECO!W55))))</f>
        <v>12297</v>
      </c>
      <c r="N56" s="64">
        <f>IF($C$2="National Currency",IF(Investment_Breakdown_DATA!X17=0,0,Investment_Breakdown_DATA!X17),IF($C$2="Current Exchange rate",IF(Investment_Breakdown_DATA!X17=0,0,Investment_Breakdown_DATA!X17/ECO!X20),IF($C$2="Constant Exchange rate",IF(Investment_Breakdown_DATA!X17=0,0,Investment_Breakdown_DATA!X17/ECO!X55))))</f>
        <v>12841</v>
      </c>
      <c r="O56" s="64">
        <f>IF($C$2="National Currency",IF(Investment_Breakdown_DATA!Y17=0,0,Investment_Breakdown_DATA!Y17),IF($C$2="Current Exchange rate",IF(Investment_Breakdown_DATA!Y17=0,0,Investment_Breakdown_DATA!Y17/ECO!Y20),IF($C$2="Constant Exchange rate",IF(Investment_Breakdown_DATA!Y17=0,0,Investment_Breakdown_DATA!Y17/ECO!Y55))))</f>
        <v>12762</v>
      </c>
      <c r="P56" s="144">
        <f>IF($C$2="National Currency",IF(Investment_Breakdown_DATA!Z17=0,0,Investment_Breakdown_DATA!Z17),IF($C$2="Current Exchange rate",IF(Investment_Breakdown_DATA!Z17=0,0,Investment_Breakdown_DATA!Z17/ECO!Z20),IF($C$2="Constant Exchange rate",IF(Investment_Breakdown_DATA!Z17=0,0,Investment_Breakdown_DATA!Z17/ECO!Z55))))</f>
        <v>12419</v>
      </c>
      <c r="Q56" s="63">
        <f t="shared" si="25"/>
        <v>5.0728382225101121E-2</v>
      </c>
      <c r="R56" s="63">
        <f t="shared" si="26"/>
        <v>-6.1521688342029979E-3</v>
      </c>
      <c r="S56" s="63">
        <f t="shared" si="27"/>
        <v>0.34520923368820489</v>
      </c>
    </row>
    <row r="57" spans="3:38" ht="15" x14ac:dyDescent="0.25">
      <c r="C57" s="165"/>
      <c r="D57" s="166"/>
      <c r="E57" s="61" t="s">
        <v>11</v>
      </c>
      <c r="F57" s="64">
        <f>IF($C$2="National Currency",IF(Investment_Breakdown_DATA!P18=0,0,Investment_Breakdown_DATA!P18),IF($C$2="Current Exchange rate",IF(Investment_Breakdown_DATA!P18=0,0,Investment_Breakdown_DATA!P18/ECO!P21),IF($C$2="Constant Exchange rate",IF(Investment_Breakdown_DATA!P18=0,0,Investment_Breakdown_DATA!P18/ECO!P56))))</f>
        <v>43703</v>
      </c>
      <c r="G57" s="64">
        <f>IF($C$2="National Currency",IF(Investment_Breakdown_DATA!Q18=0,0,Investment_Breakdown_DATA!Q18),IF($C$2="Current Exchange rate",IF(Investment_Breakdown_DATA!Q18=0,0,Investment_Breakdown_DATA!Q18/ECO!Q21),IF($C$2="Constant Exchange rate",IF(Investment_Breakdown_DATA!Q18=0,0,Investment_Breakdown_DATA!Q18/ECO!Q56))))</f>
        <v>47541</v>
      </c>
      <c r="H57" s="64">
        <f>IF($C$2="National Currency",IF(Investment_Breakdown_DATA!R18=0,0,Investment_Breakdown_DATA!R18),IF($C$2="Current Exchange rate",IF(Investment_Breakdown_DATA!R18=0,0,Investment_Breakdown_DATA!R18/ECO!R21),IF($C$2="Constant Exchange rate",IF(Investment_Breakdown_DATA!R18=0,0,Investment_Breakdown_DATA!R18/ECO!R56))))</f>
        <v>55828</v>
      </c>
      <c r="I57" s="64">
        <f>IF($C$2="National Currency",IF(Investment_Breakdown_DATA!S18=0,0,Investment_Breakdown_DATA!S18),IF($C$2="Current Exchange rate",IF(Investment_Breakdown_DATA!S18=0,0,Investment_Breakdown_DATA!S18/ECO!S21),IF($C$2="Constant Exchange rate",IF(Investment_Breakdown_DATA!S18=0,0,Investment_Breakdown_DATA!S18/ECO!S56))))</f>
        <v>61369</v>
      </c>
      <c r="J57" s="64">
        <f>IF($C$2="National Currency",IF(Investment_Breakdown_DATA!T18=0,0,Investment_Breakdown_DATA!T18),IF($C$2="Current Exchange rate",IF(Investment_Breakdown_DATA!T18=0,0,Investment_Breakdown_DATA!T18/ECO!T21),IF($C$2="Constant Exchange rate",IF(Investment_Breakdown_DATA!T18=0,0,Investment_Breakdown_DATA!T18/ECO!T56))))</f>
        <v>59819</v>
      </c>
      <c r="K57" s="64">
        <f>IF($C$2="National Currency",IF(Investment_Breakdown_DATA!U18=0,0,Investment_Breakdown_DATA!U18),IF($C$2="Current Exchange rate",IF(Investment_Breakdown_DATA!U18=0,0,Investment_Breakdown_DATA!U18/ECO!U21),IF($C$2="Constant Exchange rate",IF(Investment_Breakdown_DATA!U18=0,0,Investment_Breakdown_DATA!U18/ECO!U56))))</f>
        <v>58313</v>
      </c>
      <c r="L57" s="64">
        <f>IF($C$2="National Currency",IF(Investment_Breakdown_DATA!V18=0,0,Investment_Breakdown_DATA!V18),IF($C$2="Current Exchange rate",IF(Investment_Breakdown_DATA!V18=0,0,Investment_Breakdown_DATA!V18/ECO!V21),IF($C$2="Constant Exchange rate",IF(Investment_Breakdown_DATA!V18=0,0,Investment_Breakdown_DATA!V18/ECO!V56))))</f>
        <v>60568</v>
      </c>
      <c r="M57" s="64">
        <f>IF($C$2="National Currency",IF(Investment_Breakdown_DATA!W18=0,0,Investment_Breakdown_DATA!W18),IF($C$2="Current Exchange rate",IF(Investment_Breakdown_DATA!W18=0,0,Investment_Breakdown_DATA!W18/ECO!W21),IF($C$2="Constant Exchange rate",IF(Investment_Breakdown_DATA!W18=0,0,Investment_Breakdown_DATA!W18/ECO!W56))))</f>
        <v>63131</v>
      </c>
      <c r="N57" s="64">
        <f>IF($C$2="National Currency",IF(Investment_Breakdown_DATA!X18=0,0,Investment_Breakdown_DATA!X18),IF($C$2="Current Exchange rate",IF(Investment_Breakdown_DATA!X18=0,0,Investment_Breakdown_DATA!X18/ECO!X21),IF($C$2="Constant Exchange rate",IF(Investment_Breakdown_DATA!X18=0,0,Investment_Breakdown_DATA!X18/ECO!X56))))</f>
        <v>68272</v>
      </c>
      <c r="O57" s="64">
        <f>IF($C$2="National Currency",IF(Investment_Breakdown_DATA!Y18=0,0,Investment_Breakdown_DATA!Y18),IF($C$2="Current Exchange rate",IF(Investment_Breakdown_DATA!Y18=0,0,Investment_Breakdown_DATA!Y18/ECO!Y21),IF($C$2="Constant Exchange rate",IF(Investment_Breakdown_DATA!Y18=0,0,Investment_Breakdown_DATA!Y18/ECO!Y56))))</f>
        <v>72488</v>
      </c>
      <c r="P57" s="144">
        <f>IF($C$2="National Currency",IF(Investment_Breakdown_DATA!Z18=0,0,Investment_Breakdown_DATA!Z18),IF($C$2="Current Exchange rate",IF(Investment_Breakdown_DATA!Z18=0,0,Investment_Breakdown_DATA!Z18/ECO!Z21),IF($C$2="Constant Exchange rate",IF(Investment_Breakdown_DATA!Z18=0,0,Investment_Breakdown_DATA!Z18/ECO!Z56))))</f>
        <v>0</v>
      </c>
      <c r="Q57" s="63">
        <f t="shared" si="25"/>
        <v>0.28813657504569268</v>
      </c>
      <c r="R57" s="63">
        <f t="shared" si="26"/>
        <v>6.175298804780871E-2</v>
      </c>
      <c r="S57" s="63">
        <f t="shared" si="27"/>
        <v>0.65865043589684924</v>
      </c>
    </row>
    <row r="58" spans="3:38" ht="15" x14ac:dyDescent="0.25">
      <c r="C58" s="165"/>
      <c r="D58" s="166"/>
      <c r="E58" s="61" t="s">
        <v>12</v>
      </c>
      <c r="F58" s="64">
        <f>IF($C$2="National Currency",IF(Investment_Breakdown_DATA!P19=0,0,Investment_Breakdown_DATA!P19),IF($C$2="Current Exchange rate",IF(Investment_Breakdown_DATA!P19=0,0,Investment_Breakdown_DATA!P19/ECO!P22),IF($C$2="Constant Exchange rate",IF(Investment_Breakdown_DATA!P19=0,0,Investment_Breakdown_DATA!P19/ECO!P57))))</f>
        <v>828</v>
      </c>
      <c r="G58" s="64">
        <f>IF($C$2="National Currency",IF(Investment_Breakdown_DATA!Q19=0,0,Investment_Breakdown_DATA!Q19),IF($C$2="Current Exchange rate",IF(Investment_Breakdown_DATA!Q19=0,0,Investment_Breakdown_DATA!Q19/ECO!Q22),IF($C$2="Constant Exchange rate",IF(Investment_Breakdown_DATA!Q19=0,0,Investment_Breakdown_DATA!Q19/ECO!Q57))))</f>
        <v>967</v>
      </c>
      <c r="H58" s="64">
        <f>IF($C$2="National Currency",IF(Investment_Breakdown_DATA!R19=0,0,Investment_Breakdown_DATA!R19),IF($C$2="Current Exchange rate",IF(Investment_Breakdown_DATA!R19=0,0,Investment_Breakdown_DATA!R19/ECO!R22),IF($C$2="Constant Exchange rate",IF(Investment_Breakdown_DATA!R19=0,0,Investment_Breakdown_DATA!R19/ECO!R57))))</f>
        <v>1063</v>
      </c>
      <c r="I58" s="64">
        <f>IF($C$2="National Currency",IF(Investment_Breakdown_DATA!S19=0,0,Investment_Breakdown_DATA!S19),IF($C$2="Current Exchange rate",IF(Investment_Breakdown_DATA!S19=0,0,Investment_Breakdown_DATA!S19/ECO!S22),IF($C$2="Constant Exchange rate",IF(Investment_Breakdown_DATA!S19=0,0,Investment_Breakdown_DATA!S19/ECO!S57))))</f>
        <v>1051</v>
      </c>
      <c r="J58" s="64">
        <f>IF($C$2="National Currency",IF(Investment_Breakdown_DATA!T19=0,0,Investment_Breakdown_DATA!T19),IF($C$2="Current Exchange rate",IF(Investment_Breakdown_DATA!T19=0,0,Investment_Breakdown_DATA!T19/ECO!T22),IF($C$2="Constant Exchange rate",IF(Investment_Breakdown_DATA!T19=0,0,Investment_Breakdown_DATA!T19/ECO!T57))))</f>
        <v>1205</v>
      </c>
      <c r="K58" s="64">
        <f>IF($C$2="National Currency",IF(Investment_Breakdown_DATA!U19=0,0,Investment_Breakdown_DATA!U19),IF($C$2="Current Exchange rate",IF(Investment_Breakdown_DATA!U19=0,0,Investment_Breakdown_DATA!U19/ECO!U22),IF($C$2="Constant Exchange rate",IF(Investment_Breakdown_DATA!U19=0,0,Investment_Breakdown_DATA!U19/ECO!U57))))</f>
        <v>1171</v>
      </c>
      <c r="L58" s="64">
        <f>IF($C$2="National Currency",IF(Investment_Breakdown_DATA!V19=0,0,Investment_Breakdown_DATA!V19),IF($C$2="Current Exchange rate",IF(Investment_Breakdown_DATA!V19=0,0,Investment_Breakdown_DATA!V19/ECO!V22),IF($C$2="Constant Exchange rate",IF(Investment_Breakdown_DATA!V19=0,0,Investment_Breakdown_DATA!V19/ECO!V57))))</f>
        <v>718</v>
      </c>
      <c r="M58" s="64">
        <f>IF($C$2="National Currency",IF(Investment_Breakdown_DATA!W19=0,0,Investment_Breakdown_DATA!W19),IF($C$2="Current Exchange rate",IF(Investment_Breakdown_DATA!W19=0,0,Investment_Breakdown_DATA!W19/ECO!W22),IF($C$2="Constant Exchange rate",IF(Investment_Breakdown_DATA!W19=0,0,Investment_Breakdown_DATA!W19/ECO!W57))))</f>
        <v>667</v>
      </c>
      <c r="N58" s="64">
        <f>IF($C$2="National Currency",IF(Investment_Breakdown_DATA!X19=0,0,Investment_Breakdown_DATA!X19),IF($C$2="Current Exchange rate",IF(Investment_Breakdown_DATA!X19=0,0,Investment_Breakdown_DATA!X19/ECO!X22),IF($C$2="Constant Exchange rate",IF(Investment_Breakdown_DATA!X19=0,0,Investment_Breakdown_DATA!X19/ECO!X57))))</f>
        <v>678</v>
      </c>
      <c r="O58" s="64">
        <f>IF($C$2="National Currency",IF(Investment_Breakdown_DATA!Y19=0,0,Investment_Breakdown_DATA!Y19),IF($C$2="Current Exchange rate",IF(Investment_Breakdown_DATA!Y19=0,0,Investment_Breakdown_DATA!Y19/ECO!Y22),IF($C$2="Constant Exchange rate",IF(Investment_Breakdown_DATA!Y19=0,0,Investment_Breakdown_DATA!Y19/ECO!Y57))))</f>
        <v>655</v>
      </c>
      <c r="P58" s="144">
        <f>IF($C$2="National Currency",IF(Investment_Breakdown_DATA!Z19=0,0,Investment_Breakdown_DATA!Z19),IF($C$2="Current Exchange rate",IF(Investment_Breakdown_DATA!Z19=0,0,Investment_Breakdown_DATA!Z19/ECO!Z22),IF($C$2="Constant Exchange rate",IF(Investment_Breakdown_DATA!Z19=0,0,Investment_Breakdown_DATA!Z19/ECO!Z57))))</f>
        <v>0</v>
      </c>
      <c r="Q58" s="63">
        <f t="shared" si="25"/>
        <v>2.6035958593826386E-3</v>
      </c>
      <c r="R58" s="63">
        <f t="shared" si="26"/>
        <v>-3.3923303834808238E-2</v>
      </c>
      <c r="S58" s="63">
        <f t="shared" si="27"/>
        <v>-0.20893719806763289</v>
      </c>
    </row>
    <row r="59" spans="3:38" ht="15" x14ac:dyDescent="0.25">
      <c r="C59" s="165"/>
      <c r="D59" s="166"/>
      <c r="E59" s="61" t="s">
        <v>13</v>
      </c>
      <c r="F59" s="64">
        <f>IF($C$2="National Currency",IF(Investment_Breakdown_DATA!P20=0,0,Investment_Breakdown_DATA!P20),IF($C$2="Current Exchange rate",IF(Investment_Breakdown_DATA!P20=0,0,Investment_Breakdown_DATA!P20/ECO!P23),IF($C$2="Constant Exchange rate",IF(Investment_Breakdown_DATA!P20=0,0,Investment_Breakdown_DATA!P20/ECO!P58))))</f>
        <v>0</v>
      </c>
      <c r="G59" s="64">
        <f>IF($C$2="National Currency",IF(Investment_Breakdown_DATA!Q20=0,0,Investment_Breakdown_DATA!Q20),IF($C$2="Current Exchange rate",IF(Investment_Breakdown_DATA!Q20=0,0,Investment_Breakdown_DATA!Q20/ECO!Q23),IF($C$2="Constant Exchange rate",IF(Investment_Breakdown_DATA!Q20=0,0,Investment_Breakdown_DATA!Q20/ECO!Q58))))</f>
        <v>0</v>
      </c>
      <c r="H59" s="64">
        <f>IF($C$2="National Currency",IF(Investment_Breakdown_DATA!R20=0,0,Investment_Breakdown_DATA!R20),IF($C$2="Current Exchange rate",IF(Investment_Breakdown_DATA!R20=0,0,Investment_Breakdown_DATA!R20/ECO!R23),IF($C$2="Constant Exchange rate",IF(Investment_Breakdown_DATA!R20=0,0,Investment_Breakdown_DATA!R20/ECO!R58))))</f>
        <v>0</v>
      </c>
      <c r="I59" s="64">
        <f>IF($C$2="National Currency",IF(Investment_Breakdown_DATA!S20=0,0,Investment_Breakdown_DATA!S20),IF($C$2="Current Exchange rate",IF(Investment_Breakdown_DATA!S20=0,0,Investment_Breakdown_DATA!S20/ECO!S23),IF($C$2="Constant Exchange rate",IF(Investment_Breakdown_DATA!S20=0,0,Investment_Breakdown_DATA!S20/ECO!S58))))</f>
        <v>0</v>
      </c>
      <c r="J59" s="64">
        <f>IF($C$2="National Currency",IF(Investment_Breakdown_DATA!T20=0,0,Investment_Breakdown_DATA!T20),IF($C$2="Current Exchange rate",IF(Investment_Breakdown_DATA!T20=0,0,Investment_Breakdown_DATA!T20/ECO!T23),IF($C$2="Constant Exchange rate",IF(Investment_Breakdown_DATA!T20=0,0,Investment_Breakdown_DATA!T20/ECO!T58))))</f>
        <v>0</v>
      </c>
      <c r="K59" s="64">
        <f>IF($C$2="National Currency",IF(Investment_Breakdown_DATA!U20=0,0,Investment_Breakdown_DATA!U20),IF($C$2="Current Exchange rate",IF(Investment_Breakdown_DATA!U20=0,0,Investment_Breakdown_DATA!U20/ECO!U23),IF($C$2="Constant Exchange rate",IF(Investment_Breakdown_DATA!U20=0,0,Investment_Breakdown_DATA!U20/ECO!U58))))</f>
        <v>0</v>
      </c>
      <c r="L59" s="64">
        <f>IF($C$2="National Currency",IF(Investment_Breakdown_DATA!V20=0,0,Investment_Breakdown_DATA!V20),IF($C$2="Current Exchange rate",IF(Investment_Breakdown_DATA!V20=0,0,Investment_Breakdown_DATA!V20/ECO!V23),IF($C$2="Constant Exchange rate",IF(Investment_Breakdown_DATA!V20=0,0,Investment_Breakdown_DATA!V20/ECO!V58))))</f>
        <v>0</v>
      </c>
      <c r="M59" s="64">
        <f>IF($C$2="National Currency",IF(Investment_Breakdown_DATA!W20=0,0,Investment_Breakdown_DATA!W20),IF($C$2="Current Exchange rate",IF(Investment_Breakdown_DATA!W20=0,0,Investment_Breakdown_DATA!W20/ECO!W23),IF($C$2="Constant Exchange rate",IF(Investment_Breakdown_DATA!W20=0,0,Investment_Breakdown_DATA!W20/ECO!W58))))</f>
        <v>0</v>
      </c>
      <c r="N59" s="64">
        <f>IF($C$2="National Currency",IF(Investment_Breakdown_DATA!X20=0,0,Investment_Breakdown_DATA!X20),IF($C$2="Current Exchange rate",IF(Investment_Breakdown_DATA!X20=0,0,Investment_Breakdown_DATA!X20/ECO!X23),IF($C$2="Constant Exchange rate",IF(Investment_Breakdown_DATA!X20=0,0,Investment_Breakdown_DATA!X20/ECO!X58))))</f>
        <v>0</v>
      </c>
      <c r="O59" s="64">
        <f>IF($C$2="National Currency",IF(Investment_Breakdown_DATA!Y20=0,0,Investment_Breakdown_DATA!Y20),IF($C$2="Current Exchange rate",IF(Investment_Breakdown_DATA!Y20=0,0,Investment_Breakdown_DATA!Y20/ECO!Y23),IF($C$2="Constant Exchange rate",IF(Investment_Breakdown_DATA!Y20=0,0,Investment_Breakdown_DATA!Y20/ECO!Y58))))</f>
        <v>0</v>
      </c>
      <c r="P59" s="144">
        <f>IF($C$2="National Currency",IF(Investment_Breakdown_DATA!Z20=0,0,Investment_Breakdown_DATA!Z20),IF($C$2="Current Exchange rate",IF(Investment_Breakdown_DATA!Z20=0,0,Investment_Breakdown_DATA!Z20/ECO!Z23),IF($C$2="Constant Exchange rate",IF(Investment_Breakdown_DATA!Z20=0,0,Investment_Breakdown_DATA!Z20/ECO!Z58))))</f>
        <v>0</v>
      </c>
      <c r="Q59" s="63">
        <f t="shared" si="25"/>
        <v>0</v>
      </c>
      <c r="R59" s="63" t="str">
        <f t="shared" si="26"/>
        <v>-</v>
      </c>
      <c r="S59" s="63" t="str">
        <f t="shared" si="27"/>
        <v>-</v>
      </c>
    </row>
    <row r="60" spans="3:38" ht="15" x14ac:dyDescent="0.25">
      <c r="C60" s="165"/>
      <c r="D60" s="166"/>
      <c r="E60" s="61" t="s">
        <v>14</v>
      </c>
      <c r="F60" s="64">
        <f>IF($C$2="National Currency",IF(Investment_Breakdown_DATA!P21=0,0,Investment_Breakdown_DATA!P21),IF($C$2="Current Exchange rate",IF(Investment_Breakdown_DATA!P21=0,0,Investment_Breakdown_DATA!P21/ECO!P24),IF($C$2="Constant Exchange rate",IF(Investment_Breakdown_DATA!P21=0,0,Investment_Breakdown_DATA!P21/ECO!P59))))</f>
        <v>39.494200418330479</v>
      </c>
      <c r="G60" s="64">
        <f>IF($C$2="National Currency",IF(Investment_Breakdown_DATA!Q21=0,0,Investment_Breakdown_DATA!Q21),IF($C$2="Current Exchange rate",IF(Investment_Breakdown_DATA!Q21=0,0,Investment_Breakdown_DATA!Q21/ECO!Q24),IF($C$2="Constant Exchange rate",IF(Investment_Breakdown_DATA!Q21=0,0,Investment_Breakdown_DATA!Q21/ECO!Q59))))</f>
        <v>52.357862711542111</v>
      </c>
      <c r="H60" s="64">
        <f>IF($C$2="National Currency",IF(Investment_Breakdown_DATA!R21=0,0,Investment_Breakdown_DATA!R21),IF($C$2="Current Exchange rate",IF(Investment_Breakdown_DATA!R21=0,0,Investment_Breakdown_DATA!R21/ECO!R24),IF($C$2="Constant Exchange rate",IF(Investment_Breakdown_DATA!R21=0,0,Investment_Breakdown_DATA!R21/ECO!R59))))</f>
        <v>119.36679977181973</v>
      </c>
      <c r="I60" s="64">
        <f>IF($C$2="National Currency",IF(Investment_Breakdown_DATA!S21=0,0,Investment_Breakdown_DATA!S21),IF($C$2="Current Exchange rate",IF(Investment_Breakdown_DATA!S21=0,0,Investment_Breakdown_DATA!S21/ECO!S24),IF($C$2="Constant Exchange rate",IF(Investment_Breakdown_DATA!S21=0,0,Investment_Breakdown_DATA!S21/ECO!S59))))</f>
        <v>119.22735627812638</v>
      </c>
      <c r="J60" s="64">
        <f>IF($C$2="National Currency",IF(Investment_Breakdown_DATA!T21=0,0,Investment_Breakdown_DATA!T21),IF($C$2="Current Exchange rate",IF(Investment_Breakdown_DATA!T21=0,0,Investment_Breakdown_DATA!T21/ECO!T24),IF($C$2="Constant Exchange rate",IF(Investment_Breakdown_DATA!T21=0,0,Investment_Breakdown_DATA!T21/ECO!T59))))</f>
        <v>126.86188755783735</v>
      </c>
      <c r="K60" s="64">
        <f>IF($C$2="National Currency",IF(Investment_Breakdown_DATA!U21=0,0,Investment_Breakdown_DATA!U21),IF($C$2="Current Exchange rate",IF(Investment_Breakdown_DATA!U21=0,0,Investment_Breakdown_DATA!U21/ECO!U24),IF($C$2="Constant Exchange rate",IF(Investment_Breakdown_DATA!U21=0,0,Investment_Breakdown_DATA!U21/ECO!U59))))</f>
        <v>89.262850985611962</v>
      </c>
      <c r="L60" s="64">
        <f>IF($C$2="National Currency",IF(Investment_Breakdown_DATA!V21=0,0,Investment_Breakdown_DATA!V21),IF($C$2="Current Exchange rate",IF(Investment_Breakdown_DATA!V21=0,0,Investment_Breakdown_DATA!V21/ECO!V24),IF($C$2="Constant Exchange rate",IF(Investment_Breakdown_DATA!V21=0,0,Investment_Breakdown_DATA!V21/ECO!V59))))</f>
        <v>188.40400583127337</v>
      </c>
      <c r="M60" s="64">
        <f>IF($C$2="National Currency",IF(Investment_Breakdown_DATA!W21=0,0,Investment_Breakdown_DATA!W21),IF($C$2="Current Exchange rate",IF(Investment_Breakdown_DATA!W21=0,0,Investment_Breakdown_DATA!W21/ECO!W24),IF($C$2="Constant Exchange rate",IF(Investment_Breakdown_DATA!W21=0,0,Investment_Breakdown_DATA!W21/ECO!W59))))</f>
        <v>129.43842302085312</v>
      </c>
      <c r="N60" s="64">
        <f>IF($C$2="National Currency",IF(Investment_Breakdown_DATA!X21=0,0,Investment_Breakdown_DATA!X21),IF($C$2="Current Exchange rate",IF(Investment_Breakdown_DATA!X21=0,0,Investment_Breakdown_DATA!X21/ECO!X24),IF($C$2="Constant Exchange rate",IF(Investment_Breakdown_DATA!X21=0,0,Investment_Breakdown_DATA!X21/ECO!X59))))</f>
        <v>135.48519997464663</v>
      </c>
      <c r="O60" s="141">
        <f>IF($C$2="National Currency",IF(Investment_Breakdown_DATA!Y21=0,0,Investment_Breakdown_DATA!Y21),IF($C$2="Current Exchange rate",IF(Investment_Breakdown_DATA!Y21=0,0,Investment_Breakdown_DATA!Y21/ECO!Y24),IF($C$2="Constant Exchange rate",IF(Investment_Breakdown_DATA!Y21=0,0,Investment_Breakdown_DATA!Y21/ECO!Y59))))</f>
        <v>122.26659060657919</v>
      </c>
      <c r="P60" s="144">
        <f>IF($C$2="National Currency",IF(Investment_Breakdown_DATA!Z21=0,0,Investment_Breakdown_DATA!Z21),IF($C$2="Current Exchange rate",IF(Investment_Breakdown_DATA!Z21=0,0,Investment_Breakdown_DATA!Z21/ECO!Z24),IF($C$2="Constant Exchange rate",IF(Investment_Breakdown_DATA!Z21=0,0,Investment_Breakdown_DATA!Z21/ECO!Z59))))</f>
        <v>0</v>
      </c>
      <c r="Q60" s="63">
        <f t="shared" si="25"/>
        <v>4.8600425808262873E-4</v>
      </c>
      <c r="R60" s="63">
        <f t="shared" si="26"/>
        <v>-9.7564969240485633E-2</v>
      </c>
      <c r="S60" s="63">
        <f t="shared" si="27"/>
        <v>2.095811266249398</v>
      </c>
    </row>
    <row r="61" spans="3:38" ht="15" x14ac:dyDescent="0.25">
      <c r="C61" s="165"/>
      <c r="D61" s="166"/>
      <c r="E61" s="61" t="s">
        <v>15</v>
      </c>
      <c r="F61" s="64">
        <f>IF($C$2="National Currency",IF(Investment_Breakdown_DATA!P22=0,0,Investment_Breakdown_DATA!P22),IF($C$2="Current Exchange rate",IF(Investment_Breakdown_DATA!P22=0,0,Investment_Breakdown_DATA!P22/ECO!P25),IF($C$2="Constant Exchange rate",IF(Investment_Breakdown_DATA!P22=0,0,Investment_Breakdown_DATA!P22/ECO!P60))))</f>
        <v>4086</v>
      </c>
      <c r="G61" s="64">
        <f>IF($C$2="National Currency",IF(Investment_Breakdown_DATA!Q22=0,0,Investment_Breakdown_DATA!Q22),IF($C$2="Current Exchange rate",IF(Investment_Breakdown_DATA!Q22=0,0,Investment_Breakdown_DATA!Q22/ECO!Q25),IF($C$2="Constant Exchange rate",IF(Investment_Breakdown_DATA!Q22=0,0,Investment_Breakdown_DATA!Q22/ECO!Q60))))</f>
        <v>5810</v>
      </c>
      <c r="H61" s="64">
        <f>IF($C$2="National Currency",IF(Investment_Breakdown_DATA!R22=0,0,Investment_Breakdown_DATA!R22),IF($C$2="Current Exchange rate",IF(Investment_Breakdown_DATA!R22=0,0,Investment_Breakdown_DATA!R22/ECO!R25),IF($C$2="Constant Exchange rate",IF(Investment_Breakdown_DATA!R22=0,0,Investment_Breakdown_DATA!R22/ECO!R60))))</f>
        <v>9031</v>
      </c>
      <c r="I61" s="64">
        <f>IF($C$2="National Currency",IF(Investment_Breakdown_DATA!S22=0,0,Investment_Breakdown_DATA!S22),IF($C$2="Current Exchange rate",IF(Investment_Breakdown_DATA!S22=0,0,Investment_Breakdown_DATA!S22/ECO!S25),IF($C$2="Constant Exchange rate",IF(Investment_Breakdown_DATA!S22=0,0,Investment_Breakdown_DATA!S22/ECO!S60))))</f>
        <v>9247</v>
      </c>
      <c r="J61" s="64">
        <f>IF($C$2="National Currency",IF(Investment_Breakdown_DATA!T22=0,0,Investment_Breakdown_DATA!T22),IF($C$2="Current Exchange rate",IF(Investment_Breakdown_DATA!T22=0,0,Investment_Breakdown_DATA!T22/ECO!T25),IF($C$2="Constant Exchange rate",IF(Investment_Breakdown_DATA!T22=0,0,Investment_Breakdown_DATA!T22/ECO!T60))))</f>
        <v>6319</v>
      </c>
      <c r="K61" s="64">
        <f>IF($C$2="National Currency",IF(Investment_Breakdown_DATA!U22=0,0,Investment_Breakdown_DATA!U22),IF($C$2="Current Exchange rate",IF(Investment_Breakdown_DATA!U22=0,0,Investment_Breakdown_DATA!U22/ECO!U25),IF($C$2="Constant Exchange rate",IF(Investment_Breakdown_DATA!U22=0,0,Investment_Breakdown_DATA!U22/ECO!U60))))</f>
        <v>4489</v>
      </c>
      <c r="L61" s="64">
        <f>IF($C$2="National Currency",IF(Investment_Breakdown_DATA!V22=0,0,Investment_Breakdown_DATA!V22),IF($C$2="Current Exchange rate",IF(Investment_Breakdown_DATA!V22=0,0,Investment_Breakdown_DATA!V22/ECO!V25),IF($C$2="Constant Exchange rate",IF(Investment_Breakdown_DATA!V22=0,0,Investment_Breakdown_DATA!V22/ECO!V60))))</f>
        <v>4404.8999999999996</v>
      </c>
      <c r="M61" s="64">
        <f>IF($C$2="National Currency",IF(Investment_Breakdown_DATA!W22=0,0,Investment_Breakdown_DATA!W22),IF($C$2="Current Exchange rate",IF(Investment_Breakdown_DATA!W22=0,0,Investment_Breakdown_DATA!W22/ECO!W25),IF($C$2="Constant Exchange rate",IF(Investment_Breakdown_DATA!W22=0,0,Investment_Breakdown_DATA!W22/ECO!W60))))</f>
        <v>4107</v>
      </c>
      <c r="N61" s="64">
        <f>IF($C$2="National Currency",IF(Investment_Breakdown_DATA!X22=0,0,Investment_Breakdown_DATA!X22),IF($C$2="Current Exchange rate",IF(Investment_Breakdown_DATA!X22=0,0,Investment_Breakdown_DATA!X22/ECO!X25),IF($C$2="Constant Exchange rate",IF(Investment_Breakdown_DATA!X22=0,0,Investment_Breakdown_DATA!X22/ECO!X60))))</f>
        <v>4381</v>
      </c>
      <c r="O61" s="141">
        <f>IF($C$2="National Currency",IF(Investment_Breakdown_DATA!Y22=0,0,Investment_Breakdown_DATA!Y22),IF($C$2="Current Exchange rate",IF(Investment_Breakdown_DATA!Y22=0,0,Investment_Breakdown_DATA!Y22/ECO!Y25),IF($C$2="Constant Exchange rate",IF(Investment_Breakdown_DATA!Y22=0,0,Investment_Breakdown_DATA!Y22/ECO!Y60))))</f>
        <v>4381</v>
      </c>
      <c r="P61" s="144">
        <f>IF($C$2="National Currency",IF(Investment_Breakdown_DATA!Z22=0,0,Investment_Breakdown_DATA!Z22),IF($C$2="Current Exchange rate",IF(Investment_Breakdown_DATA!Z22=0,0,Investment_Breakdown_DATA!Z22/ECO!Z25),IF($C$2="Constant Exchange rate",IF(Investment_Breakdown_DATA!Z22=0,0,Investment_Breakdown_DATA!Z22/ECO!Z60))))</f>
        <v>0</v>
      </c>
      <c r="Q61" s="63">
        <f t="shared" si="25"/>
        <v>1.7414280091534871E-2</v>
      </c>
      <c r="R61" s="63">
        <f t="shared" si="26"/>
        <v>0</v>
      </c>
      <c r="S61" s="63">
        <f t="shared" si="27"/>
        <v>7.2197748409202234E-2</v>
      </c>
    </row>
    <row r="62" spans="3:38" ht="15" x14ac:dyDescent="0.25">
      <c r="C62" s="165"/>
      <c r="D62" s="166"/>
      <c r="E62" s="61" t="s">
        <v>16</v>
      </c>
      <c r="F62" s="141">
        <f>IF($C$2="National Currency",IF(Investment_Breakdown_DATA!P23=0,0,Investment_Breakdown_DATA!P23),IF($C$2="Current Exchange rate",IF(Investment_Breakdown_DATA!P23=0,0,Investment_Breakdown_DATA!P23/ECO!P26),IF($C$2="Constant Exchange rate",IF(Investment_Breakdown_DATA!P23=0,0,Investment_Breakdown_DATA!P23/ECO!P61))))</f>
        <v>11.03647455867082</v>
      </c>
      <c r="G62" s="141">
        <f>IF($C$2="National Currency",IF(Investment_Breakdown_DATA!Q23=0,0,Investment_Breakdown_DATA!Q23),IF($C$2="Current Exchange rate",IF(Investment_Breakdown_DATA!Q23=0,0,Investment_Breakdown_DATA!Q23/ECO!Q26),IF($C$2="Constant Exchange rate",IF(Investment_Breakdown_DATA!Q23=0,0,Investment_Breakdown_DATA!Q23/ECO!Q61))))</f>
        <v>7.8709112149532707</v>
      </c>
      <c r="H62" s="64">
        <f>IF($C$2="National Currency",IF(Investment_Breakdown_DATA!R23=0,0,Investment_Breakdown_DATA!R23),IF($C$2="Current Exchange rate",IF(Investment_Breakdown_DATA!R23=0,0,Investment_Breakdown_DATA!R23/ECO!R26),IF($C$2="Constant Exchange rate",IF(Investment_Breakdown_DATA!R23=0,0,Investment_Breakdown_DATA!R23/ECO!R61))))</f>
        <v>4.7053478712357215</v>
      </c>
      <c r="I62" s="64">
        <f>IF($C$2="National Currency",IF(Investment_Breakdown_DATA!S23=0,0,Investment_Breakdown_DATA!S23),IF($C$2="Current Exchange rate",IF(Investment_Breakdown_DATA!S23=0,0,Investment_Breakdown_DATA!S23/ECO!S26),IF($C$2="Constant Exchange rate",IF(Investment_Breakdown_DATA!S23=0,0,Investment_Breakdown_DATA!S23/ECO!S61))))</f>
        <v>3.7642782969885769</v>
      </c>
      <c r="J62" s="64">
        <f>IF($C$2="National Currency",IF(Investment_Breakdown_DATA!T23=0,0,Investment_Breakdown_DATA!T23),IF($C$2="Current Exchange rate",IF(Investment_Breakdown_DATA!T23=0,0,Investment_Breakdown_DATA!T23/ECO!T26),IF($C$2="Constant Exchange rate",IF(Investment_Breakdown_DATA!T23=0,0,Investment_Breakdown_DATA!T23/ECO!T61))))</f>
        <v>2.1222741433021803</v>
      </c>
      <c r="K62" s="64">
        <f>IF($C$2="National Currency",IF(Investment_Breakdown_DATA!U23=0,0,Investment_Breakdown_DATA!U23),IF($C$2="Current Exchange rate",IF(Investment_Breakdown_DATA!U23=0,0,Investment_Breakdown_DATA!U23/ECO!U26),IF($C$2="Constant Exchange rate",IF(Investment_Breakdown_DATA!U23=0,0,Investment_Breakdown_DATA!U23/ECO!U61))))</f>
        <v>2.0054517133956384</v>
      </c>
      <c r="L62" s="64">
        <f>IF($C$2="National Currency",IF(Investment_Breakdown_DATA!V23=0,0,Investment_Breakdown_DATA!V23),IF($C$2="Current Exchange rate",IF(Investment_Breakdown_DATA!V23=0,0,Investment_Breakdown_DATA!V23/ECO!V26),IF($C$2="Constant Exchange rate",IF(Investment_Breakdown_DATA!V23=0,0,Investment_Breakdown_DATA!V23/ECO!V61))))</f>
        <v>1.921079958463136</v>
      </c>
      <c r="M62" s="64">
        <f>IF($C$2="National Currency",IF(Investment_Breakdown_DATA!W23=0,0,Investment_Breakdown_DATA!W23),IF($C$2="Current Exchange rate",IF(Investment_Breakdown_DATA!W23=0,0,Investment_Breakdown_DATA!W23/ECO!W26),IF($C$2="Constant Exchange rate",IF(Investment_Breakdown_DATA!W23=0,0,Investment_Breakdown_DATA!W23/ECO!W61))))</f>
        <v>2.5895638629283488</v>
      </c>
      <c r="N62" s="64">
        <f>IF($C$2="National Currency",IF(Investment_Breakdown_DATA!X23=0,0,Investment_Breakdown_DATA!X23),IF($C$2="Current Exchange rate",IF(Investment_Breakdown_DATA!X23=0,0,Investment_Breakdown_DATA!X23/ECO!X26),IF($C$2="Constant Exchange rate",IF(Investment_Breakdown_DATA!X23=0,0,Investment_Breakdown_DATA!X23/ECO!X61))))</f>
        <v>2.6998961578400826</v>
      </c>
      <c r="O62" s="64">
        <f>IF($C$2="National Currency",IF(Investment_Breakdown_DATA!Y23=0,0,Investment_Breakdown_DATA!Y23),IF($C$2="Current Exchange rate",IF(Investment_Breakdown_DATA!Y23=0,0,Investment_Breakdown_DATA!Y23/ECO!Y26),IF($C$2="Constant Exchange rate",IF(Investment_Breakdown_DATA!Y23=0,0,Investment_Breakdown_DATA!Y23/ECO!Y61))))</f>
        <v>2.6998961578400826</v>
      </c>
      <c r="P62" s="144">
        <f>IF($C$2="National Currency",IF(Investment_Breakdown_DATA!Z23=0,0,Investment_Breakdown_DATA!Z23),IF($C$2="Current Exchange rate",IF(Investment_Breakdown_DATA!Z23=0,0,Investment_Breakdown_DATA!Z23/ECO!Z26),IF($C$2="Constant Exchange rate",IF(Investment_Breakdown_DATA!Z23=0,0,Investment_Breakdown_DATA!Z23/ECO!Z61))))</f>
        <v>0</v>
      </c>
      <c r="Q62" s="63">
        <f t="shared" si="25"/>
        <v>1.0731967110405396E-5</v>
      </c>
      <c r="R62" s="63">
        <f t="shared" si="26"/>
        <v>0</v>
      </c>
      <c r="S62" s="63">
        <f t="shared" si="27"/>
        <v>-0.75536606880329316</v>
      </c>
    </row>
    <row r="63" spans="3:38" ht="15" x14ac:dyDescent="0.25">
      <c r="C63" s="165"/>
      <c r="D63" s="166"/>
      <c r="E63" s="61" t="s">
        <v>17</v>
      </c>
      <c r="F63" s="64">
        <f>IF($C$2="National Currency",IF(Investment_Breakdown_DATA!P24=0,0,Investment_Breakdown_DATA!P24),IF($C$2="Current Exchange rate",IF(Investment_Breakdown_DATA!P24=0,0,Investment_Breakdown_DATA!P24/ECO!P27),IF($C$2="Constant Exchange rate",IF(Investment_Breakdown_DATA!P24=0,0,Investment_Breakdown_DATA!P24/ECO!P62))))</f>
        <v>4800</v>
      </c>
      <c r="G63" s="64">
        <f>IF($C$2="National Currency",IF(Investment_Breakdown_DATA!Q24=0,0,Investment_Breakdown_DATA!Q24),IF($C$2="Current Exchange rate",IF(Investment_Breakdown_DATA!Q24=0,0,Investment_Breakdown_DATA!Q24/ECO!Q27),IF($C$2="Constant Exchange rate",IF(Investment_Breakdown_DATA!Q24=0,0,Investment_Breakdown_DATA!Q24/ECO!Q62))))</f>
        <v>5770</v>
      </c>
      <c r="H63" s="64">
        <f>IF($C$2="National Currency",IF(Investment_Breakdown_DATA!R24=0,0,Investment_Breakdown_DATA!R24),IF($C$2="Current Exchange rate",IF(Investment_Breakdown_DATA!R24=0,0,Investment_Breakdown_DATA!R24/ECO!R27),IF($C$2="Constant Exchange rate",IF(Investment_Breakdown_DATA!R24=0,0,Investment_Breakdown_DATA!R24/ECO!R62))))</f>
        <v>5881</v>
      </c>
      <c r="I63" s="64">
        <f>IF($C$2="National Currency",IF(Investment_Breakdown_DATA!S24=0,0,Investment_Breakdown_DATA!S24),IF($C$2="Current Exchange rate",IF(Investment_Breakdown_DATA!S24=0,0,Investment_Breakdown_DATA!S24/ECO!S27),IF($C$2="Constant Exchange rate",IF(Investment_Breakdown_DATA!S24=0,0,Investment_Breakdown_DATA!S24/ECO!S62))))</f>
        <v>5778</v>
      </c>
      <c r="J63" s="64">
        <f>IF($C$2="National Currency",IF(Investment_Breakdown_DATA!T24=0,0,Investment_Breakdown_DATA!T24),IF($C$2="Current Exchange rate",IF(Investment_Breakdown_DATA!T24=0,0,Investment_Breakdown_DATA!T24/ECO!T27),IF($C$2="Constant Exchange rate",IF(Investment_Breakdown_DATA!T24=0,0,Investment_Breakdown_DATA!T24/ECO!T62))))</f>
        <v>6264</v>
      </c>
      <c r="K63" s="64">
        <f>IF($C$2="National Currency",IF(Investment_Breakdown_DATA!U24=0,0,Investment_Breakdown_DATA!U24),IF($C$2="Current Exchange rate",IF(Investment_Breakdown_DATA!U24=0,0,Investment_Breakdown_DATA!U24/ECO!U27),IF($C$2="Constant Exchange rate",IF(Investment_Breakdown_DATA!U24=0,0,Investment_Breakdown_DATA!U24/ECO!U62))))</f>
        <v>6527</v>
      </c>
      <c r="L63" s="64">
        <f>IF($C$2="National Currency",IF(Investment_Breakdown_DATA!V24=0,0,Investment_Breakdown_DATA!V24),IF($C$2="Current Exchange rate",IF(Investment_Breakdown_DATA!V24=0,0,Investment_Breakdown_DATA!V24/ECO!V27),IF($C$2="Constant Exchange rate",IF(Investment_Breakdown_DATA!V24=0,0,Investment_Breakdown_DATA!V24/ECO!V62))))</f>
        <v>6513</v>
      </c>
      <c r="M63" s="64">
        <f>IF($C$2="National Currency",IF(Investment_Breakdown_DATA!W24=0,0,Investment_Breakdown_DATA!W24),IF($C$2="Current Exchange rate",IF(Investment_Breakdown_DATA!W24=0,0,Investment_Breakdown_DATA!W24/ECO!W27),IF($C$2="Constant Exchange rate",IF(Investment_Breakdown_DATA!W24=0,0,Investment_Breakdown_DATA!W24/ECO!W62))))</f>
        <v>6902</v>
      </c>
      <c r="N63" s="64">
        <f>IF($C$2="National Currency",IF(Investment_Breakdown_DATA!X24=0,0,Investment_Breakdown_DATA!X24),IF($C$2="Current Exchange rate",IF(Investment_Breakdown_DATA!X24=0,0,Investment_Breakdown_DATA!X24/ECO!X27),IF($C$2="Constant Exchange rate",IF(Investment_Breakdown_DATA!X24=0,0,Investment_Breakdown_DATA!X24/ECO!X62))))</f>
        <v>6780</v>
      </c>
      <c r="O63" s="64">
        <f>IF($C$2="National Currency",IF(Investment_Breakdown_DATA!Y24=0,0,Investment_Breakdown_DATA!Y24),IF($C$2="Current Exchange rate",IF(Investment_Breakdown_DATA!Y24=0,0,Investment_Breakdown_DATA!Y24/ECO!Y27),IF($C$2="Constant Exchange rate",IF(Investment_Breakdown_DATA!Y24=0,0,Investment_Breakdown_DATA!Y24/ECO!Y62))))</f>
        <v>6459</v>
      </c>
      <c r="P63" s="144">
        <f>IF($C$2="National Currency",IF(Investment_Breakdown_DATA!Z24=0,0,Investment_Breakdown_DATA!Z24),IF($C$2="Current Exchange rate",IF(Investment_Breakdown_DATA!Z24=0,0,Investment_Breakdown_DATA!Z24/ECO!Z27),IF($C$2="Constant Exchange rate",IF(Investment_Breakdown_DATA!Z24=0,0,Investment_Breakdown_DATA!Z24/ECO!Z62))))</f>
        <v>6041</v>
      </c>
      <c r="Q63" s="63">
        <f t="shared" si="25"/>
        <v>2.5674237642370173E-2</v>
      </c>
      <c r="R63" s="63">
        <f t="shared" si="26"/>
        <v>-4.7345132743362828E-2</v>
      </c>
      <c r="S63" s="63">
        <f t="shared" si="27"/>
        <v>0.34562500000000007</v>
      </c>
    </row>
    <row r="64" spans="3:38" ht="15" x14ac:dyDescent="0.25">
      <c r="C64" s="165"/>
      <c r="D64" s="166"/>
      <c r="E64" s="61" t="s">
        <v>18</v>
      </c>
      <c r="F64" s="64">
        <f>IF($C$2="National Currency",IF(Investment_Breakdown_DATA!P25=0,0,Investment_Breakdown_DATA!P25),IF($C$2="Current Exchange rate",IF(Investment_Breakdown_DATA!P25=0,0,Investment_Breakdown_DATA!P25/ECO!P28),IF($C$2="Constant Exchange rate",IF(Investment_Breakdown_DATA!P25=0,0,Investment_Breakdown_DATA!P25/ECO!P63))))</f>
        <v>0</v>
      </c>
      <c r="G64" s="64">
        <f>IF($C$2="National Currency",IF(Investment_Breakdown_DATA!Q25=0,0,Investment_Breakdown_DATA!Q25),IF($C$2="Current Exchange rate",IF(Investment_Breakdown_DATA!Q25=0,0,Investment_Breakdown_DATA!Q25/ECO!Q28),IF($C$2="Constant Exchange rate",IF(Investment_Breakdown_DATA!Q25=0,0,Investment_Breakdown_DATA!Q25/ECO!Q63))))</f>
        <v>0</v>
      </c>
      <c r="H64" s="64">
        <f>IF($C$2="National Currency",IF(Investment_Breakdown_DATA!R25=0,0,Investment_Breakdown_DATA!R25),IF($C$2="Current Exchange rate",IF(Investment_Breakdown_DATA!R25=0,0,Investment_Breakdown_DATA!R25/ECO!R28),IF($C$2="Constant Exchange rate",IF(Investment_Breakdown_DATA!R25=0,0,Investment_Breakdown_DATA!R25/ECO!R63))))</f>
        <v>0</v>
      </c>
      <c r="I64" s="64">
        <f>IF($C$2="National Currency",IF(Investment_Breakdown_DATA!S25=0,0,Investment_Breakdown_DATA!S25),IF($C$2="Current Exchange rate",IF(Investment_Breakdown_DATA!S25=0,0,Investment_Breakdown_DATA!S25/ECO!S28),IF($C$2="Constant Exchange rate",IF(Investment_Breakdown_DATA!S25=0,0,Investment_Breakdown_DATA!S25/ECO!S63))))</f>
        <v>0</v>
      </c>
      <c r="J64" s="64">
        <f>IF($C$2="National Currency",IF(Investment_Breakdown_DATA!T25=0,0,Investment_Breakdown_DATA!T25),IF($C$2="Current Exchange rate",IF(Investment_Breakdown_DATA!T25=0,0,Investment_Breakdown_DATA!T25/ECO!T28),IF($C$2="Constant Exchange rate",IF(Investment_Breakdown_DATA!T25=0,0,Investment_Breakdown_DATA!T25/ECO!T63))))</f>
        <v>0</v>
      </c>
      <c r="K64" s="64">
        <f>IF($C$2="National Currency",IF(Investment_Breakdown_DATA!U25=0,0,Investment_Breakdown_DATA!U25),IF($C$2="Current Exchange rate",IF(Investment_Breakdown_DATA!U25=0,0,Investment_Breakdown_DATA!U25/ECO!U28),IF($C$2="Constant Exchange rate",IF(Investment_Breakdown_DATA!U25=0,0,Investment_Breakdown_DATA!U25/ECO!U63))))</f>
        <v>0</v>
      </c>
      <c r="L64" s="64">
        <f>IF($C$2="National Currency",IF(Investment_Breakdown_DATA!V25=0,0,Investment_Breakdown_DATA!V25),IF($C$2="Current Exchange rate",IF(Investment_Breakdown_DATA!V25=0,0,Investment_Breakdown_DATA!V25/ECO!V28),IF($C$2="Constant Exchange rate",IF(Investment_Breakdown_DATA!V25=0,0,Investment_Breakdown_DATA!V25/ECO!V63))))</f>
        <v>0</v>
      </c>
      <c r="M64" s="64">
        <f>IF($C$2="National Currency",IF(Investment_Breakdown_DATA!W25=0,0,Investment_Breakdown_DATA!W25),IF($C$2="Current Exchange rate",IF(Investment_Breakdown_DATA!W25=0,0,Investment_Breakdown_DATA!W25/ECO!W28),IF($C$2="Constant Exchange rate",IF(Investment_Breakdown_DATA!W25=0,0,Investment_Breakdown_DATA!W25/ECO!W63))))</f>
        <v>0</v>
      </c>
      <c r="N64" s="64">
        <f>IF($C$2="National Currency",IF(Investment_Breakdown_DATA!X25=0,0,Investment_Breakdown_DATA!X25),IF($C$2="Current Exchange rate",IF(Investment_Breakdown_DATA!X25=0,0,Investment_Breakdown_DATA!X25/ECO!X28),IF($C$2="Constant Exchange rate",IF(Investment_Breakdown_DATA!X25=0,0,Investment_Breakdown_DATA!X25/ECO!X63))))</f>
        <v>0</v>
      </c>
      <c r="O64" s="64">
        <f>IF($C$2="National Currency",IF(Investment_Breakdown_DATA!Y25=0,0,Investment_Breakdown_DATA!Y25),IF($C$2="Current Exchange rate",IF(Investment_Breakdown_DATA!Y25=0,0,Investment_Breakdown_DATA!Y25/ECO!Y28),IF($C$2="Constant Exchange rate",IF(Investment_Breakdown_DATA!Y25=0,0,Investment_Breakdown_DATA!Y25/ECO!Y63))))</f>
        <v>0</v>
      </c>
      <c r="P64" s="144">
        <f>IF($C$2="National Currency",IF(Investment_Breakdown_DATA!Z25=0,0,Investment_Breakdown_DATA!Z25),IF($C$2="Current Exchange rate",IF(Investment_Breakdown_DATA!Z25=0,0,Investment_Breakdown_DATA!Z25/ECO!Z28),IF($C$2="Constant Exchange rate",IF(Investment_Breakdown_DATA!Z25=0,0,Investment_Breakdown_DATA!Z25/ECO!Z63))))</f>
        <v>0</v>
      </c>
      <c r="Q64" s="63">
        <f t="shared" si="25"/>
        <v>0</v>
      </c>
      <c r="R64" s="63" t="str">
        <f t="shared" si="26"/>
        <v>-</v>
      </c>
      <c r="S64" s="63" t="str">
        <f t="shared" si="27"/>
        <v>-</v>
      </c>
    </row>
    <row r="65" spans="3:19" ht="15" x14ac:dyDescent="0.25">
      <c r="C65" s="165"/>
      <c r="D65" s="166"/>
      <c r="E65" s="61" t="s">
        <v>19</v>
      </c>
      <c r="F65" s="64">
        <f>IF($C$2="National Currency",IF(Investment_Breakdown_DATA!P26=0,0,Investment_Breakdown_DATA!P26),IF($C$2="Current Exchange rate",IF(Investment_Breakdown_DATA!P26=0,0,Investment_Breakdown_DATA!P26/ECO!P29),IF($C$2="Constant Exchange rate",IF(Investment_Breakdown_DATA!P26=0,0,Investment_Breakdown_DATA!P26/ECO!P64))))</f>
        <v>87</v>
      </c>
      <c r="G65" s="64">
        <f>IF($C$2="National Currency",IF(Investment_Breakdown_DATA!Q26=0,0,Investment_Breakdown_DATA!Q26),IF($C$2="Current Exchange rate",IF(Investment_Breakdown_DATA!Q26=0,0,Investment_Breakdown_DATA!Q26/ECO!Q29),IF($C$2="Constant Exchange rate",IF(Investment_Breakdown_DATA!Q26=0,0,Investment_Breakdown_DATA!Q26/ECO!Q64))))</f>
        <v>45</v>
      </c>
      <c r="H65" s="64">
        <f>IF($C$2="National Currency",IF(Investment_Breakdown_DATA!R26=0,0,Investment_Breakdown_DATA!R26),IF($C$2="Current Exchange rate",IF(Investment_Breakdown_DATA!R26=0,0,Investment_Breakdown_DATA!R26/ECO!R29),IF($C$2="Constant Exchange rate",IF(Investment_Breakdown_DATA!R26=0,0,Investment_Breakdown_DATA!R26/ECO!R64))))</f>
        <v>51</v>
      </c>
      <c r="I65" s="64">
        <f>IF($C$2="National Currency",IF(Investment_Breakdown_DATA!S26=0,0,Investment_Breakdown_DATA!S26),IF($C$2="Current Exchange rate",IF(Investment_Breakdown_DATA!S26=0,0,Investment_Breakdown_DATA!S26/ECO!S29),IF($C$2="Constant Exchange rate",IF(Investment_Breakdown_DATA!S26=0,0,Investment_Breakdown_DATA!S26/ECO!S64))))</f>
        <v>81</v>
      </c>
      <c r="J65" s="64">
        <f>IF($C$2="National Currency",IF(Investment_Breakdown_DATA!T26=0,0,Investment_Breakdown_DATA!T26),IF($C$2="Current Exchange rate",IF(Investment_Breakdown_DATA!T26=0,0,Investment_Breakdown_DATA!T26/ECO!T29),IF($C$2="Constant Exchange rate",IF(Investment_Breakdown_DATA!T26=0,0,Investment_Breakdown_DATA!T26/ECO!T64))))</f>
        <v>80</v>
      </c>
      <c r="K65" s="64">
        <f>IF($C$2="National Currency",IF(Investment_Breakdown_DATA!U26=0,0,Investment_Breakdown_DATA!U26),IF($C$2="Current Exchange rate",IF(Investment_Breakdown_DATA!U26=0,0,Investment_Breakdown_DATA!U26/ECO!U29),IF($C$2="Constant Exchange rate",IF(Investment_Breakdown_DATA!U26=0,0,Investment_Breakdown_DATA!U26/ECO!U64))))</f>
        <v>91</v>
      </c>
      <c r="L65" s="64">
        <f>IF($C$2="National Currency",IF(Investment_Breakdown_DATA!V26=0,0,Investment_Breakdown_DATA!V26),IF($C$2="Current Exchange rate",IF(Investment_Breakdown_DATA!V26=0,0,Investment_Breakdown_DATA!V26/ECO!V29),IF($C$2="Constant Exchange rate",IF(Investment_Breakdown_DATA!V26=0,0,Investment_Breakdown_DATA!V26/ECO!V64))))</f>
        <v>87</v>
      </c>
      <c r="M65" s="64">
        <f>IF($C$2="National Currency",IF(Investment_Breakdown_DATA!W26=0,0,Investment_Breakdown_DATA!W26),IF($C$2="Current Exchange rate",IF(Investment_Breakdown_DATA!W26=0,0,Investment_Breakdown_DATA!W26/ECO!W29),IF($C$2="Constant Exchange rate",IF(Investment_Breakdown_DATA!W26=0,0,Investment_Breakdown_DATA!W26/ECO!W64))))</f>
        <v>132</v>
      </c>
      <c r="N65" s="64">
        <f>IF($C$2="National Currency",IF(Investment_Breakdown_DATA!X26=0,0,Investment_Breakdown_DATA!X26),IF($C$2="Current Exchange rate",IF(Investment_Breakdown_DATA!X26=0,0,Investment_Breakdown_DATA!X26/ECO!X29),IF($C$2="Constant Exchange rate",IF(Investment_Breakdown_DATA!X26=0,0,Investment_Breakdown_DATA!X26/ECO!X64))))</f>
        <v>51</v>
      </c>
      <c r="O65" s="141">
        <f>IF($C$2="National Currency",IF(Investment_Breakdown_DATA!Y26=0,0,Investment_Breakdown_DATA!Y26),IF($C$2="Current Exchange rate",IF(Investment_Breakdown_DATA!Y26=0,0,Investment_Breakdown_DATA!Y26/ECO!Y29),IF($C$2="Constant Exchange rate",IF(Investment_Breakdown_DATA!Y26=0,0,Investment_Breakdown_DATA!Y26/ECO!Y64))))</f>
        <v>51</v>
      </c>
      <c r="P65" s="144">
        <f>IF($C$2="National Currency",IF(Investment_Breakdown_DATA!Z26=0,0,Investment_Breakdown_DATA!Z26),IF($C$2="Current Exchange rate",IF(Investment_Breakdown_DATA!Z26=0,0,Investment_Breakdown_DATA!Z26/ECO!Z29),IF($C$2="Constant Exchange rate",IF(Investment_Breakdown_DATA!Z26=0,0,Investment_Breakdown_DATA!Z26/ECO!Z64))))</f>
        <v>0</v>
      </c>
      <c r="Q65" s="63">
        <f t="shared" si="25"/>
        <v>2.0272273103590012E-4</v>
      </c>
      <c r="R65" s="63">
        <f t="shared" si="26"/>
        <v>0</v>
      </c>
      <c r="S65" s="63">
        <f t="shared" si="27"/>
        <v>-0.41379310344827591</v>
      </c>
    </row>
    <row r="66" spans="3:19" ht="15" x14ac:dyDescent="0.25">
      <c r="C66" s="165"/>
      <c r="D66" s="166"/>
      <c r="E66" s="61" t="s">
        <v>20</v>
      </c>
      <c r="F66" s="64">
        <f>IF($C$2="National Currency",IF(Investment_Breakdown_DATA!P27=0,0,Investment_Breakdown_DATA!P27),IF($C$2="Current Exchange rate",IF(Investment_Breakdown_DATA!P27=0,0,Investment_Breakdown_DATA!P27/ECO!P30),IF($C$2="Constant Exchange rate",IF(Investment_Breakdown_DATA!P27=0,0,Investment_Breakdown_DATA!P27/ECO!P65))))</f>
        <v>14.641434262948206</v>
      </c>
      <c r="G66" s="64">
        <f>IF($C$2="National Currency",IF(Investment_Breakdown_DATA!Q27=0,0,Investment_Breakdown_DATA!Q27),IF($C$2="Current Exchange rate",IF(Investment_Breakdown_DATA!Q27=0,0,Investment_Breakdown_DATA!Q27/ECO!Q30),IF($C$2="Constant Exchange rate",IF(Investment_Breakdown_DATA!Q27=0,0,Investment_Breakdown_DATA!Q27/ECO!Q65))))</f>
        <v>16.533864541832667</v>
      </c>
      <c r="H66" s="64">
        <f>IF($C$2="National Currency",IF(Investment_Breakdown_DATA!R27=0,0,Investment_Breakdown_DATA!R27),IF($C$2="Current Exchange rate",IF(Investment_Breakdown_DATA!R27=0,0,Investment_Breakdown_DATA!R27/ECO!R30),IF($C$2="Constant Exchange rate",IF(Investment_Breakdown_DATA!R27=0,0,Investment_Breakdown_DATA!R27/ECO!R65))))</f>
        <v>24.060899260102449</v>
      </c>
      <c r="I66" s="64">
        <f>IF($C$2="National Currency",IF(Investment_Breakdown_DATA!S27=0,0,Investment_Breakdown_DATA!S27),IF($C$2="Current Exchange rate",IF(Investment_Breakdown_DATA!S27=0,0,Investment_Breakdown_DATA!S27/ECO!S30),IF($C$2="Constant Exchange rate",IF(Investment_Breakdown_DATA!S27=0,0,Investment_Breakdown_DATA!S27/ECO!S65))))</f>
        <v>30.577689243027887</v>
      </c>
      <c r="J66" s="64">
        <f>IF($C$2="National Currency",IF(Investment_Breakdown_DATA!T27=0,0,Investment_Breakdown_DATA!T27),IF($C$2="Current Exchange rate",IF(Investment_Breakdown_DATA!T27=0,0,Investment_Breakdown_DATA!T27/ECO!T30),IF($C$2="Constant Exchange rate",IF(Investment_Breakdown_DATA!T27=0,0,Investment_Breakdown_DATA!T27/ECO!T65))))</f>
        <v>27.575412635173592</v>
      </c>
      <c r="K66" s="64">
        <f>IF($C$2="National Currency",IF(Investment_Breakdown_DATA!U27=0,0,Investment_Breakdown_DATA!U27),IF($C$2="Current Exchange rate",IF(Investment_Breakdown_DATA!U27=0,0,Investment_Breakdown_DATA!U27/ECO!U30),IF($C$2="Constant Exchange rate",IF(Investment_Breakdown_DATA!U27=0,0,Investment_Breakdown_DATA!U27/ECO!U65))))</f>
        <v>21.940808195788275</v>
      </c>
      <c r="L66" s="64">
        <f>IF($C$2="National Currency",IF(Investment_Breakdown_DATA!V27=0,0,Investment_Breakdown_DATA!V27),IF($C$2="Current Exchange rate",IF(Investment_Breakdown_DATA!V27=0,0,Investment_Breakdown_DATA!V27/ECO!V30),IF($C$2="Constant Exchange rate",IF(Investment_Breakdown_DATA!V27=0,0,Investment_Breakdown_DATA!V27/ECO!V65))))</f>
        <v>18.127490039840637</v>
      </c>
      <c r="M66" s="64">
        <f>IF($C$2="National Currency",IF(Investment_Breakdown_DATA!W27=0,0,Investment_Breakdown_DATA!W27),IF($C$2="Current Exchange rate",IF(Investment_Breakdown_DATA!W27=0,0,Investment_Breakdown_DATA!W27/ECO!W30),IF($C$2="Constant Exchange rate",IF(Investment_Breakdown_DATA!W27=0,0,Investment_Breakdown_DATA!W27/ECO!W65))))</f>
        <v>15.793966989186112</v>
      </c>
      <c r="N66" s="64">
        <f>IF($C$2="National Currency",IF(Investment_Breakdown_DATA!X27=0,0,Investment_Breakdown_DATA!X27),IF($C$2="Current Exchange rate",IF(Investment_Breakdown_DATA!X27=0,0,Investment_Breakdown_DATA!X27/ECO!X30),IF($C$2="Constant Exchange rate",IF(Investment_Breakdown_DATA!X27=0,0,Investment_Breakdown_DATA!X27/ECO!X65))))</f>
        <v>18.056346044393852</v>
      </c>
      <c r="O66" s="64">
        <f>IF($C$2="National Currency",IF(Investment_Breakdown_DATA!Y27=0,0,Investment_Breakdown_DATA!Y27),IF($C$2="Current Exchange rate",IF(Investment_Breakdown_DATA!Y27=0,0,Investment_Breakdown_DATA!Y27/ECO!Y30),IF($C$2="Constant Exchange rate",IF(Investment_Breakdown_DATA!Y27=0,0,Investment_Breakdown_DATA!Y27/ECO!Y65))))</f>
        <v>14.698349459305636</v>
      </c>
      <c r="P66" s="144">
        <f>IF($C$2="National Currency",IF(Investment_Breakdown_DATA!Z27=0,0,Investment_Breakdown_DATA!Z27),IF($C$2="Current Exchange rate",IF(Investment_Breakdown_DATA!Z27=0,0,Investment_Breakdown_DATA!Z27/ECO!Z30),IF($C$2="Constant Exchange rate",IF(Investment_Breakdown_DATA!Z27=0,0,Investment_Breakdown_DATA!Z27/ECO!Z65))))</f>
        <v>0</v>
      </c>
      <c r="Q66" s="63">
        <f t="shared" si="25"/>
        <v>5.8425285178636948E-5</v>
      </c>
      <c r="R66" s="63">
        <f t="shared" si="26"/>
        <v>-0.18597320724980282</v>
      </c>
      <c r="S66" s="63">
        <f t="shared" si="27"/>
        <v>3.8872691933917736E-3</v>
      </c>
    </row>
    <row r="67" spans="3:19" ht="15" x14ac:dyDescent="0.25">
      <c r="C67" s="165"/>
      <c r="D67" s="166"/>
      <c r="E67" s="61" t="s">
        <v>21</v>
      </c>
      <c r="F67" s="64">
        <f>IF($C$2="National Currency",IF(Investment_Breakdown_DATA!P28=0,0,Investment_Breakdown_DATA!P28),IF($C$2="Current Exchange rate",IF(Investment_Breakdown_DATA!P28=0,0,Investment_Breakdown_DATA!P28/ECO!P31),IF($C$2="Constant Exchange rate",IF(Investment_Breakdown_DATA!P28=0,0,Investment_Breakdown_DATA!P28/ECO!P66))))</f>
        <v>86.815746564174248</v>
      </c>
      <c r="G67" s="64">
        <f>IF($C$2="National Currency",IF(Investment_Breakdown_DATA!Q28=0,0,Investment_Breakdown_DATA!Q28),IF($C$2="Current Exchange rate",IF(Investment_Breakdown_DATA!Q28=0,0,Investment_Breakdown_DATA!Q28/ECO!Q31),IF($C$2="Constant Exchange rate",IF(Investment_Breakdown_DATA!Q28=0,0,Investment_Breakdown_DATA!Q28/ECO!Q66))))</f>
        <v>146.49429303517354</v>
      </c>
      <c r="H67" s="64">
        <f>IF($C$2="National Currency",IF(Investment_Breakdown_DATA!R28=0,0,Investment_Breakdown_DATA!R28),IF($C$2="Current Exchange rate",IF(Investment_Breakdown_DATA!R28=0,0,Investment_Breakdown_DATA!R28/ECO!R31),IF($C$2="Constant Exchange rate",IF(Investment_Breakdown_DATA!R28=0,0,Investment_Breakdown_DATA!R28/ECO!R66))))</f>
        <v>162.77661309107847</v>
      </c>
      <c r="I67" s="64">
        <f>IF($C$2="National Currency",IF(Investment_Breakdown_DATA!S28=0,0,Investment_Breakdown_DATA!S28),IF($C$2="Current Exchange rate",IF(Investment_Breakdown_DATA!S28=0,0,Investment_Breakdown_DATA!S28/ECO!S31),IF($C$2="Constant Exchange rate",IF(Investment_Breakdown_DATA!S28=0,0,Investment_Breakdown_DATA!S28/ECO!S66))))</f>
        <v>206.19613324015839</v>
      </c>
      <c r="J67" s="64">
        <f>IF($C$2="National Currency",IF(Investment_Breakdown_DATA!T28=0,0,Investment_Breakdown_DATA!T28),IF($C$2="Current Exchange rate",IF(Investment_Breakdown_DATA!T28=0,0,Investment_Breakdown_DATA!T28/ECO!T31),IF($C$2="Constant Exchange rate",IF(Investment_Breakdown_DATA!T28=0,0,Investment_Breakdown_DATA!T28/ECO!T66))))</f>
        <v>95</v>
      </c>
      <c r="K67" s="64">
        <f>IF($C$2="National Currency",IF(Investment_Breakdown_DATA!U28=0,0,Investment_Breakdown_DATA!U28),IF($C$2="Current Exchange rate",IF(Investment_Breakdown_DATA!U28=0,0,Investment_Breakdown_DATA!U28/ECO!U31),IF($C$2="Constant Exchange rate",IF(Investment_Breakdown_DATA!U28=0,0,Investment_Breakdown_DATA!U28/ECO!U66))))</f>
        <v>103</v>
      </c>
      <c r="L67" s="64">
        <f>IF($C$2="National Currency",IF(Investment_Breakdown_DATA!V28=0,0,Investment_Breakdown_DATA!V28),IF($C$2="Current Exchange rate",IF(Investment_Breakdown_DATA!V28=0,0,Investment_Breakdown_DATA!V28/ECO!V31),IF($C$2="Constant Exchange rate",IF(Investment_Breakdown_DATA!V28=0,0,Investment_Breakdown_DATA!V28/ECO!V66))))</f>
        <v>105</v>
      </c>
      <c r="M67" s="64">
        <f>IF($C$2="National Currency",IF(Investment_Breakdown_DATA!W28=0,0,Investment_Breakdown_DATA!W28),IF($C$2="Current Exchange rate",IF(Investment_Breakdown_DATA!W28=0,0,Investment_Breakdown_DATA!W28/ECO!W31),IF($C$2="Constant Exchange rate",IF(Investment_Breakdown_DATA!W28=0,0,Investment_Breakdown_DATA!W28/ECO!W66))))</f>
        <v>105</v>
      </c>
      <c r="N67" s="64">
        <f>IF($C$2="National Currency",IF(Investment_Breakdown_DATA!X28=0,0,Investment_Breakdown_DATA!X28),IF($C$2="Current Exchange rate",IF(Investment_Breakdown_DATA!X28=0,0,Investment_Breakdown_DATA!X28/ECO!X31),IF($C$2="Constant Exchange rate",IF(Investment_Breakdown_DATA!X28=0,0,Investment_Breakdown_DATA!X28/ECO!X66))))</f>
        <v>127.39742299999999</v>
      </c>
      <c r="O67" s="64">
        <f>IF($C$2="National Currency",IF(Investment_Breakdown_DATA!Y28=0,0,Investment_Breakdown_DATA!Y28),IF($C$2="Current Exchange rate",IF(Investment_Breakdown_DATA!Y28=0,0,Investment_Breakdown_DATA!Y28/ECO!Y31),IF($C$2="Constant Exchange rate",IF(Investment_Breakdown_DATA!Y28=0,0,Investment_Breakdown_DATA!Y28/ECO!Y66))))</f>
        <v>127.39742299999999</v>
      </c>
      <c r="P67" s="144">
        <f>IF($C$2="National Currency",IF(Investment_Breakdown_DATA!Z28=0,0,Investment_Breakdown_DATA!Z28),IF($C$2="Current Exchange rate",IF(Investment_Breakdown_DATA!Z28=0,0,Investment_Breakdown_DATA!Z28/ECO!Z31),IF($C$2="Constant Exchange rate",IF(Investment_Breakdown_DATA!Z28=0,0,Investment_Breakdown_DATA!Z28/ECO!Z66))))</f>
        <v>0</v>
      </c>
      <c r="Q67" s="63">
        <f t="shared" si="25"/>
        <v>5.0639908857834891E-4</v>
      </c>
      <c r="R67" s="63">
        <f t="shared" si="26"/>
        <v>0</v>
      </c>
      <c r="S67" s="63">
        <f t="shared" si="27"/>
        <v>0.4674460341803055</v>
      </c>
    </row>
    <row r="68" spans="3:19" ht="15" x14ac:dyDescent="0.25">
      <c r="C68" s="165"/>
      <c r="D68" s="166"/>
      <c r="E68" s="61" t="s">
        <v>22</v>
      </c>
      <c r="F68" s="64">
        <f>IF($C$2="National Currency",IF(Investment_Breakdown_DATA!P29=0,0,Investment_Breakdown_DATA!P29),IF($C$2="Current Exchange rate",IF(Investment_Breakdown_DATA!P29=0,0,Investment_Breakdown_DATA!P29/ECO!P32),IF($C$2="Constant Exchange rate",IF(Investment_Breakdown_DATA!P29=0,0,Investment_Breakdown_DATA!P29/ECO!P67))))</f>
        <v>14327</v>
      </c>
      <c r="G68" s="64">
        <f>IF($C$2="National Currency",IF(Investment_Breakdown_DATA!Q29=0,0,Investment_Breakdown_DATA!Q29),IF($C$2="Current Exchange rate",IF(Investment_Breakdown_DATA!Q29=0,0,Investment_Breakdown_DATA!Q29/ECO!Q32),IF($C$2="Constant Exchange rate",IF(Investment_Breakdown_DATA!Q29=0,0,Investment_Breakdown_DATA!Q29/ECO!Q67))))</f>
        <v>13202</v>
      </c>
      <c r="H68" s="64">
        <f>IF($C$2="National Currency",IF(Investment_Breakdown_DATA!R29=0,0,Investment_Breakdown_DATA!R29),IF($C$2="Current Exchange rate",IF(Investment_Breakdown_DATA!R29=0,0,Investment_Breakdown_DATA!R29/ECO!R32),IF($C$2="Constant Exchange rate",IF(Investment_Breakdown_DATA!R29=0,0,Investment_Breakdown_DATA!R29/ECO!R67))))</f>
        <v>14162</v>
      </c>
      <c r="I68" s="64">
        <f>IF($C$2="National Currency",IF(Investment_Breakdown_DATA!S29=0,0,Investment_Breakdown_DATA!S29),IF($C$2="Current Exchange rate",IF(Investment_Breakdown_DATA!S29=0,0,Investment_Breakdown_DATA!S29/ECO!S32),IF($C$2="Constant Exchange rate",IF(Investment_Breakdown_DATA!S29=0,0,Investment_Breakdown_DATA!S29/ECO!S67))))</f>
        <v>2766</v>
      </c>
      <c r="J68" s="64">
        <f>IF($C$2="National Currency",IF(Investment_Breakdown_DATA!T29=0,0,Investment_Breakdown_DATA!T29),IF($C$2="Current Exchange rate",IF(Investment_Breakdown_DATA!T29=0,0,Investment_Breakdown_DATA!T29/ECO!T32),IF($C$2="Constant Exchange rate",IF(Investment_Breakdown_DATA!T29=0,0,Investment_Breakdown_DATA!T29/ECO!T67))))</f>
        <v>2637</v>
      </c>
      <c r="K68" s="64">
        <f>IF($C$2="National Currency",IF(Investment_Breakdown_DATA!U29=0,0,Investment_Breakdown_DATA!U29),IF($C$2="Current Exchange rate",IF(Investment_Breakdown_DATA!U29=0,0,Investment_Breakdown_DATA!U29/ECO!U32),IF($C$2="Constant Exchange rate",IF(Investment_Breakdown_DATA!U29=0,0,Investment_Breakdown_DATA!U29/ECO!U67))))</f>
        <v>2784</v>
      </c>
      <c r="L68" s="64">
        <f>IF($C$2="National Currency",IF(Investment_Breakdown_DATA!V29=0,0,Investment_Breakdown_DATA!V29),IF($C$2="Current Exchange rate",IF(Investment_Breakdown_DATA!V29=0,0,Investment_Breakdown_DATA!V29/ECO!V32),IF($C$2="Constant Exchange rate",IF(Investment_Breakdown_DATA!V29=0,0,Investment_Breakdown_DATA!V29/ECO!V67))))</f>
        <v>2616</v>
      </c>
      <c r="M68" s="64">
        <f>IF($C$2="National Currency",IF(Investment_Breakdown_DATA!W29=0,0,Investment_Breakdown_DATA!W29),IF($C$2="Current Exchange rate",IF(Investment_Breakdown_DATA!W29=0,0,Investment_Breakdown_DATA!W29/ECO!W32),IF($C$2="Constant Exchange rate",IF(Investment_Breakdown_DATA!W29=0,0,Investment_Breakdown_DATA!W29/ECO!W67))))</f>
        <v>2523</v>
      </c>
      <c r="N68" s="64">
        <f>IF($C$2="National Currency",IF(Investment_Breakdown_DATA!X29=0,0,Investment_Breakdown_DATA!X29),IF($C$2="Current Exchange rate",IF(Investment_Breakdown_DATA!X29=0,0,Investment_Breakdown_DATA!X29/ECO!X32),IF($C$2="Constant Exchange rate",IF(Investment_Breakdown_DATA!X29=0,0,Investment_Breakdown_DATA!X29/ECO!X67))))</f>
        <v>2414</v>
      </c>
      <c r="O68" s="141">
        <f>IF($C$2="National Currency",IF(Investment_Breakdown_DATA!Y29=0,0,Investment_Breakdown_DATA!Y29),IF($C$2="Current Exchange rate",IF(Investment_Breakdown_DATA!Y29=0,0,Investment_Breakdown_DATA!Y29/ECO!Y32),IF($C$2="Constant Exchange rate",IF(Investment_Breakdown_DATA!Y29=0,0,Investment_Breakdown_DATA!Y29/ECO!Y67))))</f>
        <v>2414</v>
      </c>
      <c r="P68" s="144">
        <f>IF($C$2="National Currency",IF(Investment_Breakdown_DATA!Z29=0,0,Investment_Breakdown_DATA!Z29),IF($C$2="Current Exchange rate",IF(Investment_Breakdown_DATA!Z29=0,0,Investment_Breakdown_DATA!Z29/ECO!Z32),IF($C$2="Constant Exchange rate",IF(Investment_Breakdown_DATA!Z29=0,0,Investment_Breakdown_DATA!Z29/ECO!Z67))))</f>
        <v>0</v>
      </c>
      <c r="Q68" s="63">
        <f t="shared" si="25"/>
        <v>9.5955426023659387E-3</v>
      </c>
      <c r="R68" s="63">
        <f t="shared" si="26"/>
        <v>0</v>
      </c>
      <c r="S68" s="63">
        <f t="shared" si="27"/>
        <v>-0.83150694492915478</v>
      </c>
    </row>
    <row r="69" spans="3:19" ht="15" x14ac:dyDescent="0.25">
      <c r="C69" s="165"/>
      <c r="D69" s="166"/>
      <c r="E69" s="61" t="s">
        <v>23</v>
      </c>
      <c r="F69" s="64">
        <f>IF($C$2="National Currency",IF(Investment_Breakdown_DATA!P30=0,0,Investment_Breakdown_DATA!P30),IF($C$2="Current Exchange rate",IF(Investment_Breakdown_DATA!P30=0,0,Investment_Breakdown_DATA!P30/ECO!P33),IF($C$2="Constant Exchange rate",IF(Investment_Breakdown_DATA!P30=0,0,Investment_Breakdown_DATA!P30/ECO!P68))))</f>
        <v>0</v>
      </c>
      <c r="G69" s="64">
        <f>IF($C$2="National Currency",IF(Investment_Breakdown_DATA!Q30=0,0,Investment_Breakdown_DATA!Q30),IF($C$2="Current Exchange rate",IF(Investment_Breakdown_DATA!Q30=0,0,Investment_Breakdown_DATA!Q30/ECO!Q33),IF($C$2="Constant Exchange rate",IF(Investment_Breakdown_DATA!Q30=0,0,Investment_Breakdown_DATA!Q30/ECO!Q68))))</f>
        <v>0</v>
      </c>
      <c r="H69" s="64">
        <f>IF($C$2="National Currency",IF(Investment_Breakdown_DATA!R30=0,0,Investment_Breakdown_DATA!R30),IF($C$2="Current Exchange rate",IF(Investment_Breakdown_DATA!R30=0,0,Investment_Breakdown_DATA!R30/ECO!R33),IF($C$2="Constant Exchange rate",IF(Investment_Breakdown_DATA!R30=0,0,Investment_Breakdown_DATA!R30/ECO!R68))))</f>
        <v>0</v>
      </c>
      <c r="I69" s="64">
        <f>IF($C$2="National Currency",IF(Investment_Breakdown_DATA!S30=0,0,Investment_Breakdown_DATA!S30),IF($C$2="Current Exchange rate",IF(Investment_Breakdown_DATA!S30=0,0,Investment_Breakdown_DATA!S30/ECO!S33),IF($C$2="Constant Exchange rate",IF(Investment_Breakdown_DATA!S30=0,0,Investment_Breakdown_DATA!S30/ECO!S68))))</f>
        <v>0</v>
      </c>
      <c r="J69" s="64">
        <f>IF($C$2="National Currency",IF(Investment_Breakdown_DATA!T30=0,0,Investment_Breakdown_DATA!T30),IF($C$2="Current Exchange rate",IF(Investment_Breakdown_DATA!T30=0,0,Investment_Breakdown_DATA!T30/ECO!T33),IF($C$2="Constant Exchange rate",IF(Investment_Breakdown_DATA!T30=0,0,Investment_Breakdown_DATA!T30/ECO!T68))))</f>
        <v>0</v>
      </c>
      <c r="K69" s="64">
        <f>IF($C$2="National Currency",IF(Investment_Breakdown_DATA!U30=0,0,Investment_Breakdown_DATA!U30),IF($C$2="Current Exchange rate",IF(Investment_Breakdown_DATA!U30=0,0,Investment_Breakdown_DATA!U30/ECO!U33),IF($C$2="Constant Exchange rate",IF(Investment_Breakdown_DATA!U30=0,0,Investment_Breakdown_DATA!U30/ECO!U68))))</f>
        <v>0</v>
      </c>
      <c r="L69" s="64">
        <f>IF($C$2="National Currency",IF(Investment_Breakdown_DATA!V30=0,0,Investment_Breakdown_DATA!V30),IF($C$2="Current Exchange rate",IF(Investment_Breakdown_DATA!V30=0,0,Investment_Breakdown_DATA!V30/ECO!V33),IF($C$2="Constant Exchange rate",IF(Investment_Breakdown_DATA!V30=0,0,Investment_Breakdown_DATA!V30/ECO!V68))))</f>
        <v>0</v>
      </c>
      <c r="M69" s="64">
        <f>IF($C$2="National Currency",IF(Investment_Breakdown_DATA!W30=0,0,Investment_Breakdown_DATA!W30),IF($C$2="Current Exchange rate",IF(Investment_Breakdown_DATA!W30=0,0,Investment_Breakdown_DATA!W30/ECO!W33),IF($C$2="Constant Exchange rate",IF(Investment_Breakdown_DATA!W30=0,0,Investment_Breakdown_DATA!W30/ECO!W68))))</f>
        <v>0</v>
      </c>
      <c r="N69" s="64">
        <f>IF($C$2="National Currency",IF(Investment_Breakdown_DATA!X30=0,0,Investment_Breakdown_DATA!X30),IF($C$2="Current Exchange rate",IF(Investment_Breakdown_DATA!X30=0,0,Investment_Breakdown_DATA!X30/ECO!X33),IF($C$2="Constant Exchange rate",IF(Investment_Breakdown_DATA!X30=0,0,Investment_Breakdown_DATA!X30/ECO!X68))))</f>
        <v>0</v>
      </c>
      <c r="O69" s="64">
        <f>IF($C$2="National Currency",IF(Investment_Breakdown_DATA!Y30=0,0,Investment_Breakdown_DATA!Y30),IF($C$2="Current Exchange rate",IF(Investment_Breakdown_DATA!Y30=0,0,Investment_Breakdown_DATA!Y30/ECO!Y33),IF($C$2="Constant Exchange rate",IF(Investment_Breakdown_DATA!Y30=0,0,Investment_Breakdown_DATA!Y30/ECO!Y68))))</f>
        <v>0</v>
      </c>
      <c r="P69" s="144">
        <f>IF($C$2="National Currency",IF(Investment_Breakdown_DATA!Z30=0,0,Investment_Breakdown_DATA!Z30),IF($C$2="Current Exchange rate",IF(Investment_Breakdown_DATA!Z30=0,0,Investment_Breakdown_DATA!Z30/ECO!Z33),IF($C$2="Constant Exchange rate",IF(Investment_Breakdown_DATA!Z30=0,0,Investment_Breakdown_DATA!Z30/ECO!Z68))))</f>
        <v>0</v>
      </c>
      <c r="Q69" s="63">
        <f t="shared" si="25"/>
        <v>0</v>
      </c>
      <c r="R69" s="63" t="str">
        <f t="shared" si="26"/>
        <v>-</v>
      </c>
      <c r="S69" s="63" t="str">
        <f t="shared" si="27"/>
        <v>-</v>
      </c>
    </row>
    <row r="70" spans="3:19" ht="15" x14ac:dyDescent="0.25">
      <c r="C70" s="165"/>
      <c r="D70" s="166"/>
      <c r="E70" s="61" t="s">
        <v>24</v>
      </c>
      <c r="F70" s="64">
        <f>IF($C$2="National Currency",IF(Investment_Breakdown_DATA!P31=0,0,Investment_Breakdown_DATA!P31),IF($C$2="Current Exchange rate",IF(Investment_Breakdown_DATA!P31=0,0,Investment_Breakdown_DATA!P31/ECO!P34),IF($C$2="Constant Exchange rate",IF(Investment_Breakdown_DATA!P31=0,0,Investment_Breakdown_DATA!P31/ECO!P69))))</f>
        <v>238.22896190208743</v>
      </c>
      <c r="G70" s="141">
        <f>IF($C$2="National Currency",IF(Investment_Breakdown_DATA!Q31=0,0,Investment_Breakdown_DATA!Q31),IF($C$2="Current Exchange rate",IF(Investment_Breakdown_DATA!Q31=0,0,Investment_Breakdown_DATA!Q31/ECO!Q34),IF($C$2="Constant Exchange rate",IF(Investment_Breakdown_DATA!Q31=0,0,Investment_Breakdown_DATA!Q31/ECO!Q69))))</f>
        <v>230.19438984055662</v>
      </c>
      <c r="H70" s="141">
        <f>IF($C$2="National Currency",IF(Investment_Breakdown_DATA!R31=0,0,Investment_Breakdown_DATA!R31),IF($C$2="Current Exchange rate",IF(Investment_Breakdown_DATA!R31=0,0,Investment_Breakdown_DATA!R31/ECO!R34),IF($C$2="Constant Exchange rate",IF(Investment_Breakdown_DATA!R31=0,0,Investment_Breakdown_DATA!R31/ECO!R69))))</f>
        <v>222.15981777902584</v>
      </c>
      <c r="I70" s="64">
        <f>IF($C$2="National Currency",IF(Investment_Breakdown_DATA!S31=0,0,Investment_Breakdown_DATA!S31),IF($C$2="Current Exchange rate",IF(Investment_Breakdown_DATA!S31=0,0,Investment_Breakdown_DATA!S31/ECO!S34),IF($C$2="Constant Exchange rate",IF(Investment_Breakdown_DATA!S31=0,0,Investment_Breakdown_DATA!S31/ECO!S69))))</f>
        <v>214.12524571749509</v>
      </c>
      <c r="J70" s="64">
        <f>IF($C$2="National Currency",IF(Investment_Breakdown_DATA!T31=0,0,Investment_Breakdown_DATA!T31),IF($C$2="Current Exchange rate",IF(Investment_Breakdown_DATA!T31=0,0,Investment_Breakdown_DATA!T31/ECO!T34),IF($C$2="Constant Exchange rate",IF(Investment_Breakdown_DATA!T31=0,0,Investment_Breakdown_DATA!T31/ECO!T69))))</f>
        <v>305.15772723017881</v>
      </c>
      <c r="K70" s="64">
        <f>IF($C$2="National Currency",IF(Investment_Breakdown_DATA!U31=0,0,Investment_Breakdown_DATA!U31),IF($C$2="Current Exchange rate",IF(Investment_Breakdown_DATA!U31=0,0,Investment_Breakdown_DATA!U31/ECO!U34),IF($C$2="Constant Exchange rate",IF(Investment_Breakdown_DATA!U31=0,0,Investment_Breakdown_DATA!U31/ECO!U69))))</f>
        <v>314.51839370963211</v>
      </c>
      <c r="L70" s="64">
        <f>IF($C$2="National Currency",IF(Investment_Breakdown_DATA!V31=0,0,Investment_Breakdown_DATA!V31),IF($C$2="Current Exchange rate",IF(Investment_Breakdown_DATA!V31=0,0,Investment_Breakdown_DATA!V31/ECO!V34),IF($C$2="Constant Exchange rate",IF(Investment_Breakdown_DATA!V31=0,0,Investment_Breakdown_DATA!V31/ECO!V69))))</f>
        <v>313.81634372367313</v>
      </c>
      <c r="M70" s="64">
        <f>IF($C$2="National Currency",IF(Investment_Breakdown_DATA!W31=0,0,Investment_Breakdown_DATA!W31),IF($C$2="Current Exchange rate",IF(Investment_Breakdown_DATA!W31=0,0,Investment_Breakdown_DATA!W31/ECO!W34),IF($C$2="Constant Exchange rate",IF(Investment_Breakdown_DATA!W31=0,0,Investment_Breakdown_DATA!W31/ECO!W69))))</f>
        <v>307.2638771880558</v>
      </c>
      <c r="N70" s="64">
        <f>IF($C$2="National Currency",IF(Investment_Breakdown_DATA!X31=0,0,Investment_Breakdown_DATA!X31),IF($C$2="Current Exchange rate",IF(Investment_Breakdown_DATA!X31=0,0,Investment_Breakdown_DATA!X31/ECO!X34),IF($C$2="Constant Exchange rate",IF(Investment_Breakdown_DATA!X31=0,0,Investment_Breakdown_DATA!X31/ECO!X69))))</f>
        <v>302.34952728634278</v>
      </c>
      <c r="O70" s="64">
        <f>IF($C$2="National Currency",IF(Investment_Breakdown_DATA!Y31=0,0,Investment_Breakdown_DATA!Y31),IF($C$2="Current Exchange rate",IF(Investment_Breakdown_DATA!Y31=0,0,Investment_Breakdown_DATA!Y31/ECO!Y34),IF($C$2="Constant Exchange rate",IF(Investment_Breakdown_DATA!Y31=0,0,Investment_Breakdown_DATA!Y31/ECO!Y69))))</f>
        <v>285.96836094729946</v>
      </c>
      <c r="P70" s="144">
        <f>IF($C$2="National Currency",IF(Investment_Breakdown_DATA!Z31=0,0,Investment_Breakdown_DATA!Z31),IF($C$2="Current Exchange rate",IF(Investment_Breakdown_DATA!Z31=0,0,Investment_Breakdown_DATA!Z31/ECO!Z34),IF($C$2="Constant Exchange rate",IF(Investment_Breakdown_DATA!Z31=0,0,Investment_Breakdown_DATA!Z31/ECO!Z69))))</f>
        <v>0</v>
      </c>
      <c r="Q70" s="63">
        <f t="shared" si="25"/>
        <v>1.1367115121783645E-3</v>
      </c>
      <c r="R70" s="63">
        <f t="shared" si="26"/>
        <v>-5.4179566563467452E-2</v>
      </c>
      <c r="S70" s="63">
        <f t="shared" si="27"/>
        <v>0.20039292730844793</v>
      </c>
    </row>
    <row r="71" spans="3:19" ht="15" x14ac:dyDescent="0.25">
      <c r="C71" s="165"/>
      <c r="D71" s="166"/>
      <c r="E71" s="61" t="s">
        <v>25</v>
      </c>
      <c r="F71" s="64">
        <f>IF($C$2="National Currency",IF(Investment_Breakdown_DATA!P32=0,0,Investment_Breakdown_DATA!P32),IF($C$2="Current Exchange rate",IF(Investment_Breakdown_DATA!P32=0,0,Investment_Breakdown_DATA!P32/ECO!P35),IF($C$2="Constant Exchange rate",IF(Investment_Breakdown_DATA!P32=0,0,Investment_Breakdown_DATA!P32/ECO!P70))))</f>
        <v>1237.6515459976504</v>
      </c>
      <c r="G71" s="64">
        <f>IF($C$2="National Currency",IF(Investment_Breakdown_DATA!Q32=0,0,Investment_Breakdown_DATA!Q32),IF($C$2="Current Exchange rate",IF(Investment_Breakdown_DATA!Q32=0,0,Investment_Breakdown_DATA!Q32/ECO!Q35),IF($C$2="Constant Exchange rate",IF(Investment_Breakdown_DATA!Q32=0,0,Investment_Breakdown_DATA!Q32/ECO!Q70))))</f>
        <v>1184.2902411467514</v>
      </c>
      <c r="H71" s="64">
        <f>IF($C$2="National Currency",IF(Investment_Breakdown_DATA!R32=0,0,Investment_Breakdown_DATA!R32),IF($C$2="Current Exchange rate",IF(Investment_Breakdown_DATA!R32=0,0,Investment_Breakdown_DATA!R32/ECO!R35),IF($C$2="Constant Exchange rate",IF(Investment_Breakdown_DATA!R32=0,0,Investment_Breakdown_DATA!R32/ECO!R70))))</f>
        <v>1182.7847511789846</v>
      </c>
      <c r="I71" s="64">
        <f>IF($C$2="National Currency",IF(Investment_Breakdown_DATA!S32=0,0,Investment_Breakdown_DATA!S32),IF($C$2="Current Exchange rate",IF(Investment_Breakdown_DATA!S32=0,0,Investment_Breakdown_DATA!S32/ECO!S35),IF($C$2="Constant Exchange rate",IF(Investment_Breakdown_DATA!S32=0,0,Investment_Breakdown_DATA!S32/ECO!S70))))</f>
        <v>1132.4611738330541</v>
      </c>
      <c r="J71" s="64">
        <f>IF($C$2="National Currency",IF(Investment_Breakdown_DATA!T32=0,0,Investment_Breakdown_DATA!T32),IF($C$2="Current Exchange rate",IF(Investment_Breakdown_DATA!T32=0,0,Investment_Breakdown_DATA!T32/ECO!T35),IF($C$2="Constant Exchange rate",IF(Investment_Breakdown_DATA!T32=0,0,Investment_Breakdown_DATA!T32/ECO!T70))))</f>
        <v>1099.3408950806365</v>
      </c>
      <c r="K71" s="64">
        <f>IF($C$2="National Currency",IF(Investment_Breakdown_DATA!U32=0,0,Investment_Breakdown_DATA!U32),IF($C$2="Current Exchange rate",IF(Investment_Breakdown_DATA!U32=0,0,Investment_Breakdown_DATA!U32/ECO!U35),IF($C$2="Constant Exchange rate",IF(Investment_Breakdown_DATA!U32=0,0,Investment_Breakdown_DATA!U32/ECO!U70))))</f>
        <v>1082.3436951459755</v>
      </c>
      <c r="L71" s="64">
        <f>IF($C$2="National Currency",IF(Investment_Breakdown_DATA!V32=0,0,Investment_Breakdown_DATA!V32),IF($C$2="Current Exchange rate",IF(Investment_Breakdown_DATA!V32=0,0,Investment_Breakdown_DATA!V32/ECO!V35),IF($C$2="Constant Exchange rate",IF(Investment_Breakdown_DATA!V32=0,0,Investment_Breakdown_DATA!V32/ECO!V70))))</f>
        <v>1061.4390063068415</v>
      </c>
      <c r="M71" s="64">
        <f>IF($C$2="National Currency",IF(Investment_Breakdown_DATA!W32=0,0,Investment_Breakdown_DATA!W32),IF($C$2="Current Exchange rate",IF(Investment_Breakdown_DATA!W32=0,0,Investment_Breakdown_DATA!W32/ECO!W35),IF($C$2="Constant Exchange rate",IF(Investment_Breakdown_DATA!W32=0,0,Investment_Breakdown_DATA!W32/ECO!W70))))</f>
        <v>1035.5474511867199</v>
      </c>
      <c r="N71" s="64">
        <f>IF($C$2="National Currency",IF(Investment_Breakdown_DATA!X32=0,0,Investment_Breakdown_DATA!X32),IF($C$2="Current Exchange rate",IF(Investment_Breakdown_DATA!X32=0,0,Investment_Breakdown_DATA!X32/ECO!X35),IF($C$2="Constant Exchange rate",IF(Investment_Breakdown_DATA!X32=0,0,Investment_Breakdown_DATA!X32/ECO!X70))))</f>
        <v>993.15889816818606</v>
      </c>
      <c r="O71" s="64">
        <f>IF($C$2="National Currency",IF(Investment_Breakdown_DATA!Y32=0,0,Investment_Breakdown_DATA!Y32),IF($C$2="Current Exchange rate",IF(Investment_Breakdown_DATA!Y32=0,0,Investment_Breakdown_DATA!Y32/ECO!Y35),IF($C$2="Constant Exchange rate",IF(Investment_Breakdown_DATA!Y32=0,0,Investment_Breakdown_DATA!Y32/ECO!Y70))))</f>
        <v>928.43500254029891</v>
      </c>
      <c r="P71" s="144">
        <f>IF($C$2="National Currency",IF(Investment_Breakdown_DATA!Z32=0,0,Investment_Breakdown_DATA!Z32),IF($C$2="Current Exchange rate",IF(Investment_Breakdown_DATA!Z32=0,0,Investment_Breakdown_DATA!Z32/ECO!Z35),IF($C$2="Constant Exchange rate",IF(Investment_Breakdown_DATA!Z32=0,0,Investment_Breakdown_DATA!Z32/ECO!Z70))))</f>
        <v>913.36880687280689</v>
      </c>
      <c r="Q71" s="63">
        <f t="shared" si="25"/>
        <v>3.6904878294959265E-3</v>
      </c>
      <c r="R71" s="63">
        <f t="shared" si="26"/>
        <v>-6.5169728376059388E-2</v>
      </c>
      <c r="S71" s="63">
        <f t="shared" si="27"/>
        <v>-0.24984135838338661</v>
      </c>
    </row>
    <row r="72" spans="3:19" ht="15" x14ac:dyDescent="0.25">
      <c r="C72" s="165"/>
      <c r="D72" s="166"/>
      <c r="E72" s="61" t="s">
        <v>26</v>
      </c>
      <c r="F72" s="64">
        <f>IF($C$2="National Currency",IF(Investment_Breakdown_DATA!P33=0,0,Investment_Breakdown_DATA!P33),IF($C$2="Current Exchange rate",IF(Investment_Breakdown_DATA!P33=0,0,Investment_Breakdown_DATA!P33/ECO!P36),IF($C$2="Constant Exchange rate",IF(Investment_Breakdown_DATA!P33=0,0,Investment_Breakdown_DATA!P33/ECO!P71))))</f>
        <v>182.95526389756401</v>
      </c>
      <c r="G72" s="141">
        <f>IF($C$2="National Currency",IF(Investment_Breakdown_DATA!Q33=0,0,Investment_Breakdown_DATA!Q33),IF($C$2="Current Exchange rate",IF(Investment_Breakdown_DATA!Q33=0,0,Investment_Breakdown_DATA!Q33/ECO!Q36),IF($C$2="Constant Exchange rate",IF(Investment_Breakdown_DATA!Q33=0,0,Investment_Breakdown_DATA!Q33/ECO!Q71))))</f>
        <v>173.84703435352904</v>
      </c>
      <c r="H72" s="141">
        <f>IF($C$2="National Currency",IF(Investment_Breakdown_DATA!R33=0,0,Investment_Breakdown_DATA!R33),IF($C$2="Current Exchange rate",IF(Investment_Breakdown_DATA!R33=0,0,Investment_Breakdown_DATA!R33/ECO!R36),IF($C$2="Constant Exchange rate",IF(Investment_Breakdown_DATA!R33=0,0,Investment_Breakdown_DATA!R33/ECO!R71))))</f>
        <v>164.73880480949404</v>
      </c>
      <c r="I72" s="141">
        <f>IF($C$2="National Currency",IF(Investment_Breakdown_DATA!S33=0,0,Investment_Breakdown_DATA!S33),IF($C$2="Current Exchange rate",IF(Investment_Breakdown_DATA!S33=0,0,Investment_Breakdown_DATA!S33/ECO!S36),IF($C$2="Constant Exchange rate",IF(Investment_Breakdown_DATA!S33=0,0,Investment_Breakdown_DATA!S33/ECO!S71))))</f>
        <v>155.63057526545907</v>
      </c>
      <c r="J72" s="141">
        <f>IF($C$2="National Currency",IF(Investment_Breakdown_DATA!T33=0,0,Investment_Breakdown_DATA!T33),IF($C$2="Current Exchange rate",IF(Investment_Breakdown_DATA!T33=0,0,Investment_Breakdown_DATA!T33/ECO!T36),IF($C$2="Constant Exchange rate",IF(Investment_Breakdown_DATA!T33=0,0,Investment_Breakdown_DATA!T33/ECO!T71))))</f>
        <v>146.5223457214241</v>
      </c>
      <c r="K72" s="64">
        <f>IF($C$2="National Currency",IF(Investment_Breakdown_DATA!U33=0,0,Investment_Breakdown_DATA!U33),IF($C$2="Current Exchange rate",IF(Investment_Breakdown_DATA!U33=0,0,Investment_Breakdown_DATA!U33/ECO!U36),IF($C$2="Constant Exchange rate",IF(Investment_Breakdown_DATA!U33=0,0,Investment_Breakdown_DATA!U33/ECO!U71))))</f>
        <v>137.41411617738913</v>
      </c>
      <c r="L72" s="64">
        <f>IF($C$2="National Currency",IF(Investment_Breakdown_DATA!V33=0,0,Investment_Breakdown_DATA!V33),IF($C$2="Current Exchange rate",IF(Investment_Breakdown_DATA!V33=0,0,Investment_Breakdown_DATA!V33/ECO!V36),IF($C$2="Constant Exchange rate",IF(Investment_Breakdown_DATA!V33=0,0,Investment_Breakdown_DATA!V33/ECO!V71))))</f>
        <v>112.65280628178816</v>
      </c>
      <c r="M72" s="64">
        <f>IF($C$2="National Currency",IF(Investment_Breakdown_DATA!W33=0,0,Investment_Breakdown_DATA!W33),IF($C$2="Current Exchange rate",IF(Investment_Breakdown_DATA!W33=0,0,Investment_Breakdown_DATA!W33/ECO!W36),IF($C$2="Constant Exchange rate",IF(Investment_Breakdown_DATA!W33=0,0,Investment_Breakdown_DATA!W33/ECO!W71))))</f>
        <v>0</v>
      </c>
      <c r="N72" s="64">
        <f>IF($C$2="National Currency",IF(Investment_Breakdown_DATA!X33=0,0,Investment_Breakdown_DATA!X33),IF($C$2="Current Exchange rate",IF(Investment_Breakdown_DATA!X33=0,0,Investment_Breakdown_DATA!X33/ECO!X36),IF($C$2="Constant Exchange rate",IF(Investment_Breakdown_DATA!X33=0,0,Investment_Breakdown_DATA!X33/ECO!X71))))</f>
        <v>0</v>
      </c>
      <c r="O72" s="64">
        <f>IF($C$2="National Currency",IF(Investment_Breakdown_DATA!Y33=0,0,Investment_Breakdown_DATA!Y33),IF($C$2="Current Exchange rate",IF(Investment_Breakdown_DATA!Y33=0,0,Investment_Breakdown_DATA!Y33/ECO!Y36),IF($C$2="Constant Exchange rate",IF(Investment_Breakdown_DATA!Y33=0,0,Investment_Breakdown_DATA!Y33/ECO!Y71))))</f>
        <v>0</v>
      </c>
      <c r="P72" s="144">
        <f>IF($C$2="National Currency",IF(Investment_Breakdown_DATA!Z33=0,0,Investment_Breakdown_DATA!Z33),IF($C$2="Current Exchange rate",IF(Investment_Breakdown_DATA!Z33=0,0,Investment_Breakdown_DATA!Z33/ECO!Z36),IF($C$2="Constant Exchange rate",IF(Investment_Breakdown_DATA!Z33=0,0,Investment_Breakdown_DATA!Z33/ECO!Z71))))</f>
        <v>0</v>
      </c>
      <c r="Q72" s="63">
        <f t="shared" si="25"/>
        <v>0</v>
      </c>
      <c r="R72" s="63" t="str">
        <f t="shared" si="26"/>
        <v>-</v>
      </c>
      <c r="S72" s="63" t="str">
        <f t="shared" si="27"/>
        <v>-</v>
      </c>
    </row>
    <row r="73" spans="3:19" ht="15" x14ac:dyDescent="0.25">
      <c r="C73" s="165"/>
      <c r="D73" s="166"/>
      <c r="E73" s="61" t="s">
        <v>27</v>
      </c>
      <c r="F73" s="64">
        <f>IF($C$2="National Currency",IF(Investment_Breakdown_DATA!P34=0,0,Investment_Breakdown_DATA!P34),IF($C$2="Current Exchange rate",IF(Investment_Breakdown_DATA!P34=0,0,Investment_Breakdown_DATA!P34/ECO!P37),IF($C$2="Constant Exchange rate",IF(Investment_Breakdown_DATA!P34=0,0,Investment_Breakdown_DATA!P34/ECO!P72))))</f>
        <v>6891.1955711700193</v>
      </c>
      <c r="G73" s="64">
        <f>IF($C$2="National Currency",IF(Investment_Breakdown_DATA!Q34=0,0,Investment_Breakdown_DATA!Q34),IF($C$2="Current Exchange rate",IF(Investment_Breakdown_DATA!Q34=0,0,Investment_Breakdown_DATA!Q34/ECO!Q37),IF($C$2="Constant Exchange rate",IF(Investment_Breakdown_DATA!Q34=0,0,Investment_Breakdown_DATA!Q34/ECO!Q72))))</f>
        <v>7703.3961460662185</v>
      </c>
      <c r="H73" s="64">
        <f>IF($C$2="National Currency",IF(Investment_Breakdown_DATA!R34=0,0,Investment_Breakdown_DATA!R34),IF($C$2="Current Exchange rate",IF(Investment_Breakdown_DATA!R34=0,0,Investment_Breakdown_DATA!R34/ECO!R37),IF($C$2="Constant Exchange rate",IF(Investment_Breakdown_DATA!R34=0,0,Investment_Breakdown_DATA!R34/ECO!R72))))</f>
        <v>7706.8029383583516</v>
      </c>
      <c r="I73" s="64">
        <f>IF($C$2="National Currency",IF(Investment_Breakdown_DATA!S34=0,0,Investment_Breakdown_DATA!S34),IF($C$2="Current Exchange rate",IF(Investment_Breakdown_DATA!S34=0,0,Investment_Breakdown_DATA!S34/ECO!S37),IF($C$2="Constant Exchange rate",IF(Investment_Breakdown_DATA!S34=0,0,Investment_Breakdown_DATA!S34/ECO!S72))))</f>
        <v>8097.3065048440321</v>
      </c>
      <c r="J73" s="64">
        <f>IF($C$2="National Currency",IF(Investment_Breakdown_DATA!T34=0,0,Investment_Breakdown_DATA!T34),IF($C$2="Current Exchange rate",IF(Investment_Breakdown_DATA!T34=0,0,Investment_Breakdown_DATA!T34/ECO!T37),IF($C$2="Constant Exchange rate",IF(Investment_Breakdown_DATA!T34=0,0,Investment_Breakdown_DATA!T34/ECO!T72))))</f>
        <v>6942.4039178111352</v>
      </c>
      <c r="K73" s="64">
        <f>IF($C$2="National Currency",IF(Investment_Breakdown_DATA!U34=0,0,Investment_Breakdown_DATA!U34),IF($C$2="Current Exchange rate",IF(Investment_Breakdown_DATA!U34=0,0,Investment_Breakdown_DATA!U34/ECO!U37),IF($C$2="Constant Exchange rate",IF(Investment_Breakdown_DATA!U34=0,0,Investment_Breakdown_DATA!U34/ECO!U72))))</f>
        <v>6679.3356755030336</v>
      </c>
      <c r="L73" s="64">
        <f>IF($C$2="National Currency",IF(Investment_Breakdown_DATA!V34=0,0,Investment_Breakdown_DATA!V34),IF($C$2="Current Exchange rate",IF(Investment_Breakdown_DATA!V34=0,0,Investment_Breakdown_DATA!V34/ECO!V37),IF($C$2="Constant Exchange rate",IF(Investment_Breakdown_DATA!V34=0,0,Investment_Breakdown_DATA!V34/ECO!V72))))</f>
        <v>7049.8243372724364</v>
      </c>
      <c r="M73" s="64">
        <f>IF($C$2="National Currency",IF(Investment_Breakdown_DATA!W34=0,0,Investment_Breakdown_DATA!W34),IF($C$2="Current Exchange rate",IF(Investment_Breakdown_DATA!W34=0,0,Investment_Breakdown_DATA!W34/ECO!W37),IF($C$2="Constant Exchange rate",IF(Investment_Breakdown_DATA!W34=0,0,Investment_Breakdown_DATA!W34/ECO!W72))))</f>
        <v>7459.3846481422333</v>
      </c>
      <c r="N73" s="64">
        <f>IF($C$2="National Currency",IF(Investment_Breakdown_DATA!X34=0,0,Investment_Breakdown_DATA!X34),IF($C$2="Current Exchange rate",IF(Investment_Breakdown_DATA!X34=0,0,Investment_Breakdown_DATA!X34/ECO!X37),IF($C$2="Constant Exchange rate",IF(Investment_Breakdown_DATA!X34=0,0,Investment_Breakdown_DATA!X34/ECO!X72))))</f>
        <v>7465.5594591717227</v>
      </c>
      <c r="O73" s="64">
        <f>IF($C$2="National Currency",IF(Investment_Breakdown_DATA!Y34=0,0,Investment_Breakdown_DATA!Y34),IF($C$2="Current Exchange rate",IF(Investment_Breakdown_DATA!Y34=0,0,Investment_Breakdown_DATA!Y34/ECO!Y37),IF($C$2="Constant Exchange rate",IF(Investment_Breakdown_DATA!Y34=0,0,Investment_Breakdown_DATA!Y34/ECO!Y72))))</f>
        <v>7723.7304375598842</v>
      </c>
      <c r="P73" s="144">
        <f>IF($C$2="National Currency",IF(Investment_Breakdown_DATA!Z34=0,0,Investment_Breakdown_DATA!Z34),IF($C$2="Current Exchange rate",IF(Investment_Breakdown_DATA!Z34=0,0,Investment_Breakdown_DATA!Z34/ECO!Z37),IF($C$2="Constant Exchange rate",IF(Investment_Breakdown_DATA!Z34=0,0,Investment_Breakdown_DATA!Z34/ECO!Z72))))</f>
        <v>0</v>
      </c>
      <c r="Q73" s="63">
        <f t="shared" si="25"/>
        <v>3.0701484864455834E-2</v>
      </c>
      <c r="R73" s="63">
        <f t="shared" si="26"/>
        <v>3.4581598311562489E-2</v>
      </c>
      <c r="S73" s="63">
        <f t="shared" si="27"/>
        <v>0.12081138284231185</v>
      </c>
    </row>
    <row r="74" spans="3:19" ht="15" x14ac:dyDescent="0.25">
      <c r="C74" s="165"/>
      <c r="D74" s="166"/>
      <c r="E74" s="61" t="s">
        <v>28</v>
      </c>
      <c r="F74" s="64">
        <f>IF($C$2="National Currency",IF(Investment_Breakdown_DATA!P35=0,0,Investment_Breakdown_DATA!P35),IF($C$2="Current Exchange rate",IF(Investment_Breakdown_DATA!P35=0,0,Investment_Breakdown_DATA!P35/ECO!P38),IF($C$2="Constant Exchange rate",IF(Investment_Breakdown_DATA!P35=0,0,Investment_Breakdown_DATA!P35/ECO!P73))))</f>
        <v>165.0267067267568</v>
      </c>
      <c r="G74" s="64">
        <f>IF($C$2="National Currency",IF(Investment_Breakdown_DATA!Q35=0,0,Investment_Breakdown_DATA!Q35),IF($C$2="Current Exchange rate",IF(Investment_Breakdown_DATA!Q35=0,0,Investment_Breakdown_DATA!Q35/ECO!Q38),IF($C$2="Constant Exchange rate",IF(Investment_Breakdown_DATA!Q35=0,0,Investment_Breakdown_DATA!Q35/ECO!Q73))))</f>
        <v>159.05524954097814</v>
      </c>
      <c r="H74" s="64">
        <f>IF($C$2="National Currency",IF(Investment_Breakdown_DATA!R35=0,0,Investment_Breakdown_DATA!R35),IF($C$2="Current Exchange rate",IF(Investment_Breakdown_DATA!R35=0,0,Investment_Breakdown_DATA!R35/ECO!R38),IF($C$2="Constant Exchange rate",IF(Investment_Breakdown_DATA!R35=0,0,Investment_Breakdown_DATA!R35/ECO!R73))))</f>
        <v>157.50709397429478</v>
      </c>
      <c r="I74" s="64">
        <f>IF($C$2="National Currency",IF(Investment_Breakdown_DATA!S35=0,0,Investment_Breakdown_DATA!S35),IF($C$2="Current Exchange rate",IF(Investment_Breakdown_DATA!S35=0,0,Investment_Breakdown_DATA!S35/ECO!S38),IF($C$2="Constant Exchange rate",IF(Investment_Breakdown_DATA!S35=0,0,Investment_Breakdown_DATA!S35/ECO!S73))))</f>
        <v>161</v>
      </c>
      <c r="J74" s="64">
        <f>IF($C$2="National Currency",IF(Investment_Breakdown_DATA!T35=0,0,Investment_Breakdown_DATA!T35),IF($C$2="Current Exchange rate",IF(Investment_Breakdown_DATA!T35=0,0,Investment_Breakdown_DATA!T35/ECO!T38),IF($C$2="Constant Exchange rate",IF(Investment_Breakdown_DATA!T35=0,0,Investment_Breakdown_DATA!T35/ECO!T73))))</f>
        <v>173</v>
      </c>
      <c r="K74" s="64">
        <f>IF($C$2="National Currency",IF(Investment_Breakdown_DATA!U35=0,0,Investment_Breakdown_DATA!U35),IF($C$2="Current Exchange rate",IF(Investment_Breakdown_DATA!U35=0,0,Investment_Breakdown_DATA!U35/ECO!U38),IF($C$2="Constant Exchange rate",IF(Investment_Breakdown_DATA!U35=0,0,Investment_Breakdown_DATA!U35/ECO!U73))))</f>
        <v>183</v>
      </c>
      <c r="L74" s="64">
        <f>IF($C$2="National Currency",IF(Investment_Breakdown_DATA!V35=0,0,Investment_Breakdown_DATA!V35),IF($C$2="Current Exchange rate",IF(Investment_Breakdown_DATA!V35=0,0,Investment_Breakdown_DATA!V35/ECO!V38),IF($C$2="Constant Exchange rate",IF(Investment_Breakdown_DATA!V35=0,0,Investment_Breakdown_DATA!V35/ECO!V73))))</f>
        <v>183</v>
      </c>
      <c r="M74" s="64">
        <f>IF($C$2="National Currency",IF(Investment_Breakdown_DATA!W35=0,0,Investment_Breakdown_DATA!W35),IF($C$2="Current Exchange rate",IF(Investment_Breakdown_DATA!W35=0,0,Investment_Breakdown_DATA!W35/ECO!W38),IF($C$2="Constant Exchange rate",IF(Investment_Breakdown_DATA!W35=0,0,Investment_Breakdown_DATA!W35/ECO!W73))))</f>
        <v>162</v>
      </c>
      <c r="N74" s="64">
        <f>IF($C$2="National Currency",IF(Investment_Breakdown_DATA!X35=0,0,Investment_Breakdown_DATA!X35),IF($C$2="Current Exchange rate",IF(Investment_Breakdown_DATA!X35=0,0,Investment_Breakdown_DATA!X35/ECO!X38),IF($C$2="Constant Exchange rate",IF(Investment_Breakdown_DATA!X35=0,0,Investment_Breakdown_DATA!X35/ECO!X73))))</f>
        <v>167</v>
      </c>
      <c r="O74" s="64">
        <f>IF($C$2="National Currency",IF(Investment_Breakdown_DATA!Y35=0,0,Investment_Breakdown_DATA!Y35),IF($C$2="Current Exchange rate",IF(Investment_Breakdown_DATA!Y35=0,0,Investment_Breakdown_DATA!Y35/ECO!Y38),IF($C$2="Constant Exchange rate",IF(Investment_Breakdown_DATA!Y35=0,0,Investment_Breakdown_DATA!Y35/ECO!Y73))))</f>
        <v>165.5</v>
      </c>
      <c r="P74" s="144">
        <f>IF($C$2="National Currency",IF(Investment_Breakdown_DATA!Z35=0,0,Investment_Breakdown_DATA!Z35),IF($C$2="Current Exchange rate",IF(Investment_Breakdown_DATA!Z35=0,0,Investment_Breakdown_DATA!Z35/ECO!Z38),IF($C$2="Constant Exchange rate",IF(Investment_Breakdown_DATA!Z35=0,0,Investment_Breakdown_DATA!Z35/ECO!Z73))))</f>
        <v>0</v>
      </c>
      <c r="Q74" s="63">
        <f t="shared" si="25"/>
        <v>6.5785513698904841E-4</v>
      </c>
      <c r="R74" s="63">
        <f t="shared" si="26"/>
        <v>-8.9820359281437279E-3</v>
      </c>
      <c r="S74" s="63">
        <f t="shared" si="27"/>
        <v>2.8679798720510075E-3</v>
      </c>
    </row>
    <row r="75" spans="3:19" ht="15" x14ac:dyDescent="0.25">
      <c r="C75" s="165"/>
      <c r="D75" s="166"/>
      <c r="E75" s="61" t="s">
        <v>29</v>
      </c>
      <c r="F75" s="64">
        <f>IF($C$2="National Currency",IF(Investment_Breakdown_DATA!P36=0,0,Investment_Breakdown_DATA!P36),IF($C$2="Current Exchange rate",IF(Investment_Breakdown_DATA!P36=0,0,Investment_Breakdown_DATA!P36/ECO!P39),IF($C$2="Constant Exchange rate",IF(Investment_Breakdown_DATA!P36=0,0,Investment_Breakdown_DATA!P36/ECO!P74))))</f>
        <v>0</v>
      </c>
      <c r="G75" s="64">
        <f>IF($C$2="National Currency",IF(Investment_Breakdown_DATA!Q36=0,0,Investment_Breakdown_DATA!Q36),IF($C$2="Current Exchange rate",IF(Investment_Breakdown_DATA!Q36=0,0,Investment_Breakdown_DATA!Q36/ECO!Q39),IF($C$2="Constant Exchange rate",IF(Investment_Breakdown_DATA!Q36=0,0,Investment_Breakdown_DATA!Q36/ECO!Q74))))</f>
        <v>0</v>
      </c>
      <c r="H75" s="64">
        <f>IF($C$2="National Currency",IF(Investment_Breakdown_DATA!R36=0,0,Investment_Breakdown_DATA!R36),IF($C$2="Current Exchange rate",IF(Investment_Breakdown_DATA!R36=0,0,Investment_Breakdown_DATA!R36/ECO!R39),IF($C$2="Constant Exchange rate",IF(Investment_Breakdown_DATA!R36=0,0,Investment_Breakdown_DATA!R36/ECO!R74))))</f>
        <v>0</v>
      </c>
      <c r="I75" s="64">
        <f>IF($C$2="National Currency",IF(Investment_Breakdown_DATA!S36=0,0,Investment_Breakdown_DATA!S36),IF($C$2="Current Exchange rate",IF(Investment_Breakdown_DATA!S36=0,0,Investment_Breakdown_DATA!S36/ECO!S39),IF($C$2="Constant Exchange rate",IF(Investment_Breakdown_DATA!S36=0,0,Investment_Breakdown_DATA!S36/ECO!S74))))</f>
        <v>0</v>
      </c>
      <c r="J75" s="64">
        <f>IF($C$2="National Currency",IF(Investment_Breakdown_DATA!T36=0,0,Investment_Breakdown_DATA!T36),IF($C$2="Current Exchange rate",IF(Investment_Breakdown_DATA!T36=0,0,Investment_Breakdown_DATA!T36/ECO!T39),IF($C$2="Constant Exchange rate",IF(Investment_Breakdown_DATA!T36=0,0,Investment_Breakdown_DATA!T36/ECO!T74))))</f>
        <v>0</v>
      </c>
      <c r="K75" s="64">
        <f>IF($C$2="National Currency",IF(Investment_Breakdown_DATA!U36=0,0,Investment_Breakdown_DATA!U36),IF($C$2="Current Exchange rate",IF(Investment_Breakdown_DATA!U36=0,0,Investment_Breakdown_DATA!U36/ECO!U39),IF($C$2="Constant Exchange rate",IF(Investment_Breakdown_DATA!U36=0,0,Investment_Breakdown_DATA!U36/ECO!U74))))</f>
        <v>0</v>
      </c>
      <c r="L75" s="64">
        <f>IF($C$2="National Currency",IF(Investment_Breakdown_DATA!V36=0,0,Investment_Breakdown_DATA!V36),IF($C$2="Current Exchange rate",IF(Investment_Breakdown_DATA!V36=0,0,Investment_Breakdown_DATA!V36/ECO!V39),IF($C$2="Constant Exchange rate",IF(Investment_Breakdown_DATA!V36=0,0,Investment_Breakdown_DATA!V36/ECO!V74))))</f>
        <v>0</v>
      </c>
      <c r="M75" s="64">
        <f>IF($C$2="National Currency",IF(Investment_Breakdown_DATA!W36=0,0,Investment_Breakdown_DATA!W36),IF($C$2="Current Exchange rate",IF(Investment_Breakdown_DATA!W36=0,0,Investment_Breakdown_DATA!W36/ECO!W39),IF($C$2="Constant Exchange rate",IF(Investment_Breakdown_DATA!W36=0,0,Investment_Breakdown_DATA!W36/ECO!W74))))</f>
        <v>0</v>
      </c>
      <c r="N75" s="64">
        <f>IF($C$2="National Currency",IF(Investment_Breakdown_DATA!X36=0,0,Investment_Breakdown_DATA!X36),IF($C$2="Current Exchange rate",IF(Investment_Breakdown_DATA!X36=0,0,Investment_Breakdown_DATA!X36/ECO!X39),IF($C$2="Constant Exchange rate",IF(Investment_Breakdown_DATA!X36=0,0,Investment_Breakdown_DATA!X36/ECO!X74))))</f>
        <v>0</v>
      </c>
      <c r="O75" s="64">
        <f>IF($C$2="National Currency",IF(Investment_Breakdown_DATA!Y36=0,0,Investment_Breakdown_DATA!Y36),IF($C$2="Current Exchange rate",IF(Investment_Breakdown_DATA!Y36=0,0,Investment_Breakdown_DATA!Y36/ECO!Y39),IF($C$2="Constant Exchange rate",IF(Investment_Breakdown_DATA!Y36=0,0,Investment_Breakdown_DATA!Y36/ECO!Y74))))</f>
        <v>0</v>
      </c>
      <c r="P75" s="144">
        <f>IF($C$2="National Currency",IF(Investment_Breakdown_DATA!Z36=0,0,Investment_Breakdown_DATA!Z36),IF($C$2="Current Exchange rate",IF(Investment_Breakdown_DATA!Z36=0,0,Investment_Breakdown_DATA!Z36/ECO!Z39),IF($C$2="Constant Exchange rate",IF(Investment_Breakdown_DATA!Z36=0,0,Investment_Breakdown_DATA!Z36/ECO!Z74))))</f>
        <v>0</v>
      </c>
      <c r="Q75" s="63">
        <f t="shared" si="25"/>
        <v>0</v>
      </c>
      <c r="R75" s="63" t="str">
        <f t="shared" si="26"/>
        <v>-</v>
      </c>
      <c r="S75" s="63" t="str">
        <f t="shared" si="27"/>
        <v>-</v>
      </c>
    </row>
    <row r="76" spans="3:19" ht="15" x14ac:dyDescent="0.25">
      <c r="C76" s="165"/>
      <c r="D76" s="166"/>
      <c r="E76" s="61" t="s">
        <v>30</v>
      </c>
      <c r="F76" s="64">
        <f>IF($C$2="National Currency",IF(Investment_Breakdown_DATA!P37=0,0,Investment_Breakdown_DATA!P37),IF($C$2="Current Exchange rate",IF(Investment_Breakdown_DATA!P37=0,0,Investment_Breakdown_DATA!P37/ECO!P40),IF($C$2="Constant Exchange rate",IF(Investment_Breakdown_DATA!P37=0,0,Investment_Breakdown_DATA!P37/ECO!P75))))</f>
        <v>171.08686440677965</v>
      </c>
      <c r="G76" s="64">
        <f>IF($C$2="National Currency",IF(Investment_Breakdown_DATA!Q37=0,0,Investment_Breakdown_DATA!Q37),IF($C$2="Current Exchange rate",IF(Investment_Breakdown_DATA!Q37=0,0,Investment_Breakdown_DATA!Q37/ECO!Q40),IF($C$2="Constant Exchange rate",IF(Investment_Breakdown_DATA!Q37=0,0,Investment_Breakdown_DATA!Q37/ECO!Q75))))</f>
        <v>157.4858757062147</v>
      </c>
      <c r="H76" s="64">
        <f>IF($C$2="National Currency",IF(Investment_Breakdown_DATA!R37=0,0,Investment_Breakdown_DATA!R37),IF($C$2="Current Exchange rate",IF(Investment_Breakdown_DATA!R37=0,0,Investment_Breakdown_DATA!R37/ECO!R40),IF($C$2="Constant Exchange rate",IF(Investment_Breakdown_DATA!R37=0,0,Investment_Breakdown_DATA!R37/ECO!R75))))</f>
        <v>178.31920903954804</v>
      </c>
      <c r="I76" s="64">
        <f>IF($C$2="National Currency",IF(Investment_Breakdown_DATA!S37=0,0,Investment_Breakdown_DATA!S37),IF($C$2="Current Exchange rate",IF(Investment_Breakdown_DATA!S37=0,0,Investment_Breakdown_DATA!S37/ECO!S40),IF($C$2="Constant Exchange rate",IF(Investment_Breakdown_DATA!S37=0,0,Investment_Breakdown_DATA!S37/ECO!S75))))</f>
        <v>165.60734463276836</v>
      </c>
      <c r="J76" s="64">
        <f>IF($C$2="National Currency",IF(Investment_Breakdown_DATA!T37=0,0,Investment_Breakdown_DATA!T37),IF($C$2="Current Exchange rate",IF(Investment_Breakdown_DATA!T37=0,0,Investment_Breakdown_DATA!T37/ECO!T40),IF($C$2="Constant Exchange rate",IF(Investment_Breakdown_DATA!T37=0,0,Investment_Breakdown_DATA!T37/ECO!T75))))</f>
        <v>212.57062146892656</v>
      </c>
      <c r="K76" s="64">
        <f>IF($C$2="National Currency",IF(Investment_Breakdown_DATA!U37=0,0,Investment_Breakdown_DATA!U37),IF($C$2="Current Exchange rate",IF(Investment_Breakdown_DATA!U37=0,0,Investment_Breakdown_DATA!U37/ECO!U40),IF($C$2="Constant Exchange rate",IF(Investment_Breakdown_DATA!U37=0,0,Investment_Breakdown_DATA!U37/ECO!U75))))</f>
        <v>203.38983050847457</v>
      </c>
      <c r="L76" s="64">
        <f>IF($C$2="National Currency",IF(Investment_Breakdown_DATA!V37=0,0,Investment_Breakdown_DATA!V37),IF($C$2="Current Exchange rate",IF(Investment_Breakdown_DATA!V37=0,0,Investment_Breakdown_DATA!V37/ECO!V40),IF($C$2="Constant Exchange rate",IF(Investment_Breakdown_DATA!V37=0,0,Investment_Breakdown_DATA!V37/ECO!V75))))</f>
        <v>214.68926553672318</v>
      </c>
      <c r="M76" s="64">
        <f>IF($C$2="National Currency",IF(Investment_Breakdown_DATA!W37=0,0,Investment_Breakdown_DATA!W37),IF($C$2="Current Exchange rate",IF(Investment_Breakdown_DATA!W37=0,0,Investment_Breakdown_DATA!W37/ECO!W40),IF($C$2="Constant Exchange rate",IF(Investment_Breakdown_DATA!W37=0,0,Investment_Breakdown_DATA!W37/ECO!W75))))</f>
        <v>219.9858757062147</v>
      </c>
      <c r="N76" s="64">
        <f>IF($C$2="National Currency",IF(Investment_Breakdown_DATA!X37=0,0,Investment_Breakdown_DATA!X37),IF($C$2="Current Exchange rate",IF(Investment_Breakdown_DATA!X37=0,0,Investment_Breakdown_DATA!X37/ECO!X40),IF($C$2="Constant Exchange rate",IF(Investment_Breakdown_DATA!X37=0,0,Investment_Breakdown_DATA!X37/ECO!X75))))</f>
        <v>218.22033898305085</v>
      </c>
      <c r="O76" s="64">
        <f>IF($C$2="National Currency",IF(Investment_Breakdown_DATA!Y37=0,0,Investment_Breakdown_DATA!Y37),IF($C$2="Current Exchange rate",IF(Investment_Breakdown_DATA!Y37=0,0,Investment_Breakdown_DATA!Y37/ECO!Y40),IF($C$2="Constant Exchange rate",IF(Investment_Breakdown_DATA!Y37=0,0,Investment_Breakdown_DATA!Y37/ECO!Y75))))</f>
        <v>191.0310734463277</v>
      </c>
      <c r="P76" s="144">
        <f>IF($C$2="National Currency",IF(Investment_Breakdown_DATA!Z37=0,0,Investment_Breakdown_DATA!Z37),IF($C$2="Current Exchange rate",IF(Investment_Breakdown_DATA!Z37=0,0,Investment_Breakdown_DATA!Z37/ECO!Z40),IF($C$2="Constant Exchange rate",IF(Investment_Breakdown_DATA!Z37=0,0,Investment_Breakdown_DATA!Z37/ECO!Z75))))</f>
        <v>0</v>
      </c>
      <c r="Q76" s="63">
        <f t="shared" si="25"/>
        <v>7.5934001807370925E-4</v>
      </c>
      <c r="R76" s="63">
        <f t="shared" si="26"/>
        <v>-0.12459546925566334</v>
      </c>
      <c r="S76" s="63">
        <f t="shared" si="27"/>
        <v>0.11657358446951416</v>
      </c>
    </row>
    <row r="77" spans="3:19" ht="15" x14ac:dyDescent="0.25">
      <c r="C77" s="165"/>
      <c r="D77" s="166"/>
      <c r="E77" s="61" t="s">
        <v>34</v>
      </c>
      <c r="F77" s="65">
        <f>IF($C$2="National Currency",IF(Investment_Breakdown_DATA!P38=0,0,Investment_Breakdown_DATA!P38),IF($C$2="Current Exchange rate",IF(Investment_Breakdown_DATA!P38=0,0,Investment_Breakdown_DATA!P38/ECO!P41),IF($C$2="Constant Exchange rate",IF(Investment_Breakdown_DATA!P38=0,0,Investment_Breakdown_DATA!P38/ECO!P76))))</f>
        <v>77760.504557709588</v>
      </c>
      <c r="G77" s="65">
        <f>IF($C$2="National Currency",IF(Investment_Breakdown_DATA!Q38=0,0,Investment_Breakdown_DATA!Q38),IF($C$2="Current Exchange rate",IF(Investment_Breakdown_DATA!Q38=0,0,Investment_Breakdown_DATA!Q38/ECO!Q41),IF($C$2="Constant Exchange rate",IF(Investment_Breakdown_DATA!Q38=0,0,Investment_Breakdown_DATA!Q38/ECO!Q76))))</f>
        <v>85916.484786237008</v>
      </c>
      <c r="H77" s="65">
        <f>IF($C$2="National Currency",IF(Investment_Breakdown_DATA!R38=0,0,Investment_Breakdown_DATA!R38),IF($C$2="Current Exchange rate",IF(Investment_Breakdown_DATA!R38=0,0,Investment_Breakdown_DATA!R38/ECO!R41),IF($C$2="Constant Exchange rate",IF(Investment_Breakdown_DATA!R38=0,0,Investment_Breakdown_DATA!R38/ECO!R76))))</f>
        <v>97180.229811272293</v>
      </c>
      <c r="I77" s="65">
        <f>IF($C$2="National Currency",IF(Investment_Breakdown_DATA!S38=0,0,Investment_Breakdown_DATA!S38),IF($C$2="Current Exchange rate",IF(Investment_Breakdown_DATA!S38=0,0,Investment_Breakdown_DATA!S38/ECO!S41),IF($C$2="Constant Exchange rate",IF(Investment_Breakdown_DATA!S38=0,0,Investment_Breakdown_DATA!S38/ECO!S76))))</f>
        <v>97802.317370650926</v>
      </c>
      <c r="J77" s="65">
        <f>IF($C$2="National Currency",IF(Investment_Breakdown_DATA!T38=0,0,Investment_Breakdown_DATA!T38),IF($C$2="Current Exchange rate",IF(Investment_Breakdown_DATA!T38=0,0,Investment_Breakdown_DATA!T38/ECO!T41),IF($C$2="Constant Exchange rate",IF(Investment_Breakdown_DATA!T38=0,0,Investment_Breakdown_DATA!T38/ECO!T76))))</f>
        <v>72171.127230709972</v>
      </c>
      <c r="K77" s="65">
        <f>IF($C$2="National Currency",IF(Investment_Breakdown_DATA!U38=0,0,Investment_Breakdown_DATA!U38),IF($C$2="Current Exchange rate",IF(Investment_Breakdown_DATA!U38=0,0,Investment_Breakdown_DATA!U38/ECO!U41),IF($C$2="Constant Exchange rate",IF(Investment_Breakdown_DATA!U38=0,0,Investment_Breakdown_DATA!U38/ECO!U76))))</f>
        <v>64049.080754910763</v>
      </c>
      <c r="L77" s="65">
        <f>IF($C$2="National Currency",IF(Investment_Breakdown_DATA!V38=0,0,Investment_Breakdown_DATA!V38),IF($C$2="Current Exchange rate",IF(Investment_Breakdown_DATA!V38=0,0,Investment_Breakdown_DATA!V38/ECO!V41),IF($C$2="Constant Exchange rate",IF(Investment_Breakdown_DATA!V38=0,0,Investment_Breakdown_DATA!V38/ECO!V76))))</f>
        <v>68490.685582231352</v>
      </c>
      <c r="M77" s="65">
        <f>IF($C$2="National Currency",IF(Investment_Breakdown_DATA!W38=0,0,Investment_Breakdown_DATA!W38),IF($C$2="Current Exchange rate",IF(Investment_Breakdown_DATA!W38=0,0,Investment_Breakdown_DATA!W38/ECO!W41),IF($C$2="Constant Exchange rate",IF(Investment_Breakdown_DATA!W38=0,0,Investment_Breakdown_DATA!W38/ECO!W76))))</f>
        <v>52991.428938246252</v>
      </c>
      <c r="N77" s="65">
        <f>IF($C$2="National Currency",IF(Investment_Breakdown_DATA!X38=0,0,Investment_Breakdown_DATA!X38),IF($C$2="Current Exchange rate",IF(Investment_Breakdown_DATA!X38=0,0,Investment_Breakdown_DATA!X38/ECO!X41),IF($C$2="Constant Exchange rate",IF(Investment_Breakdown_DATA!X38=0,0,Investment_Breakdown_DATA!X38/ECO!X76))))</f>
        <v>62414.122480421101</v>
      </c>
      <c r="O77" s="142">
        <f>IF($C$2="National Currency",IF(Investment_Breakdown_DATA!Y38=0,0,Investment_Breakdown_DATA!Y38),IF($C$2="Current Exchange rate",IF(Investment_Breakdown_DATA!Y38=0,0,Investment_Breakdown_DATA!Y38/ECO!Y41),IF($C$2="Constant Exchange rate",IF(Investment_Breakdown_DATA!Y38=0,0,Investment_Breakdown_DATA!Y38/ECO!Y76))))</f>
        <v>62414.122480421101</v>
      </c>
      <c r="P77" s="145">
        <f>IF($C$2="National Currency",IF(Investment_Breakdown_DATA!Z38=0,0,Investment_Breakdown_DATA!Z38),IF($C$2="Current Exchange rate",IF(Investment_Breakdown_DATA!Z38=0,0,Investment_Breakdown_DATA!Z38/ECO!Z41),IF($C$2="Constant Exchange rate",IF(Investment_Breakdown_DATA!Z38=0,0,Investment_Breakdown_DATA!Z38/ECO!Z76))))</f>
        <v>0</v>
      </c>
      <c r="Q77" s="63">
        <f t="shared" si="25"/>
        <v>0.24809336008706145</v>
      </c>
      <c r="R77" s="63">
        <f t="shared" si="26"/>
        <v>0</v>
      </c>
      <c r="S77" s="63">
        <f t="shared" si="27"/>
        <v>-0.19735445602592816</v>
      </c>
    </row>
    <row r="78" spans="3:19" ht="15.75" thickBot="1" x14ac:dyDescent="0.3">
      <c r="C78" s="171"/>
      <c r="D78" s="172"/>
      <c r="E78" s="66" t="s">
        <v>100</v>
      </c>
      <c r="F78" s="87">
        <f t="shared" ref="F78:O78" si="28">SUM(F46:F77)</f>
        <v>232907.90736908861</v>
      </c>
      <c r="G78" s="87">
        <f t="shared" si="28"/>
        <v>248308.56503650846</v>
      </c>
      <c r="H78" s="87">
        <f t="shared" si="28"/>
        <v>273172.83354362135</v>
      </c>
      <c r="I78" s="87">
        <f t="shared" si="28"/>
        <v>267313.51647185028</v>
      </c>
      <c r="J78" s="87">
        <f t="shared" si="28"/>
        <v>238464.7194835149</v>
      </c>
      <c r="K78" s="87">
        <f t="shared" si="28"/>
        <v>224020.2396879741</v>
      </c>
      <c r="L78" s="87">
        <f t="shared" si="28"/>
        <v>238525.57640253706</v>
      </c>
      <c r="M78" s="87">
        <f t="shared" si="28"/>
        <v>227271.57971529965</v>
      </c>
      <c r="N78" s="87">
        <f t="shared" si="28"/>
        <v>245247.70269502825</v>
      </c>
      <c r="O78" s="87">
        <f t="shared" si="28"/>
        <v>251575.14275480248</v>
      </c>
      <c r="P78" s="146" t="s">
        <v>181</v>
      </c>
      <c r="Q78" s="63">
        <f t="shared" si="25"/>
        <v>1</v>
      </c>
      <c r="R78" s="95"/>
      <c r="S78" s="95"/>
    </row>
    <row r="79" spans="3:19" ht="16.5" thickTop="1" thickBot="1" x14ac:dyDescent="0.3">
      <c r="C79" s="173"/>
      <c r="D79" s="174"/>
      <c r="E79" s="93" t="s">
        <v>103</v>
      </c>
      <c r="F79" s="89">
        <v>232725</v>
      </c>
      <c r="G79" s="89">
        <v>248134.71875</v>
      </c>
      <c r="H79" s="89">
        <v>273008.0625</v>
      </c>
      <c r="I79" s="89">
        <v>267157.9375</v>
      </c>
      <c r="J79" s="89">
        <v>238318.203125</v>
      </c>
      <c r="K79" s="89">
        <v>223882.8125</v>
      </c>
      <c r="L79" s="89">
        <v>238412.9375</v>
      </c>
      <c r="M79" s="89">
        <v>227271.59375</v>
      </c>
      <c r="N79" s="89">
        <v>245247.703125</v>
      </c>
      <c r="O79" s="89">
        <v>251575.140625</v>
      </c>
      <c r="P79" s="147" t="s">
        <v>181</v>
      </c>
      <c r="Q79" s="63">
        <f t="shared" si="25"/>
        <v>0.99999999153412988</v>
      </c>
      <c r="R79" s="63">
        <f t="shared" ref="R79" si="29">IF(OR(O79=0, N79=0),"-",O79/N79-1)</f>
        <v>2.5800190661826372E-2</v>
      </c>
      <c r="S79" s="63">
        <f t="shared" ref="S79" si="30">IF(OR(O79=0, F79=0),"-",O79/F79-1)</f>
        <v>8.0997488989150268E-2</v>
      </c>
    </row>
    <row r="80" spans="3:19" ht="15.75" thickTop="1" x14ac:dyDescent="0.25">
      <c r="E80" s="86" t="s">
        <v>104</v>
      </c>
      <c r="F80" s="90"/>
      <c r="G80" s="90">
        <f t="shared" ref="G80:O80" si="31">G79/F79-1</f>
        <v>6.621428187775269E-2</v>
      </c>
      <c r="H80" s="90">
        <f t="shared" si="31"/>
        <v>0.10024128777827479</v>
      </c>
      <c r="I80" s="90">
        <f t="shared" si="31"/>
        <v>-2.1428396459903132E-2</v>
      </c>
      <c r="J80" s="90">
        <f t="shared" si="31"/>
        <v>-0.10795013109052765</v>
      </c>
      <c r="K80" s="90">
        <f t="shared" si="31"/>
        <v>-6.0571917863229685E-2</v>
      </c>
      <c r="L80" s="90">
        <f t="shared" si="31"/>
        <v>6.4900582754649827E-2</v>
      </c>
      <c r="M80" s="90">
        <f t="shared" si="31"/>
        <v>-4.6731288439411989E-2</v>
      </c>
      <c r="N80" s="90">
        <f t="shared" si="31"/>
        <v>7.9095275737687709E-2</v>
      </c>
      <c r="O80" s="91">
        <f t="shared" si="31"/>
        <v>2.5800190661826372E-2</v>
      </c>
      <c r="P80" s="91"/>
    </row>
    <row r="83" spans="3:19" ht="18.75" x14ac:dyDescent="0.15">
      <c r="C83" s="159" t="s">
        <v>143</v>
      </c>
      <c r="D83" s="160"/>
      <c r="E83" s="167" t="s">
        <v>175</v>
      </c>
      <c r="F83" s="168"/>
      <c r="G83" s="168"/>
      <c r="H83" s="168"/>
      <c r="I83" s="168"/>
      <c r="J83" s="168"/>
      <c r="K83" s="168"/>
      <c r="L83" s="168"/>
      <c r="M83" s="168"/>
      <c r="N83" s="168"/>
      <c r="O83" s="168"/>
      <c r="P83" s="169"/>
    </row>
    <row r="84" spans="3:19" ht="15" x14ac:dyDescent="0.15">
      <c r="C84" s="163" t="s">
        <v>116</v>
      </c>
      <c r="D84" s="164"/>
      <c r="E84" s="57">
        <v>3</v>
      </c>
      <c r="F84" s="58">
        <v>2004</v>
      </c>
      <c r="G84" s="58">
        <f t="shared" ref="G84:P84" si="32">F84+1</f>
        <v>2005</v>
      </c>
      <c r="H84" s="58">
        <f t="shared" si="32"/>
        <v>2006</v>
      </c>
      <c r="I84" s="58">
        <f t="shared" si="32"/>
        <v>2007</v>
      </c>
      <c r="J84" s="58">
        <f t="shared" si="32"/>
        <v>2008</v>
      </c>
      <c r="K84" s="58">
        <f t="shared" si="32"/>
        <v>2009</v>
      </c>
      <c r="L84" s="58">
        <f t="shared" si="32"/>
        <v>2010</v>
      </c>
      <c r="M84" s="58">
        <f t="shared" si="32"/>
        <v>2011</v>
      </c>
      <c r="N84" s="58">
        <f t="shared" si="32"/>
        <v>2012</v>
      </c>
      <c r="O84" s="107">
        <f t="shared" si="32"/>
        <v>2013</v>
      </c>
      <c r="P84" s="107">
        <f t="shared" si="32"/>
        <v>2014</v>
      </c>
      <c r="Q84" s="59" t="s">
        <v>102</v>
      </c>
      <c r="R84" s="60" t="s">
        <v>126</v>
      </c>
      <c r="S84" s="59" t="s">
        <v>127</v>
      </c>
    </row>
    <row r="85" spans="3:19" ht="15" x14ac:dyDescent="0.25">
      <c r="C85" s="165"/>
      <c r="D85" s="166"/>
      <c r="E85" s="61" t="str">
        <f t="shared" ref="E85:E116" si="33">E46</f>
        <v>AT</v>
      </c>
      <c r="F85" s="62">
        <f>IF($C$2="National Currency",IF(Investment_Breakdown_DATA!P45=0,0,Investment_Breakdown_DATA!P45),IF($C$2="Current Exchange rate",IF(Investment_Breakdown_DATA!P45=0,0,Investment_Breakdown_DATA!P45/ECO!P10),IF($C$2="Constant Exchange rate",IF(Investment_Breakdown_DATA!P45=0,0,Investment_Breakdown_DATA!P45/ECO!P45))))</f>
        <v>7251.7910000000002</v>
      </c>
      <c r="G85" s="62">
        <f>IF($C$2="National Currency",IF(Investment_Breakdown_DATA!Q45=0,0,Investment_Breakdown_DATA!Q45),IF($C$2="Current Exchange rate",IF(Investment_Breakdown_DATA!Q45=0,0,Investment_Breakdown_DATA!Q45/ECO!Q10),IF($C$2="Constant Exchange rate",IF(Investment_Breakdown_DATA!Q45=0,0,Investment_Breakdown_DATA!Q45/ECO!Q45))))</f>
        <v>7842.5169999999998</v>
      </c>
      <c r="H85" s="62">
        <f>IF($C$2="National Currency",IF(Investment_Breakdown_DATA!R45=0,0,Investment_Breakdown_DATA!R45),IF($C$2="Current Exchange rate",IF(Investment_Breakdown_DATA!R45=0,0,Investment_Breakdown_DATA!R45/ECO!R10),IF($C$2="Constant Exchange rate",IF(Investment_Breakdown_DATA!R45=0,0,Investment_Breakdown_DATA!R45/ECO!R45))))</f>
        <v>9068.0969999999998</v>
      </c>
      <c r="I85" s="62">
        <f>IF($C$2="National Currency",IF(Investment_Breakdown_DATA!S45=0,0,Investment_Breakdown_DATA!S45),IF($C$2="Current Exchange rate",IF(Investment_Breakdown_DATA!S45=0,0,Investment_Breakdown_DATA!S45/ECO!S10),IF($C$2="Constant Exchange rate",IF(Investment_Breakdown_DATA!S45=0,0,Investment_Breakdown_DATA!S45/ECO!S45))))</f>
        <v>10221.485000000001</v>
      </c>
      <c r="J85" s="62">
        <f>IF($C$2="National Currency",IF(Investment_Breakdown_DATA!T45=0,0,Investment_Breakdown_DATA!T45),IF($C$2="Current Exchange rate",IF(Investment_Breakdown_DATA!T45=0,0,Investment_Breakdown_DATA!T45/ECO!T10),IF($C$2="Constant Exchange rate",IF(Investment_Breakdown_DATA!T45=0,0,Investment_Breakdown_DATA!T45/ECO!T45))))</f>
        <v>15000</v>
      </c>
      <c r="K85" s="62">
        <f>IF($C$2="National Currency",IF(Investment_Breakdown_DATA!U45=0,0,Investment_Breakdown_DATA!U45),IF($C$2="Current Exchange rate",IF(Investment_Breakdown_DATA!U45=0,0,Investment_Breakdown_DATA!U45/ECO!U10),IF($C$2="Constant Exchange rate",IF(Investment_Breakdown_DATA!U45=0,0,Investment_Breakdown_DATA!U45/ECO!U45))))</f>
        <v>15814</v>
      </c>
      <c r="L85" s="62">
        <f>IF($C$2="National Currency",IF(Investment_Breakdown_DATA!V45=0,0,Investment_Breakdown_DATA!V45),IF($C$2="Current Exchange rate",IF(Investment_Breakdown_DATA!V45=0,0,Investment_Breakdown_DATA!V45/ECO!V10),IF($C$2="Constant Exchange rate",IF(Investment_Breakdown_DATA!V45=0,0,Investment_Breakdown_DATA!V45/ECO!V45))))</f>
        <v>17066</v>
      </c>
      <c r="M85" s="62">
        <f>IF($C$2="National Currency",IF(Investment_Breakdown_DATA!W45=0,0,Investment_Breakdown_DATA!W45),IF($C$2="Current Exchange rate",IF(Investment_Breakdown_DATA!W45=0,0,Investment_Breakdown_DATA!W45/ECO!W10),IF($C$2="Constant Exchange rate",IF(Investment_Breakdown_DATA!W45=0,0,Investment_Breakdown_DATA!W45/ECO!W45))))</f>
        <v>17463</v>
      </c>
      <c r="N85" s="62">
        <f>IF($C$2="National Currency",IF(Investment_Breakdown_DATA!X45=0,0,Investment_Breakdown_DATA!X45),IF($C$2="Current Exchange rate",IF(Investment_Breakdown_DATA!X45=0,0,Investment_Breakdown_DATA!X45/ECO!X10),IF($C$2="Constant Exchange rate",IF(Investment_Breakdown_DATA!X45=0,0,Investment_Breakdown_DATA!X45/ECO!X45))))</f>
        <v>17186</v>
      </c>
      <c r="O85" s="62">
        <f>IF($C$2="National Currency",IF(Investment_Breakdown_DATA!Y45=0,0,Investment_Breakdown_DATA!Y45),IF($C$2="Current Exchange rate",IF(Investment_Breakdown_DATA!Y45=0,0,Investment_Breakdown_DATA!Y45/ECO!Y10),IF($C$2="Constant Exchange rate",IF(Investment_Breakdown_DATA!Y45=0,0,Investment_Breakdown_DATA!Y45/ECO!Y45))))</f>
        <v>16884</v>
      </c>
      <c r="P85" s="143">
        <f>IF($C$2="National Currency",IF(Investment_Breakdown_DATA!Z45=0,0,Investment_Breakdown_DATA!Z45),IF($C$2="Current Exchange rate",IF(Investment_Breakdown_DATA!Z45=0,0,Investment_Breakdown_DATA!Z45/ECO!Z10),IF($C$2="Constant Exchange rate",IF(Investment_Breakdown_DATA!Z45=0,0,Investment_Breakdown_DATA!Z45/ECO!Z45))))</f>
        <v>0</v>
      </c>
      <c r="Q85" s="63">
        <f>O85/$O$117</f>
        <v>3.4182978292464819E-2</v>
      </c>
      <c r="R85" s="63">
        <f>IF(OR(O85=0, N85=0),"-",O85/N85-1)</f>
        <v>-1.7572442685907186E-2</v>
      </c>
      <c r="S85" s="63">
        <f>IF(OR(O85=0, F85=0),"-",O85/F85-1)</f>
        <v>1.3282524275727194</v>
      </c>
    </row>
    <row r="86" spans="3:19" ht="15" x14ac:dyDescent="0.25">
      <c r="C86" s="165"/>
      <c r="D86" s="166"/>
      <c r="E86" s="61" t="str">
        <f t="shared" si="33"/>
        <v>BE</v>
      </c>
      <c r="F86" s="64">
        <f>IF($C$2="National Currency",IF(Investment_Breakdown_DATA!P46=0,0,Investment_Breakdown_DATA!P46),IF($C$2="Current Exchange rate",IF(Investment_Breakdown_DATA!P46=0,0,Investment_Breakdown_DATA!P46/ECO!P11),IF($C$2="Constant Exchange rate",IF(Investment_Breakdown_DATA!P46=0,0,Investment_Breakdown_DATA!P46/ECO!P46))))</f>
        <v>8329.1616799999993</v>
      </c>
      <c r="G86" s="64">
        <f>IF($C$2="National Currency",IF(Investment_Breakdown_DATA!Q46=0,0,Investment_Breakdown_DATA!Q46),IF($C$2="Current Exchange rate",IF(Investment_Breakdown_DATA!Q46=0,0,Investment_Breakdown_DATA!Q46/ECO!Q11),IF($C$2="Constant Exchange rate",IF(Investment_Breakdown_DATA!Q46=0,0,Investment_Breakdown_DATA!Q46/ECO!Q46))))</f>
        <v>10887.616247</v>
      </c>
      <c r="H86" s="64">
        <f>IF($C$2="National Currency",IF(Investment_Breakdown_DATA!R46=0,0,Investment_Breakdown_DATA!R46),IF($C$2="Current Exchange rate",IF(Investment_Breakdown_DATA!R46=0,0,Investment_Breakdown_DATA!R46/ECO!R11),IF($C$2="Constant Exchange rate",IF(Investment_Breakdown_DATA!R46=0,0,Investment_Breakdown_DATA!R46/ECO!R46))))</f>
        <v>13110.220652</v>
      </c>
      <c r="I86" s="64">
        <f>IF($C$2="National Currency",IF(Investment_Breakdown_DATA!S46=0,0,Investment_Breakdown_DATA!S46),IF($C$2="Current Exchange rate",IF(Investment_Breakdown_DATA!S46=0,0,Investment_Breakdown_DATA!S46/ECO!S11),IF($C$2="Constant Exchange rate",IF(Investment_Breakdown_DATA!S46=0,0,Investment_Breakdown_DATA!S46/ECO!S46))))</f>
        <v>15285.413216999999</v>
      </c>
      <c r="J86" s="64">
        <f>IF($C$2="National Currency",IF(Investment_Breakdown_DATA!T46=0,0,Investment_Breakdown_DATA!T46),IF($C$2="Current Exchange rate",IF(Investment_Breakdown_DATA!T46=0,0,Investment_Breakdown_DATA!T46/ECO!T11),IF($C$2="Constant Exchange rate",IF(Investment_Breakdown_DATA!T46=0,0,Investment_Breakdown_DATA!T46/ECO!T46))))</f>
        <v>16325.47832</v>
      </c>
      <c r="K86" s="64">
        <f>IF($C$2="National Currency",IF(Investment_Breakdown_DATA!U46=0,0,Investment_Breakdown_DATA!U46),IF($C$2="Current Exchange rate",IF(Investment_Breakdown_DATA!U46=0,0,Investment_Breakdown_DATA!U46/ECO!U11),IF($C$2="Constant Exchange rate",IF(Investment_Breakdown_DATA!U46=0,0,Investment_Breakdown_DATA!U46/ECO!U46))))</f>
        <v>18108.797793999998</v>
      </c>
      <c r="L86" s="64">
        <f>IF($C$2="National Currency",IF(Investment_Breakdown_DATA!V46=0,0,Investment_Breakdown_DATA!V46),IF($C$2="Current Exchange rate",IF(Investment_Breakdown_DATA!V46=0,0,Investment_Breakdown_DATA!V46/ECO!V11),IF($C$2="Constant Exchange rate",IF(Investment_Breakdown_DATA!V46=0,0,Investment_Breakdown_DATA!V46/ECO!V46))))</f>
        <v>17814.460204999999</v>
      </c>
      <c r="M86" s="64">
        <f>IF($C$2="National Currency",IF(Investment_Breakdown_DATA!W46=0,0,Investment_Breakdown_DATA!W46),IF($C$2="Current Exchange rate",IF(Investment_Breakdown_DATA!W46=0,0,Investment_Breakdown_DATA!W46/ECO!W11),IF($C$2="Constant Exchange rate",IF(Investment_Breakdown_DATA!W46=0,0,Investment_Breakdown_DATA!W46/ECO!W46))))</f>
        <v>16675.237325999999</v>
      </c>
      <c r="N86" s="64">
        <f>IF($C$2="National Currency",IF(Investment_Breakdown_DATA!X46=0,0,Investment_Breakdown_DATA!X46),IF($C$2="Current Exchange rate",IF(Investment_Breakdown_DATA!X46=0,0,Investment_Breakdown_DATA!X46/ECO!X11),IF($C$2="Constant Exchange rate",IF(Investment_Breakdown_DATA!X46=0,0,Investment_Breakdown_DATA!X46/ECO!X46))))</f>
        <v>16838.856027000002</v>
      </c>
      <c r="O86" s="64">
        <f>IF($C$2="National Currency",IF(Investment_Breakdown_DATA!Y46=0,0,Investment_Breakdown_DATA!Y46),IF($C$2="Current Exchange rate",IF(Investment_Breakdown_DATA!Y46=0,0,Investment_Breakdown_DATA!Y46/ECO!Y11),IF($C$2="Constant Exchange rate",IF(Investment_Breakdown_DATA!Y46=0,0,Investment_Breakdown_DATA!Y46/ECO!Y46))))</f>
        <v>18367.815978999999</v>
      </c>
      <c r="P86" s="144">
        <f>IF($C$2="National Currency",IF(Investment_Breakdown_DATA!Z46=0,0,Investment_Breakdown_DATA!Z46),IF($C$2="Current Exchange rate",IF(Investment_Breakdown_DATA!Z46=0,0,Investment_Breakdown_DATA!Z46/ECO!Z11),IF($C$2="Constant Exchange rate",IF(Investment_Breakdown_DATA!Z46=0,0,Investment_Breakdown_DATA!Z46/ECO!Z46))))</f>
        <v>20425.763341000002</v>
      </c>
      <c r="Q86" s="63">
        <f t="shared" ref="Q86:Q117" si="34">O86/$O$117</f>
        <v>3.7187079773166633E-2</v>
      </c>
      <c r="R86" s="63">
        <f t="shared" ref="R86:R116" si="35">IF(OR(O86=0, N86=0),"-",O86/N86-1)</f>
        <v>9.0799514500771838E-2</v>
      </c>
      <c r="S86" s="63">
        <f t="shared" ref="S86:S116" si="36">IF(OR(O86=0, F86=0),"-",O86/F86-1)</f>
        <v>1.2052418580257407</v>
      </c>
    </row>
    <row r="87" spans="3:19" ht="15" x14ac:dyDescent="0.25">
      <c r="C87" s="165"/>
      <c r="D87" s="166"/>
      <c r="E87" s="61" t="str">
        <f t="shared" si="33"/>
        <v>BG</v>
      </c>
      <c r="F87" s="141">
        <f>IF($C$2="National Currency",IF(Investment_Breakdown_DATA!P47=0,0,Investment_Breakdown_DATA!P47),IF($C$2="Current Exchange rate",IF(Investment_Breakdown_DATA!P47=0,0,Investment_Breakdown_DATA!P47/ECO!P12),IF($C$2="Constant Exchange rate",IF(Investment_Breakdown_DATA!P47=0,0,Investment_Breakdown_DATA!P47/ECO!P47))))</f>
        <v>28.900278494733616</v>
      </c>
      <c r="G87" s="141">
        <f>IF($C$2="National Currency",IF(Investment_Breakdown_DATA!Q47=0,0,Investment_Breakdown_DATA!Q47),IF($C$2="Current Exchange rate",IF(Investment_Breakdown_DATA!Q47=0,0,Investment_Breakdown_DATA!Q47/ECO!Q12),IF($C$2="Constant Exchange rate",IF(Investment_Breakdown_DATA!Q47=0,0,Investment_Breakdown_DATA!Q47/ECO!Q47))))</f>
        <v>35.15777806524185</v>
      </c>
      <c r="H87" s="64">
        <f>IF($C$2="National Currency",IF(Investment_Breakdown_DATA!R47=0,0,Investment_Breakdown_DATA!R47),IF($C$2="Current Exchange rate",IF(Investment_Breakdown_DATA!R47=0,0,Investment_Breakdown_DATA!R47/ECO!R12),IF($C$2="Constant Exchange rate",IF(Investment_Breakdown_DATA!R47=0,0,Investment_Breakdown_DATA!R47/ECO!R47))))</f>
        <v>41.41527763575008</v>
      </c>
      <c r="I87" s="64">
        <f>IF($C$2="National Currency",IF(Investment_Breakdown_DATA!S47=0,0,Investment_Breakdown_DATA!S47),IF($C$2="Current Exchange rate",IF(Investment_Breakdown_DATA!S47=0,0,Investment_Breakdown_DATA!S47/ECO!S12),IF($C$2="Constant Exchange rate",IF(Investment_Breakdown_DATA!S47=0,0,Investment_Breakdown_DATA!S47/ECO!S47))))</f>
        <v>50.618672665916762</v>
      </c>
      <c r="J87" s="64">
        <f>IF($C$2="National Currency",IF(Investment_Breakdown_DATA!T47=0,0,Investment_Breakdown_DATA!T47),IF($C$2="Current Exchange rate",IF(Investment_Breakdown_DATA!T47=0,0,Investment_Breakdown_DATA!T47/ECO!T12),IF($C$2="Constant Exchange rate",IF(Investment_Breakdown_DATA!T47=0,0,Investment_Breakdown_DATA!T47/ECO!T47))))</f>
        <v>80.785356375907554</v>
      </c>
      <c r="K87" s="64">
        <f>IF($C$2="National Currency",IF(Investment_Breakdown_DATA!U47=0,0,Investment_Breakdown_DATA!U47),IF($C$2="Current Exchange rate",IF(Investment_Breakdown_DATA!U47=0,0,Investment_Breakdown_DATA!U47/ECO!U12),IF($C$2="Constant Exchange rate",IF(Investment_Breakdown_DATA!U47=0,0,Investment_Breakdown_DATA!U47/ECO!U47))))</f>
        <v>92.545250025564982</v>
      </c>
      <c r="L87" s="64">
        <f>IF($C$2="National Currency",IF(Investment_Breakdown_DATA!V47=0,0,Investment_Breakdown_DATA!V47),IF($C$2="Current Exchange rate",IF(Investment_Breakdown_DATA!V47=0,0,Investment_Breakdown_DATA!V47/ECO!V12),IF($C$2="Constant Exchange rate",IF(Investment_Breakdown_DATA!V47=0,0,Investment_Breakdown_DATA!V47/ECO!V47))))</f>
        <v>118.62153594437059</v>
      </c>
      <c r="M87" s="64">
        <f>IF($C$2="National Currency",IF(Investment_Breakdown_DATA!W47=0,0,Investment_Breakdown_DATA!W47),IF($C$2="Current Exchange rate",IF(Investment_Breakdown_DATA!W47=0,0,Investment_Breakdown_DATA!W47/ECO!W12),IF($C$2="Constant Exchange rate",IF(Investment_Breakdown_DATA!W47=0,0,Investment_Breakdown_DATA!W47/ECO!W47))))</f>
        <v>99.70344616013908</v>
      </c>
      <c r="N87" s="64">
        <f>IF($C$2="National Currency",IF(Investment_Breakdown_DATA!X47=0,0,Investment_Breakdown_DATA!X47),IF($C$2="Current Exchange rate",IF(Investment_Breakdown_DATA!X47=0,0,Investment_Breakdown_DATA!X47/ECO!X12),IF($C$2="Constant Exchange rate",IF(Investment_Breakdown_DATA!X47=0,0,Investment_Breakdown_DATA!X47/ECO!X47))))</f>
        <v>81.80795582370385</v>
      </c>
      <c r="O87" s="141">
        <f>IF($C$2="National Currency",IF(Investment_Breakdown_DATA!Y47=0,0,Investment_Breakdown_DATA!Y47),IF($C$2="Current Exchange rate",IF(Investment_Breakdown_DATA!Y47=0,0,Investment_Breakdown_DATA!Y47/ECO!Y12),IF($C$2="Constant Exchange rate",IF(Investment_Breakdown_DATA!Y47=0,0,Investment_Breakdown_DATA!Y47/ECO!Y47))))</f>
        <v>81.80795582370385</v>
      </c>
      <c r="P87" s="144">
        <f>IF($C$2="National Currency",IF(Investment_Breakdown_DATA!Z47=0,0,Investment_Breakdown_DATA!Z47),IF($C$2="Current Exchange rate",IF(Investment_Breakdown_DATA!Z47=0,0,Investment_Breakdown_DATA!Z47/ECO!Z12),IF($C$2="Constant Exchange rate",IF(Investment_Breakdown_DATA!Z47=0,0,Investment_Breakdown_DATA!Z47/ECO!Z47))))</f>
        <v>0</v>
      </c>
      <c r="Q87" s="63">
        <f t="shared" si="34"/>
        <v>1.656266037711792E-4</v>
      </c>
      <c r="R87" s="63">
        <f t="shared" si="35"/>
        <v>0</v>
      </c>
      <c r="S87" s="63">
        <f t="shared" si="36"/>
        <v>1.830697836998747</v>
      </c>
    </row>
    <row r="88" spans="3:19" ht="15" x14ac:dyDescent="0.25">
      <c r="C88" s="165"/>
      <c r="D88" s="166"/>
      <c r="E88" s="61" t="str">
        <f t="shared" si="33"/>
        <v>CH</v>
      </c>
      <c r="F88" s="64">
        <f>IF($C$2="National Currency",IF(Investment_Breakdown_DATA!P48=0,0,Investment_Breakdown_DATA!P48),IF($C$2="Current Exchange rate",IF(Investment_Breakdown_DATA!P48=0,0,Investment_Breakdown_DATA!P48/ECO!P13),IF($C$2="Constant Exchange rate",IF(Investment_Breakdown_DATA!P48=0,0,Investment_Breakdown_DATA!P48/ECO!P48))))</f>
        <v>44532.341982701269</v>
      </c>
      <c r="G88" s="64">
        <f>IF($C$2="National Currency",IF(Investment_Breakdown_DATA!Q48=0,0,Investment_Breakdown_DATA!Q48),IF($C$2="Current Exchange rate",IF(Investment_Breakdown_DATA!Q48=0,0,Investment_Breakdown_DATA!Q48/ECO!Q13),IF($C$2="Constant Exchange rate",IF(Investment_Breakdown_DATA!Q48=0,0,Investment_Breakdown_DATA!Q48/ECO!Q48))))</f>
        <v>46340.82667997339</v>
      </c>
      <c r="H88" s="64">
        <f>IF($C$2="National Currency",IF(Investment_Breakdown_DATA!R48=0,0,Investment_Breakdown_DATA!R48),IF($C$2="Current Exchange rate",IF(Investment_Breakdown_DATA!R48=0,0,Investment_Breakdown_DATA!R48/ECO!R13),IF($C$2="Constant Exchange rate",IF(Investment_Breakdown_DATA!R48=0,0,Investment_Breakdown_DATA!R48/ECO!R48))))</f>
        <v>44785.518130405864</v>
      </c>
      <c r="I88" s="64">
        <f>IF($C$2="National Currency",IF(Investment_Breakdown_DATA!S48=0,0,Investment_Breakdown_DATA!S48),IF($C$2="Current Exchange rate",IF(Investment_Breakdown_DATA!S48=0,0,Investment_Breakdown_DATA!S48/ECO!S13),IF($C$2="Constant Exchange rate",IF(Investment_Breakdown_DATA!S48=0,0,Investment_Breakdown_DATA!S48/ECO!S48))))</f>
        <v>41138.085495675317</v>
      </c>
      <c r="J88" s="64">
        <f>IF($C$2="National Currency",IF(Investment_Breakdown_DATA!T48=0,0,Investment_Breakdown_DATA!T48),IF($C$2="Current Exchange rate",IF(Investment_Breakdown_DATA!T48=0,0,Investment_Breakdown_DATA!T48/ECO!T13),IF($C$2="Constant Exchange rate",IF(Investment_Breakdown_DATA!T48=0,0,Investment_Breakdown_DATA!T48/ECO!T48))))</f>
        <v>33871.266311543586</v>
      </c>
      <c r="K88" s="64">
        <f>IF($C$2="National Currency",IF(Investment_Breakdown_DATA!U48=0,0,Investment_Breakdown_DATA!U48),IF($C$2="Current Exchange rate",IF(Investment_Breakdown_DATA!U48=0,0,Investment_Breakdown_DATA!U48/ECO!U13),IF($C$2="Constant Exchange rate",IF(Investment_Breakdown_DATA!U48=0,0,Investment_Breakdown_DATA!U48/ECO!U48))))</f>
        <v>31318.703119594149</v>
      </c>
      <c r="L88" s="64">
        <f>IF($C$2="National Currency",IF(Investment_Breakdown_DATA!V48=0,0,Investment_Breakdown_DATA!V48),IF($C$2="Current Exchange rate",IF(Investment_Breakdown_DATA!V48=0,0,Investment_Breakdown_DATA!V48/ECO!V13),IF($C$2="Constant Exchange rate",IF(Investment_Breakdown_DATA!V48=0,0,Investment_Breakdown_DATA!V48/ECO!V48))))</f>
        <v>31273.774959248174</v>
      </c>
      <c r="M88" s="64">
        <f>IF($C$2="National Currency",IF(Investment_Breakdown_DATA!W48=0,0,Investment_Breakdown_DATA!W48),IF($C$2="Current Exchange rate",IF(Investment_Breakdown_DATA!W48=0,0,Investment_Breakdown_DATA!W48/ECO!W13),IF($C$2="Constant Exchange rate",IF(Investment_Breakdown_DATA!W48=0,0,Investment_Breakdown_DATA!W48/ECO!W48))))</f>
        <v>31736.634464404528</v>
      </c>
      <c r="N88" s="64">
        <f>IF($C$2="National Currency",IF(Investment_Breakdown_DATA!X48=0,0,Investment_Breakdown_DATA!X48),IF($C$2="Current Exchange rate",IF(Investment_Breakdown_DATA!X48=0,0,Investment_Breakdown_DATA!X48/ECO!X13),IF($C$2="Constant Exchange rate",IF(Investment_Breakdown_DATA!X48=0,0,Investment_Breakdown_DATA!X48/ECO!X48))))</f>
        <v>31766.083532934135</v>
      </c>
      <c r="O88" s="64">
        <f>IF($C$2="National Currency",IF(Investment_Breakdown_DATA!Y48=0,0,Investment_Breakdown_DATA!Y48),IF($C$2="Current Exchange rate",IF(Investment_Breakdown_DATA!Y48=0,0,Investment_Breakdown_DATA!Y48/ECO!Y13),IF($C$2="Constant Exchange rate",IF(Investment_Breakdown_DATA!Y48=0,0,Investment_Breakdown_DATA!Y48/ECO!Y48))))</f>
        <v>32703.773607784435</v>
      </c>
      <c r="P88" s="144">
        <f>IF($C$2="National Currency",IF(Investment_Breakdown_DATA!Z48=0,0,Investment_Breakdown_DATA!Z48),IF($C$2="Current Exchange rate",IF(Investment_Breakdown_DATA!Z48=0,0,Investment_Breakdown_DATA!Z48/ECO!Z13),IF($C$2="Constant Exchange rate",IF(Investment_Breakdown_DATA!Z48=0,0,Investment_Breakdown_DATA!Z48/ECO!Z48))))</f>
        <v>33202.777613107122</v>
      </c>
      <c r="Q88" s="63">
        <f t="shared" si="34"/>
        <v>6.6211347033675622E-2</v>
      </c>
      <c r="R88" s="63">
        <f t="shared" si="35"/>
        <v>2.9518592491206253E-2</v>
      </c>
      <c r="S88" s="63">
        <f t="shared" si="36"/>
        <v>-0.26561747818050263</v>
      </c>
    </row>
    <row r="89" spans="3:19" ht="15" x14ac:dyDescent="0.25">
      <c r="C89" s="165"/>
      <c r="D89" s="166"/>
      <c r="E89" s="61" t="str">
        <f t="shared" si="33"/>
        <v>CY</v>
      </c>
      <c r="F89" s="64">
        <f>IF($C$2="National Currency",IF(Investment_Breakdown_DATA!P49=0,0,Investment_Breakdown_DATA!P49),IF($C$2="Current Exchange rate",IF(Investment_Breakdown_DATA!P49=0,0,Investment_Breakdown_DATA!P49/ECO!P14),IF($C$2="Constant Exchange rate",IF(Investment_Breakdown_DATA!P49=0,0,Investment_Breakdown_DATA!P49/ECO!P49))))</f>
        <v>0</v>
      </c>
      <c r="G89" s="64">
        <f>IF($C$2="National Currency",IF(Investment_Breakdown_DATA!Q49=0,0,Investment_Breakdown_DATA!Q49),IF($C$2="Current Exchange rate",IF(Investment_Breakdown_DATA!Q49=0,0,Investment_Breakdown_DATA!Q49/ECO!Q14),IF($C$2="Constant Exchange rate",IF(Investment_Breakdown_DATA!Q49=0,0,Investment_Breakdown_DATA!Q49/ECO!Q49))))</f>
        <v>0</v>
      </c>
      <c r="H89" s="64">
        <f>IF($C$2="National Currency",IF(Investment_Breakdown_DATA!R49=0,0,Investment_Breakdown_DATA!R49),IF($C$2="Current Exchange rate",IF(Investment_Breakdown_DATA!R49=0,0,Investment_Breakdown_DATA!R49/ECO!R14),IF($C$2="Constant Exchange rate",IF(Investment_Breakdown_DATA!R49=0,0,Investment_Breakdown_DATA!R49/ECO!R49))))</f>
        <v>0</v>
      </c>
      <c r="I89" s="64">
        <f>IF($C$2="National Currency",IF(Investment_Breakdown_DATA!S49=0,0,Investment_Breakdown_DATA!S49),IF($C$2="Current Exchange rate",IF(Investment_Breakdown_DATA!S49=0,0,Investment_Breakdown_DATA!S49/ECO!S14),IF($C$2="Constant Exchange rate",IF(Investment_Breakdown_DATA!S49=0,0,Investment_Breakdown_DATA!S49/ECO!S49))))</f>
        <v>0</v>
      </c>
      <c r="J89" s="64">
        <f>IF($C$2="National Currency",IF(Investment_Breakdown_DATA!T49=0,0,Investment_Breakdown_DATA!T49),IF($C$2="Current Exchange rate",IF(Investment_Breakdown_DATA!T49=0,0,Investment_Breakdown_DATA!T49/ECO!T14),IF($C$2="Constant Exchange rate",IF(Investment_Breakdown_DATA!T49=0,0,Investment_Breakdown_DATA!T49/ECO!T49))))</f>
        <v>0</v>
      </c>
      <c r="K89" s="64">
        <f>IF($C$2="National Currency",IF(Investment_Breakdown_DATA!U49=0,0,Investment_Breakdown_DATA!U49),IF($C$2="Current Exchange rate",IF(Investment_Breakdown_DATA!U49=0,0,Investment_Breakdown_DATA!U49/ECO!U14),IF($C$2="Constant Exchange rate",IF(Investment_Breakdown_DATA!U49=0,0,Investment_Breakdown_DATA!U49/ECO!U49))))</f>
        <v>0</v>
      </c>
      <c r="L89" s="64">
        <f>IF($C$2="National Currency",IF(Investment_Breakdown_DATA!V49=0,0,Investment_Breakdown_DATA!V49),IF($C$2="Current Exchange rate",IF(Investment_Breakdown_DATA!V49=0,0,Investment_Breakdown_DATA!V49/ECO!V14),IF($C$2="Constant Exchange rate",IF(Investment_Breakdown_DATA!V49=0,0,Investment_Breakdown_DATA!V49/ECO!V49))))</f>
        <v>0</v>
      </c>
      <c r="M89" s="64">
        <f>IF($C$2="National Currency",IF(Investment_Breakdown_DATA!W49=0,0,Investment_Breakdown_DATA!W49),IF($C$2="Current Exchange rate",IF(Investment_Breakdown_DATA!W49=0,0,Investment_Breakdown_DATA!W49/ECO!W14),IF($C$2="Constant Exchange rate",IF(Investment_Breakdown_DATA!W49=0,0,Investment_Breakdown_DATA!W49/ECO!W49))))</f>
        <v>0</v>
      </c>
      <c r="N89" s="64">
        <f>IF($C$2="National Currency",IF(Investment_Breakdown_DATA!X49=0,0,Investment_Breakdown_DATA!X49),IF($C$2="Current Exchange rate",IF(Investment_Breakdown_DATA!X49=0,0,Investment_Breakdown_DATA!X49/ECO!X14),IF($C$2="Constant Exchange rate",IF(Investment_Breakdown_DATA!X49=0,0,Investment_Breakdown_DATA!X49/ECO!X49))))</f>
        <v>0</v>
      </c>
      <c r="O89" s="64">
        <f>IF($C$2="National Currency",IF(Investment_Breakdown_DATA!Y49=0,0,Investment_Breakdown_DATA!Y49),IF($C$2="Current Exchange rate",IF(Investment_Breakdown_DATA!Y49=0,0,Investment_Breakdown_DATA!Y49/ECO!Y14),IF($C$2="Constant Exchange rate",IF(Investment_Breakdown_DATA!Y49=0,0,Investment_Breakdown_DATA!Y49/ECO!Y49))))</f>
        <v>0</v>
      </c>
      <c r="P89" s="144">
        <f>IF($C$2="National Currency",IF(Investment_Breakdown_DATA!Z49=0,0,Investment_Breakdown_DATA!Z49),IF($C$2="Current Exchange rate",IF(Investment_Breakdown_DATA!Z49=0,0,Investment_Breakdown_DATA!Z49/ECO!Z14),IF($C$2="Constant Exchange rate",IF(Investment_Breakdown_DATA!Z49=0,0,Investment_Breakdown_DATA!Z49/ECO!Z49))))</f>
        <v>0</v>
      </c>
      <c r="Q89" s="63">
        <f t="shared" si="34"/>
        <v>0</v>
      </c>
      <c r="R89" s="63" t="str">
        <f t="shared" si="35"/>
        <v>-</v>
      </c>
      <c r="S89" s="63" t="str">
        <f t="shared" si="36"/>
        <v>-</v>
      </c>
    </row>
    <row r="90" spans="3:19" ht="15" x14ac:dyDescent="0.25">
      <c r="C90" s="165"/>
      <c r="D90" s="166"/>
      <c r="E90" s="61" t="str">
        <f t="shared" si="33"/>
        <v xml:space="preserve">CZ </v>
      </c>
      <c r="F90" s="64">
        <f>IF($C$2="National Currency",IF(Investment_Breakdown_DATA!P50=0,0,Investment_Breakdown_DATA!P50),IF($C$2="Current Exchange rate",IF(Investment_Breakdown_DATA!P50=0,0,Investment_Breakdown_DATA!P50/ECO!P15),IF($C$2="Constant Exchange rate",IF(Investment_Breakdown_DATA!P50=0,0,Investment_Breakdown_DATA!P50/ECO!P50))))</f>
        <v>882.49504236524251</v>
      </c>
      <c r="G90" s="64">
        <f>IF($C$2="National Currency",IF(Investment_Breakdown_DATA!Q50=0,0,Investment_Breakdown_DATA!Q50),IF($C$2="Current Exchange rate",IF(Investment_Breakdown_DATA!Q50=0,0,Investment_Breakdown_DATA!Q50/ECO!Q15),IF($C$2="Constant Exchange rate",IF(Investment_Breakdown_DATA!Q50=0,0,Investment_Breakdown_DATA!Q50/ECO!Q50))))</f>
        <v>929.76383630791418</v>
      </c>
      <c r="H90" s="64">
        <f>IF($C$2="National Currency",IF(Investment_Breakdown_DATA!R50=0,0,Investment_Breakdown_DATA!R50),IF($C$2="Current Exchange rate",IF(Investment_Breakdown_DATA!R50=0,0,Investment_Breakdown_DATA!R50/ECO!R15),IF($C$2="Constant Exchange rate",IF(Investment_Breakdown_DATA!R50=0,0,Investment_Breakdown_DATA!R50/ECO!R50))))</f>
        <v>400.61294393365785</v>
      </c>
      <c r="I90" s="64">
        <f>IF($C$2="National Currency",IF(Investment_Breakdown_DATA!S50=0,0,Investment_Breakdown_DATA!S50),IF($C$2="Current Exchange rate",IF(Investment_Breakdown_DATA!S50=0,0,Investment_Breakdown_DATA!S50/ECO!S15),IF($C$2="Constant Exchange rate",IF(Investment_Breakdown_DATA!S50=0,0,Investment_Breakdown_DATA!S50/ECO!S50))))</f>
        <v>410.38399134667389</v>
      </c>
      <c r="J90" s="64">
        <f>IF($C$2="National Currency",IF(Investment_Breakdown_DATA!T50=0,0,Investment_Breakdown_DATA!T50),IF($C$2="Current Exchange rate",IF(Investment_Breakdown_DATA!T50=0,0,Investment_Breakdown_DATA!T50/ECO!T15),IF($C$2="Constant Exchange rate",IF(Investment_Breakdown_DATA!T50=0,0,Investment_Breakdown_DATA!T50/ECO!T50))))</f>
        <v>502.217414818821</v>
      </c>
      <c r="K90" s="64">
        <f>IF($C$2="National Currency",IF(Investment_Breakdown_DATA!U50=0,0,Investment_Breakdown_DATA!U50),IF($C$2="Current Exchange rate",IF(Investment_Breakdown_DATA!U50=0,0,Investment_Breakdown_DATA!U50/ECO!U15),IF($C$2="Constant Exchange rate",IF(Investment_Breakdown_DATA!U50=0,0,Investment_Breakdown_DATA!U50/ECO!U50))))</f>
        <v>482.96376419686317</v>
      </c>
      <c r="L90" s="64">
        <f>IF($C$2="National Currency",IF(Investment_Breakdown_DATA!V50=0,0,Investment_Breakdown_DATA!V50),IF($C$2="Current Exchange rate",IF(Investment_Breakdown_DATA!V50=0,0,Investment_Breakdown_DATA!V50/ECO!V15),IF($C$2="Constant Exchange rate",IF(Investment_Breakdown_DATA!V50=0,0,Investment_Breakdown_DATA!V50/ECO!V50))))</f>
        <v>476.69010275824769</v>
      </c>
      <c r="M90" s="64">
        <f>IF($C$2="National Currency",IF(Investment_Breakdown_DATA!W50=0,0,Investment_Breakdown_DATA!W50),IF($C$2="Current Exchange rate",IF(Investment_Breakdown_DATA!W50=0,0,Investment_Breakdown_DATA!W50/ECO!W15),IF($C$2="Constant Exchange rate",IF(Investment_Breakdown_DATA!W50=0,0,Investment_Breakdown_DATA!W50/ECO!W50))))</f>
        <v>490.3190914007572</v>
      </c>
      <c r="N90" s="64">
        <f>IF($C$2="National Currency",IF(Investment_Breakdown_DATA!X50=0,0,Investment_Breakdown_DATA!X50),IF($C$2="Current Exchange rate",IF(Investment_Breakdown_DATA!X50=0,0,Investment_Breakdown_DATA!X50/ECO!X15),IF($C$2="Constant Exchange rate",IF(Investment_Breakdown_DATA!X50=0,0,Investment_Breakdown_DATA!X50/ECO!X50))))</f>
        <v>604.93960699477191</v>
      </c>
      <c r="O90" s="64">
        <f>IF($C$2="National Currency",IF(Investment_Breakdown_DATA!Y50=0,0,Investment_Breakdown_DATA!Y50),IF($C$2="Current Exchange rate",IF(Investment_Breakdown_DATA!Y50=0,0,Investment_Breakdown_DATA!Y50/ECO!Y15),IF($C$2="Constant Exchange rate",IF(Investment_Breakdown_DATA!Y50=0,0,Investment_Breakdown_DATA!Y50/ECO!Y50))))</f>
        <v>723.56228592031732</v>
      </c>
      <c r="P90" s="144">
        <f>IF($C$2="National Currency",IF(Investment_Breakdown_DATA!Z50=0,0,Investment_Breakdown_DATA!Z50),IF($C$2="Current Exchange rate",IF(Investment_Breakdown_DATA!Z50=0,0,Investment_Breakdown_DATA!Z50/ECO!Z15),IF($C$2="Constant Exchange rate",IF(Investment_Breakdown_DATA!Z50=0,0,Investment_Breakdown_DATA!Z50/ECO!Z50))))</f>
        <v>768.23508202632058</v>
      </c>
      <c r="Q90" s="63">
        <f t="shared" si="34"/>
        <v>1.4649084288593005E-3</v>
      </c>
      <c r="R90" s="63">
        <f t="shared" si="35"/>
        <v>0.19609011801168208</v>
      </c>
      <c r="S90" s="63">
        <f t="shared" si="36"/>
        <v>-0.18009478672985779</v>
      </c>
    </row>
    <row r="91" spans="3:19" ht="15" x14ac:dyDescent="0.25">
      <c r="C91" s="165"/>
      <c r="D91" s="166"/>
      <c r="E91" s="61" t="str">
        <f t="shared" si="33"/>
        <v>DE</v>
      </c>
      <c r="F91" s="64">
        <f>IF($C$2="National Currency",IF(Investment_Breakdown_DATA!P51=0,0,Investment_Breakdown_DATA!P51),IF($C$2="Current Exchange rate",IF(Investment_Breakdown_DATA!P51=0,0,Investment_Breakdown_DATA!P51/ECO!P16),IF($C$2="Constant Exchange rate",IF(Investment_Breakdown_DATA!P51=0,0,Investment_Breakdown_DATA!P51/ECO!P51))))</f>
        <v>127168</v>
      </c>
      <c r="G91" s="64">
        <f>IF($C$2="National Currency",IF(Investment_Breakdown_DATA!Q51=0,0,Investment_Breakdown_DATA!Q51),IF($C$2="Current Exchange rate",IF(Investment_Breakdown_DATA!Q51=0,0,Investment_Breakdown_DATA!Q51/ECO!Q16),IF($C$2="Constant Exchange rate",IF(Investment_Breakdown_DATA!Q51=0,0,Investment_Breakdown_DATA!Q51/ECO!Q51))))</f>
        <v>120363</v>
      </c>
      <c r="H91" s="64">
        <f>IF($C$2="National Currency",IF(Investment_Breakdown_DATA!R51=0,0,Investment_Breakdown_DATA!R51),IF($C$2="Current Exchange rate",IF(Investment_Breakdown_DATA!R51=0,0,Investment_Breakdown_DATA!R51/ECO!R16),IF($C$2="Constant Exchange rate",IF(Investment_Breakdown_DATA!R51=0,0,Investment_Breakdown_DATA!R51/ECO!R51))))</f>
        <v>133339</v>
      </c>
      <c r="I91" s="64">
        <f>IF($C$2="National Currency",IF(Investment_Breakdown_DATA!S51=0,0,Investment_Breakdown_DATA!S51),IF($C$2="Current Exchange rate",IF(Investment_Breakdown_DATA!S51=0,0,Investment_Breakdown_DATA!S51/ECO!S16),IF($C$2="Constant Exchange rate",IF(Investment_Breakdown_DATA!S51=0,0,Investment_Breakdown_DATA!S51/ECO!S51))))</f>
        <v>136649</v>
      </c>
      <c r="J91" s="64">
        <f>IF($C$2="National Currency",IF(Investment_Breakdown_DATA!T51=0,0,Investment_Breakdown_DATA!T51),IF($C$2="Current Exchange rate",IF(Investment_Breakdown_DATA!T51=0,0,Investment_Breakdown_DATA!T51/ECO!T16),IF($C$2="Constant Exchange rate",IF(Investment_Breakdown_DATA!T51=0,0,Investment_Breakdown_DATA!T51/ECO!T51))))</f>
        <v>148190</v>
      </c>
      <c r="K91" s="64">
        <f>IF($C$2="National Currency",IF(Investment_Breakdown_DATA!U51=0,0,Investment_Breakdown_DATA!U51),IF($C$2="Current Exchange rate",IF(Investment_Breakdown_DATA!U51=0,0,Investment_Breakdown_DATA!U51/ECO!U16),IF($C$2="Constant Exchange rate",IF(Investment_Breakdown_DATA!U51=0,0,Investment_Breakdown_DATA!U51/ECO!U51))))</f>
        <v>141150</v>
      </c>
      <c r="L91" s="64">
        <f>IF($C$2="National Currency",IF(Investment_Breakdown_DATA!V51=0,0,Investment_Breakdown_DATA!V51),IF($C$2="Current Exchange rate",IF(Investment_Breakdown_DATA!V51=0,0,Investment_Breakdown_DATA!V51/ECO!V16),IF($C$2="Constant Exchange rate",IF(Investment_Breakdown_DATA!V51=0,0,Investment_Breakdown_DATA!V51/ECO!V51))))</f>
        <v>221745</v>
      </c>
      <c r="M91" s="64">
        <f>IF($C$2="National Currency",IF(Investment_Breakdown_DATA!W51=0,0,Investment_Breakdown_DATA!W51),IF($C$2="Current Exchange rate",IF(Investment_Breakdown_DATA!W51=0,0,Investment_Breakdown_DATA!W51/ECO!W16),IF($C$2="Constant Exchange rate",IF(Investment_Breakdown_DATA!W51=0,0,Investment_Breakdown_DATA!W51/ECO!W51))))</f>
        <v>226960</v>
      </c>
      <c r="N91" s="64">
        <f>IF($C$2="National Currency",IF(Investment_Breakdown_DATA!X51=0,0,Investment_Breakdown_DATA!X51),IF($C$2="Current Exchange rate",IF(Investment_Breakdown_DATA!X51=0,0,Investment_Breakdown_DATA!X51/ECO!X16),IF($C$2="Constant Exchange rate",IF(Investment_Breakdown_DATA!X51=0,0,Investment_Breakdown_DATA!X51/ECO!X51))))</f>
        <v>236058</v>
      </c>
      <c r="O91" s="64">
        <f>IF($C$2="National Currency",IF(Investment_Breakdown_DATA!Y51=0,0,Investment_Breakdown_DATA!Y51),IF($C$2="Current Exchange rate",IF(Investment_Breakdown_DATA!Y51=0,0,Investment_Breakdown_DATA!Y51/ECO!Y16),IF($C$2="Constant Exchange rate",IF(Investment_Breakdown_DATA!Y51=0,0,Investment_Breakdown_DATA!Y51/ECO!Y51))))</f>
        <v>232738</v>
      </c>
      <c r="P91" s="144">
        <f>IF($C$2="National Currency",IF(Investment_Breakdown_DATA!Z51=0,0,Investment_Breakdown_DATA!Z51),IF($C$2="Current Exchange rate",IF(Investment_Breakdown_DATA!Z51=0,0,Investment_Breakdown_DATA!Z51/ECO!Z16),IF($C$2="Constant Exchange rate",IF(Investment_Breakdown_DATA!Z51=0,0,Investment_Breakdown_DATA!Z51/ECO!Z51))))</f>
        <v>238009</v>
      </c>
      <c r="Q91" s="63">
        <f t="shared" si="34"/>
        <v>0.4711962806107366</v>
      </c>
      <c r="R91" s="63">
        <f t="shared" si="35"/>
        <v>-1.4064340119801066E-2</v>
      </c>
      <c r="S91" s="63">
        <f t="shared" si="36"/>
        <v>0.83016167589330658</v>
      </c>
    </row>
    <row r="92" spans="3:19" ht="15" x14ac:dyDescent="0.25">
      <c r="C92" s="165"/>
      <c r="D92" s="166"/>
      <c r="E92" s="61" t="str">
        <f t="shared" si="33"/>
        <v>DK</v>
      </c>
      <c r="F92" s="64">
        <f>IF($C$2="National Currency",IF(Investment_Breakdown_DATA!P52=0,0,Investment_Breakdown_DATA!P52),IF($C$2="Current Exchange rate",IF(Investment_Breakdown_DATA!P52=0,0,Investment_Breakdown_DATA!P52/ECO!P17),IF($C$2="Constant Exchange rate",IF(Investment_Breakdown_DATA!P52=0,0,Investment_Breakdown_DATA!P52/ECO!P52))))</f>
        <v>12299.43722885579</v>
      </c>
      <c r="G92" s="64">
        <f>IF($C$2="National Currency",IF(Investment_Breakdown_DATA!Q52=0,0,Investment_Breakdown_DATA!Q52),IF($C$2="Current Exchange rate",IF(Investment_Breakdown_DATA!Q52=0,0,Investment_Breakdown_DATA!Q52/ECO!Q17),IF($C$2="Constant Exchange rate",IF(Investment_Breakdown_DATA!Q52=0,0,Investment_Breakdown_DATA!Q52/ECO!Q52))))</f>
        <v>24127.570413549489</v>
      </c>
      <c r="H92" s="64">
        <f>IF($C$2="National Currency",IF(Investment_Breakdown_DATA!R52=0,0,Investment_Breakdown_DATA!R52),IF($C$2="Current Exchange rate",IF(Investment_Breakdown_DATA!R52=0,0,Investment_Breakdown_DATA!R52/ECO!R17),IF($C$2="Constant Exchange rate",IF(Investment_Breakdown_DATA!R52=0,0,Investment_Breakdown_DATA!R52/ECO!R52))))</f>
        <v>14978.888694881336</v>
      </c>
      <c r="I92" s="64">
        <f>IF($C$2="National Currency",IF(Investment_Breakdown_DATA!S52=0,0,Investment_Breakdown_DATA!S52),IF($C$2="Current Exchange rate",IF(Investment_Breakdown_DATA!S52=0,0,Investment_Breakdown_DATA!S52/ECO!S17),IF($C$2="Constant Exchange rate",IF(Investment_Breakdown_DATA!S52=0,0,Investment_Breakdown_DATA!S52/ECO!S52))))</f>
        <v>15951.84344485783</v>
      </c>
      <c r="J92" s="64">
        <f>IF($C$2="National Currency",IF(Investment_Breakdown_DATA!T52=0,0,Investment_Breakdown_DATA!T52),IF($C$2="Current Exchange rate",IF(Investment_Breakdown_DATA!T52=0,0,Investment_Breakdown_DATA!T52/ECO!T17),IF($C$2="Constant Exchange rate",IF(Investment_Breakdown_DATA!T52=0,0,Investment_Breakdown_DATA!T52/ECO!T52))))</f>
        <v>16542.58780707292</v>
      </c>
      <c r="K92" s="64">
        <f>IF($C$2="National Currency",IF(Investment_Breakdown_DATA!U52=0,0,Investment_Breakdown_DATA!U52),IF($C$2="Current Exchange rate",IF(Investment_Breakdown_DATA!U52=0,0,Investment_Breakdown_DATA!U52/ECO!U17),IF($C$2="Constant Exchange rate",IF(Investment_Breakdown_DATA!U52=0,0,Investment_Breakdown_DATA!U52/ECO!U52))))</f>
        <v>25572.155050837438</v>
      </c>
      <c r="L92" s="64">
        <f>IF($C$2="National Currency",IF(Investment_Breakdown_DATA!V52=0,0,Investment_Breakdown_DATA!V52),IF($C$2="Current Exchange rate",IF(Investment_Breakdown_DATA!V52=0,0,Investment_Breakdown_DATA!V52/ECO!V17),IF($C$2="Constant Exchange rate",IF(Investment_Breakdown_DATA!V52=0,0,Investment_Breakdown_DATA!V52/ECO!V52))))</f>
        <v>52168.951687641871</v>
      </c>
      <c r="M92" s="64">
        <f>IF($C$2="National Currency",IF(Investment_Breakdown_DATA!W52=0,0,Investment_Breakdown_DATA!W52),IF($C$2="Current Exchange rate",IF(Investment_Breakdown_DATA!W52=0,0,Investment_Breakdown_DATA!W52/ECO!W17),IF($C$2="Constant Exchange rate",IF(Investment_Breakdown_DATA!W52=0,0,Investment_Breakdown_DATA!W52/ECO!W52))))</f>
        <v>50841.230709306539</v>
      </c>
      <c r="N92" s="64">
        <f>IF($C$2="National Currency",IF(Investment_Breakdown_DATA!X52=0,0,Investment_Breakdown_DATA!X52),IF($C$2="Current Exchange rate",IF(Investment_Breakdown_DATA!X52=0,0,Investment_Breakdown_DATA!X52/ECO!X17),IF($C$2="Constant Exchange rate",IF(Investment_Breakdown_DATA!X52=0,0,Investment_Breakdown_DATA!X52/ECO!X52))))</f>
        <v>56140.579425946577</v>
      </c>
      <c r="O92" s="141">
        <f>IF($C$2="National Currency",IF(Investment_Breakdown_DATA!Y52=0,0,Investment_Breakdown_DATA!Y52),IF($C$2="Current Exchange rate",IF(Investment_Breakdown_DATA!Y52=0,0,Investment_Breakdown_DATA!Y52/ECO!Y17),IF($C$2="Constant Exchange rate",IF(Investment_Breakdown_DATA!Y52=0,0,Investment_Breakdown_DATA!Y52/ECO!Y52))))</f>
        <v>56140.579425946577</v>
      </c>
      <c r="P92" s="144">
        <f>IF($C$2="National Currency",IF(Investment_Breakdown_DATA!Z52=0,0,Investment_Breakdown_DATA!Z52),IF($C$2="Current Exchange rate",IF(Investment_Breakdown_DATA!Z52=0,0,Investment_Breakdown_DATA!Z52/ECO!Z17),IF($C$2="Constant Exchange rate",IF(Investment_Breakdown_DATA!Z52=0,0,Investment_Breakdown_DATA!Z52/ECO!Z52))))</f>
        <v>0</v>
      </c>
      <c r="Q92" s="63">
        <f t="shared" si="34"/>
        <v>0.11366099312032273</v>
      </c>
      <c r="R92" s="63">
        <f t="shared" si="35"/>
        <v>0</v>
      </c>
      <c r="S92" s="63">
        <f t="shared" si="36"/>
        <v>3.5644835923252485</v>
      </c>
    </row>
    <row r="93" spans="3:19" ht="15" x14ac:dyDescent="0.25">
      <c r="C93" s="165"/>
      <c r="D93" s="166"/>
      <c r="E93" s="61" t="str">
        <f t="shared" si="33"/>
        <v>EE</v>
      </c>
      <c r="F93" s="64">
        <f>IF($C$2="National Currency",IF(Investment_Breakdown_DATA!P53=0,0,Investment_Breakdown_DATA!P53),IF($C$2="Current Exchange rate",IF(Investment_Breakdown_DATA!P53=0,0,Investment_Breakdown_DATA!P53/ECO!P18),IF($C$2="Constant Exchange rate",IF(Investment_Breakdown_DATA!P53=0,0,Investment_Breakdown_DATA!P53/ECO!P53))))</f>
        <v>9.3055360269962808</v>
      </c>
      <c r="G93" s="64">
        <f>IF($C$2="National Currency",IF(Investment_Breakdown_DATA!Q53=0,0,Investment_Breakdown_DATA!Q53),IF($C$2="Current Exchange rate",IF(Investment_Breakdown_DATA!Q53=0,0,Investment_Breakdown_DATA!Q53/ECO!Q18),IF($C$2="Constant Exchange rate",IF(Investment_Breakdown_DATA!Q53=0,0,Investment_Breakdown_DATA!Q53/ECO!Q53))))</f>
        <v>11.005585878082139</v>
      </c>
      <c r="H93" s="64">
        <f>IF($C$2="National Currency",IF(Investment_Breakdown_DATA!R53=0,0,Investment_Breakdown_DATA!R53),IF($C$2="Current Exchange rate",IF(Investment_Breakdown_DATA!R53=0,0,Investment_Breakdown_DATA!R53/ECO!R18),IF($C$2="Constant Exchange rate",IF(Investment_Breakdown_DATA!R53=0,0,Investment_Breakdown_DATA!R53/ECO!R53))))</f>
        <v>11.491314406963815</v>
      </c>
      <c r="I93" s="64">
        <f>IF($C$2="National Currency",IF(Investment_Breakdown_DATA!S53=0,0,Investment_Breakdown_DATA!S53),IF($C$2="Current Exchange rate",IF(Investment_Breakdown_DATA!S53=0,0,Investment_Breakdown_DATA!S53/ECO!S18),IF($C$2="Constant Exchange rate",IF(Investment_Breakdown_DATA!S53=0,0,Investment_Breakdown_DATA!S53/ECO!S53))))</f>
        <v>11.031150537496965</v>
      </c>
      <c r="J93" s="64">
        <f>IF($C$2="National Currency",IF(Investment_Breakdown_DATA!T53=0,0,Investment_Breakdown_DATA!T53),IF($C$2="Current Exchange rate",IF(Investment_Breakdown_DATA!T53=0,0,Investment_Breakdown_DATA!T53/ECO!T18),IF($C$2="Constant Exchange rate",IF(Investment_Breakdown_DATA!T53=0,0,Investment_Breakdown_DATA!T53/ECO!T53))))</f>
        <v>10.727570206945918</v>
      </c>
      <c r="K93" s="64">
        <f>IF($C$2="National Currency",IF(Investment_Breakdown_DATA!U53=0,0,Investment_Breakdown_DATA!U53),IF($C$2="Current Exchange rate",IF(Investment_Breakdown_DATA!U53=0,0,Investment_Breakdown_DATA!U53/ECO!U18),IF($C$2="Constant Exchange rate",IF(Investment_Breakdown_DATA!U53=0,0,Investment_Breakdown_DATA!U53/ECO!U53))))</f>
        <v>18.642708320018407</v>
      </c>
      <c r="L93" s="64">
        <f>IF($C$2="National Currency",IF(Investment_Breakdown_DATA!V53=0,0,Investment_Breakdown_DATA!V53),IF($C$2="Current Exchange rate",IF(Investment_Breakdown_DATA!V53=0,0,Investment_Breakdown_DATA!V53/ECO!V18),IF($C$2="Constant Exchange rate",IF(Investment_Breakdown_DATA!V53=0,0,Investment_Breakdown_DATA!V53/ECO!V53))))</f>
        <v>17.777600245420732</v>
      </c>
      <c r="M93" s="64">
        <f>IF($C$2="National Currency",IF(Investment_Breakdown_DATA!W53=0,0,Investment_Breakdown_DATA!W53),IF($C$2="Current Exchange rate",IF(Investment_Breakdown_DATA!W53=0,0,Investment_Breakdown_DATA!W53/ECO!W18),IF($C$2="Constant Exchange rate",IF(Investment_Breakdown_DATA!W53=0,0,Investment_Breakdown_DATA!W53/ECO!W53))))</f>
        <v>17</v>
      </c>
      <c r="N93" s="64">
        <f>IF($C$2="National Currency",IF(Investment_Breakdown_DATA!X53=0,0,Investment_Breakdown_DATA!X53),IF($C$2="Current Exchange rate",IF(Investment_Breakdown_DATA!X53=0,0,Investment_Breakdown_DATA!X53/ECO!X18),IF($C$2="Constant Exchange rate",IF(Investment_Breakdown_DATA!X53=0,0,Investment_Breakdown_DATA!X53/ECO!X53))))</f>
        <v>38.07</v>
      </c>
      <c r="O93" s="64">
        <f>IF($C$2="National Currency",IF(Investment_Breakdown_DATA!Y53=0,0,Investment_Breakdown_DATA!Y53),IF($C$2="Current Exchange rate",IF(Investment_Breakdown_DATA!Y53=0,0,Investment_Breakdown_DATA!Y53/ECO!Y18),IF($C$2="Constant Exchange rate",IF(Investment_Breakdown_DATA!Y53=0,0,Investment_Breakdown_DATA!Y53/ECO!Y53))))</f>
        <v>9.0609999999999999</v>
      </c>
      <c r="P93" s="144">
        <f>IF($C$2="National Currency",IF(Investment_Breakdown_DATA!Z53=0,0,Investment_Breakdown_DATA!Z53),IF($C$2="Current Exchange rate",IF(Investment_Breakdown_DATA!Z53=0,0,Investment_Breakdown_DATA!Z53/ECO!Z18),IF($C$2="Constant Exchange rate",IF(Investment_Breakdown_DATA!Z53=0,0,Investment_Breakdown_DATA!Z53/ECO!Z53))))</f>
        <v>0</v>
      </c>
      <c r="Q93" s="63">
        <f t="shared" si="34"/>
        <v>1.8344703050700291E-5</v>
      </c>
      <c r="R93" s="63">
        <f t="shared" si="35"/>
        <v>-0.76199106908326764</v>
      </c>
      <c r="S93" s="63">
        <f t="shared" si="36"/>
        <v>-2.6278553571428609E-2</v>
      </c>
    </row>
    <row r="94" spans="3:19" ht="15" x14ac:dyDescent="0.25">
      <c r="C94" s="165"/>
      <c r="D94" s="166"/>
      <c r="E94" s="61" t="str">
        <f t="shared" si="33"/>
        <v>ES</v>
      </c>
      <c r="F94" s="64">
        <f>IF($C$2="National Currency",IF(Investment_Breakdown_DATA!P54=0,0,Investment_Breakdown_DATA!P54),IF($C$2="Current Exchange rate",IF(Investment_Breakdown_DATA!P54=0,0,Investment_Breakdown_DATA!P54/ECO!P19),IF($C$2="Constant Exchange rate",IF(Investment_Breakdown_DATA!P54=0,0,Investment_Breakdown_DATA!P54/ECO!P54))))</f>
        <v>13560</v>
      </c>
      <c r="G94" s="64">
        <f>IF($C$2="National Currency",IF(Investment_Breakdown_DATA!Q54=0,0,Investment_Breakdown_DATA!Q54),IF($C$2="Current Exchange rate",IF(Investment_Breakdown_DATA!Q54=0,0,Investment_Breakdown_DATA!Q54/ECO!Q19),IF($C$2="Constant Exchange rate",IF(Investment_Breakdown_DATA!Q54=0,0,Investment_Breakdown_DATA!Q54/ECO!Q54))))</f>
        <v>16478.009999999998</v>
      </c>
      <c r="H94" s="64">
        <f>IF($C$2="National Currency",IF(Investment_Breakdown_DATA!R54=0,0,Investment_Breakdown_DATA!R54),IF($C$2="Current Exchange rate",IF(Investment_Breakdown_DATA!R54=0,0,Investment_Breakdown_DATA!R54/ECO!R19),IF($C$2="Constant Exchange rate",IF(Investment_Breakdown_DATA!R54=0,0,Investment_Breakdown_DATA!R54/ECO!R54))))</f>
        <v>16777.830000000002</v>
      </c>
      <c r="I94" s="64">
        <f>IF($C$2="National Currency",IF(Investment_Breakdown_DATA!S54=0,0,Investment_Breakdown_DATA!S54),IF($C$2="Current Exchange rate",IF(Investment_Breakdown_DATA!S54=0,0,Investment_Breakdown_DATA!S54/ECO!S19),IF($C$2="Constant Exchange rate",IF(Investment_Breakdown_DATA!S54=0,0,Investment_Breakdown_DATA!S54/ECO!S54))))</f>
        <v>16608.615577240002</v>
      </c>
      <c r="J94" s="64">
        <f>IF($C$2="National Currency",IF(Investment_Breakdown_DATA!T54=0,0,Investment_Breakdown_DATA!T54),IF($C$2="Current Exchange rate",IF(Investment_Breakdown_DATA!T54=0,0,Investment_Breakdown_DATA!T54/ECO!T19),IF($C$2="Constant Exchange rate",IF(Investment_Breakdown_DATA!T54=0,0,Investment_Breakdown_DATA!T54/ECO!T54))))</f>
        <v>5379.6616770300006</v>
      </c>
      <c r="K94" s="64">
        <f>IF($C$2="National Currency",IF(Investment_Breakdown_DATA!U54=0,0,Investment_Breakdown_DATA!U54),IF($C$2="Current Exchange rate",IF(Investment_Breakdown_DATA!U54=0,0,Investment_Breakdown_DATA!U54/ECO!U19),IF($C$2="Constant Exchange rate",IF(Investment_Breakdown_DATA!U54=0,0,Investment_Breakdown_DATA!U54/ECO!U54))))</f>
        <v>5330.1697227299983</v>
      </c>
      <c r="L94" s="64">
        <f>IF($C$2="National Currency",IF(Investment_Breakdown_DATA!V54=0,0,Investment_Breakdown_DATA!V54),IF($C$2="Current Exchange rate",IF(Investment_Breakdown_DATA!V54=0,0,Investment_Breakdown_DATA!V54/ECO!V19),IF($C$2="Constant Exchange rate",IF(Investment_Breakdown_DATA!V54=0,0,Investment_Breakdown_DATA!V54/ECO!V54))))</f>
        <v>7762.4415502800011</v>
      </c>
      <c r="M94" s="64">
        <f>IF($C$2="National Currency",IF(Investment_Breakdown_DATA!W54=0,0,Investment_Breakdown_DATA!W54),IF($C$2="Current Exchange rate",IF(Investment_Breakdown_DATA!W54=0,0,Investment_Breakdown_DATA!W54/ECO!W19),IF($C$2="Constant Exchange rate",IF(Investment_Breakdown_DATA!W54=0,0,Investment_Breakdown_DATA!W54/ECO!W54))))</f>
        <v>19799</v>
      </c>
      <c r="N94" s="64">
        <f>IF($C$2="National Currency",IF(Investment_Breakdown_DATA!X54=0,0,Investment_Breakdown_DATA!X54),IF($C$2="Current Exchange rate",IF(Investment_Breakdown_DATA!X54=0,0,Investment_Breakdown_DATA!X54/ECO!X19),IF($C$2="Constant Exchange rate",IF(Investment_Breakdown_DATA!X54=0,0,Investment_Breakdown_DATA!X54/ECO!X54))))</f>
        <v>9679.0160282724883</v>
      </c>
      <c r="O94" s="64">
        <f>IF($C$2="National Currency",IF(Investment_Breakdown_DATA!Y54=0,0,Investment_Breakdown_DATA!Y54),IF($C$2="Current Exchange rate",IF(Investment_Breakdown_DATA!Y54=0,0,Investment_Breakdown_DATA!Y54/ECO!Y19),IF($C$2="Constant Exchange rate",IF(Investment_Breakdown_DATA!Y54=0,0,Investment_Breakdown_DATA!Y54/ECO!Y54))))</f>
        <v>10369.506801322383</v>
      </c>
      <c r="P94" s="144">
        <f>IF($C$2="National Currency",IF(Investment_Breakdown_DATA!Z54=0,0,Investment_Breakdown_DATA!Z54),IF($C$2="Current Exchange rate",IF(Investment_Breakdown_DATA!Z54=0,0,Investment_Breakdown_DATA!Z54/ECO!Z19),IF($C$2="Constant Exchange rate",IF(Investment_Breakdown_DATA!Z54=0,0,Investment_Breakdown_DATA!Z54/ECO!Z54))))</f>
        <v>10740.492895895419</v>
      </c>
      <c r="Q94" s="63">
        <f t="shared" si="34"/>
        <v>2.0993877392393348E-2</v>
      </c>
      <c r="R94" s="63">
        <f t="shared" si="35"/>
        <v>7.1338943032325242E-2</v>
      </c>
      <c r="S94" s="63">
        <f t="shared" si="36"/>
        <v>-0.23528710904702188</v>
      </c>
    </row>
    <row r="95" spans="3:19" ht="15" x14ac:dyDescent="0.25">
      <c r="C95" s="165"/>
      <c r="D95" s="166"/>
      <c r="E95" s="61" t="str">
        <f t="shared" si="33"/>
        <v>FI</v>
      </c>
      <c r="F95" s="64">
        <f>IF($C$2="National Currency",IF(Investment_Breakdown_DATA!P55=0,0,Investment_Breakdown_DATA!P55),IF($C$2="Current Exchange rate",IF(Investment_Breakdown_DATA!P55=0,0,Investment_Breakdown_DATA!P55/ECO!P20),IF($C$2="Constant Exchange rate",IF(Investment_Breakdown_DATA!P55=0,0,Investment_Breakdown_DATA!P55/ECO!P55))))</f>
        <v>1396</v>
      </c>
      <c r="G95" s="64">
        <f>IF($C$2="National Currency",IF(Investment_Breakdown_DATA!Q55=0,0,Investment_Breakdown_DATA!Q55),IF($C$2="Current Exchange rate",IF(Investment_Breakdown_DATA!Q55=0,0,Investment_Breakdown_DATA!Q55/ECO!Q20),IF($C$2="Constant Exchange rate",IF(Investment_Breakdown_DATA!Q55=0,0,Investment_Breakdown_DATA!Q55/ECO!Q55))))</f>
        <v>785</v>
      </c>
      <c r="H95" s="64">
        <f>IF($C$2="National Currency",IF(Investment_Breakdown_DATA!R55=0,0,Investment_Breakdown_DATA!R55),IF($C$2="Current Exchange rate",IF(Investment_Breakdown_DATA!R55=0,0,Investment_Breakdown_DATA!R55/ECO!R20),IF($C$2="Constant Exchange rate",IF(Investment_Breakdown_DATA!R55=0,0,Investment_Breakdown_DATA!R55/ECO!R55))))</f>
        <v>964</v>
      </c>
      <c r="I95" s="64">
        <f>IF($C$2="National Currency",IF(Investment_Breakdown_DATA!S55=0,0,Investment_Breakdown_DATA!S55),IF($C$2="Current Exchange rate",IF(Investment_Breakdown_DATA!S55=0,0,Investment_Breakdown_DATA!S55/ECO!S20),IF($C$2="Constant Exchange rate",IF(Investment_Breakdown_DATA!S55=0,0,Investment_Breakdown_DATA!S55/ECO!S55))))</f>
        <v>720</v>
      </c>
      <c r="J95" s="64">
        <f>IF($C$2="National Currency",IF(Investment_Breakdown_DATA!T55=0,0,Investment_Breakdown_DATA!T55),IF($C$2="Current Exchange rate",IF(Investment_Breakdown_DATA!T55=0,0,Investment_Breakdown_DATA!T55/ECO!T20),IF($C$2="Constant Exchange rate",IF(Investment_Breakdown_DATA!T55=0,0,Investment_Breakdown_DATA!T55/ECO!T55))))</f>
        <v>1039</v>
      </c>
      <c r="K95" s="64">
        <f>IF($C$2="National Currency",IF(Investment_Breakdown_DATA!U55=0,0,Investment_Breakdown_DATA!U55),IF($C$2="Current Exchange rate",IF(Investment_Breakdown_DATA!U55=0,0,Investment_Breakdown_DATA!U55/ECO!U20),IF($C$2="Constant Exchange rate",IF(Investment_Breakdown_DATA!U55=0,0,Investment_Breakdown_DATA!U55/ECO!U55))))</f>
        <v>1051</v>
      </c>
      <c r="L95" s="64">
        <f>IF($C$2="National Currency",IF(Investment_Breakdown_DATA!V55=0,0,Investment_Breakdown_DATA!V55),IF($C$2="Current Exchange rate",IF(Investment_Breakdown_DATA!V55=0,0,Investment_Breakdown_DATA!V55/ECO!V20),IF($C$2="Constant Exchange rate",IF(Investment_Breakdown_DATA!V55=0,0,Investment_Breakdown_DATA!V55/ECO!V55))))</f>
        <v>1506</v>
      </c>
      <c r="M95" s="64">
        <f>IF($C$2="National Currency",IF(Investment_Breakdown_DATA!W55=0,0,Investment_Breakdown_DATA!W55),IF($C$2="Current Exchange rate",IF(Investment_Breakdown_DATA!W55=0,0,Investment_Breakdown_DATA!W55/ECO!W20),IF($C$2="Constant Exchange rate",IF(Investment_Breakdown_DATA!W55=0,0,Investment_Breakdown_DATA!W55/ECO!W55))))</f>
        <v>1727</v>
      </c>
      <c r="N95" s="64">
        <f>IF($C$2="National Currency",IF(Investment_Breakdown_DATA!X55=0,0,Investment_Breakdown_DATA!X55),IF($C$2="Current Exchange rate",IF(Investment_Breakdown_DATA!X55=0,0,Investment_Breakdown_DATA!X55/ECO!X20),IF($C$2="Constant Exchange rate",IF(Investment_Breakdown_DATA!X55=0,0,Investment_Breakdown_DATA!X55/ECO!X55))))</f>
        <v>1453</v>
      </c>
      <c r="O95" s="64">
        <f>IF($C$2="National Currency",IF(Investment_Breakdown_DATA!Y55=0,0,Investment_Breakdown_DATA!Y55),IF($C$2="Current Exchange rate",IF(Investment_Breakdown_DATA!Y55=0,0,Investment_Breakdown_DATA!Y55/ECO!Y20),IF($C$2="Constant Exchange rate",IF(Investment_Breakdown_DATA!Y55=0,0,Investment_Breakdown_DATA!Y55/ECO!Y55))))</f>
        <v>1566</v>
      </c>
      <c r="P95" s="144">
        <f>IF($C$2="National Currency",IF(Investment_Breakdown_DATA!Z55=0,0,Investment_Breakdown_DATA!Z55),IF($C$2="Current Exchange rate",IF(Investment_Breakdown_DATA!Z55=0,0,Investment_Breakdown_DATA!Z55/ECO!Z20),IF($C$2="Constant Exchange rate",IF(Investment_Breakdown_DATA!Z55=0,0,Investment_Breakdown_DATA!Z55/ECO!Z55))))</f>
        <v>1559</v>
      </c>
      <c r="Q95" s="63">
        <f t="shared" si="34"/>
        <v>3.1704894578298928E-3</v>
      </c>
      <c r="R95" s="63">
        <f t="shared" si="35"/>
        <v>7.7770130763936685E-2</v>
      </c>
      <c r="S95" s="63">
        <f t="shared" si="36"/>
        <v>0.12177650429799436</v>
      </c>
    </row>
    <row r="96" spans="3:19" ht="15" x14ac:dyDescent="0.25">
      <c r="C96" s="165"/>
      <c r="D96" s="166"/>
      <c r="E96" s="61" t="str">
        <f t="shared" si="33"/>
        <v>FR</v>
      </c>
      <c r="F96" s="64">
        <f>IF($C$2="National Currency",IF(Investment_Breakdown_DATA!P56=0,0,Investment_Breakdown_DATA!P56),IF($C$2="Current Exchange rate",IF(Investment_Breakdown_DATA!P56=0,0,Investment_Breakdown_DATA!P56/ECO!P21),IF($C$2="Constant Exchange rate",IF(Investment_Breakdown_DATA!P56=0,0,Investment_Breakdown_DATA!P56/ECO!P56))))</f>
        <v>0</v>
      </c>
      <c r="G96" s="64">
        <f>IF($C$2="National Currency",IF(Investment_Breakdown_DATA!Q56=0,0,Investment_Breakdown_DATA!Q56),IF($C$2="Current Exchange rate",IF(Investment_Breakdown_DATA!Q56=0,0,Investment_Breakdown_DATA!Q56/ECO!Q21),IF($C$2="Constant Exchange rate",IF(Investment_Breakdown_DATA!Q56=0,0,Investment_Breakdown_DATA!Q56/ECO!Q56))))</f>
        <v>0</v>
      </c>
      <c r="H96" s="64">
        <f>IF($C$2="National Currency",IF(Investment_Breakdown_DATA!R56=0,0,Investment_Breakdown_DATA!R56),IF($C$2="Current Exchange rate",IF(Investment_Breakdown_DATA!R56=0,0,Investment_Breakdown_DATA!R56/ECO!R21),IF($C$2="Constant Exchange rate",IF(Investment_Breakdown_DATA!R56=0,0,Investment_Breakdown_DATA!R56/ECO!R56))))</f>
        <v>0</v>
      </c>
      <c r="I96" s="64">
        <f>IF($C$2="National Currency",IF(Investment_Breakdown_DATA!S56=0,0,Investment_Breakdown_DATA!S56),IF($C$2="Current Exchange rate",IF(Investment_Breakdown_DATA!S56=0,0,Investment_Breakdown_DATA!S56/ECO!S21),IF($C$2="Constant Exchange rate",IF(Investment_Breakdown_DATA!S56=0,0,Investment_Breakdown_DATA!S56/ECO!S56))))</f>
        <v>0</v>
      </c>
      <c r="J96" s="64">
        <f>IF($C$2="National Currency",IF(Investment_Breakdown_DATA!T56=0,0,Investment_Breakdown_DATA!T56),IF($C$2="Current Exchange rate",IF(Investment_Breakdown_DATA!T56=0,0,Investment_Breakdown_DATA!T56/ECO!T21),IF($C$2="Constant Exchange rate",IF(Investment_Breakdown_DATA!T56=0,0,Investment_Breakdown_DATA!T56/ECO!T56))))</f>
        <v>0</v>
      </c>
      <c r="K96" s="64">
        <f>IF($C$2="National Currency",IF(Investment_Breakdown_DATA!U56=0,0,Investment_Breakdown_DATA!U56),IF($C$2="Current Exchange rate",IF(Investment_Breakdown_DATA!U56=0,0,Investment_Breakdown_DATA!U56/ECO!U21),IF($C$2="Constant Exchange rate",IF(Investment_Breakdown_DATA!U56=0,0,Investment_Breakdown_DATA!U56/ECO!U56))))</f>
        <v>0</v>
      </c>
      <c r="L96" s="64">
        <f>IF($C$2="National Currency",IF(Investment_Breakdown_DATA!V56=0,0,Investment_Breakdown_DATA!V56),IF($C$2="Current Exchange rate",IF(Investment_Breakdown_DATA!V56=0,0,Investment_Breakdown_DATA!V56/ECO!V21),IF($C$2="Constant Exchange rate",IF(Investment_Breakdown_DATA!V56=0,0,Investment_Breakdown_DATA!V56/ECO!V56))))</f>
        <v>0</v>
      </c>
      <c r="M96" s="64">
        <f>IF($C$2="National Currency",IF(Investment_Breakdown_DATA!W56=0,0,Investment_Breakdown_DATA!W56),IF($C$2="Current Exchange rate",IF(Investment_Breakdown_DATA!W56=0,0,Investment_Breakdown_DATA!W56/ECO!W21),IF($C$2="Constant Exchange rate",IF(Investment_Breakdown_DATA!W56=0,0,Investment_Breakdown_DATA!W56/ECO!W56))))</f>
        <v>0</v>
      </c>
      <c r="N96" s="64">
        <f>IF($C$2="National Currency",IF(Investment_Breakdown_DATA!X56=0,0,Investment_Breakdown_DATA!X56),IF($C$2="Current Exchange rate",IF(Investment_Breakdown_DATA!X56=0,0,Investment_Breakdown_DATA!X56/ECO!X21),IF($C$2="Constant Exchange rate",IF(Investment_Breakdown_DATA!X56=0,0,Investment_Breakdown_DATA!X56/ECO!X56))))</f>
        <v>0</v>
      </c>
      <c r="O96" s="64">
        <f>IF($C$2="National Currency",IF(Investment_Breakdown_DATA!Y56=0,0,Investment_Breakdown_DATA!Y56),IF($C$2="Current Exchange rate",IF(Investment_Breakdown_DATA!Y56=0,0,Investment_Breakdown_DATA!Y56/ECO!Y21),IF($C$2="Constant Exchange rate",IF(Investment_Breakdown_DATA!Y56=0,0,Investment_Breakdown_DATA!Y56/ECO!Y56))))</f>
        <v>0</v>
      </c>
      <c r="P96" s="144">
        <f>IF($C$2="National Currency",IF(Investment_Breakdown_DATA!Z56=0,0,Investment_Breakdown_DATA!Z56),IF($C$2="Current Exchange rate",IF(Investment_Breakdown_DATA!Z56=0,0,Investment_Breakdown_DATA!Z56/ECO!Z21),IF($C$2="Constant Exchange rate",IF(Investment_Breakdown_DATA!Z56=0,0,Investment_Breakdown_DATA!Z56/ECO!Z56))))</f>
        <v>0</v>
      </c>
      <c r="Q96" s="63">
        <f t="shared" si="34"/>
        <v>0</v>
      </c>
      <c r="R96" s="63" t="str">
        <f t="shared" si="35"/>
        <v>-</v>
      </c>
      <c r="S96" s="63" t="str">
        <f t="shared" si="36"/>
        <v>-</v>
      </c>
    </row>
    <row r="97" spans="3:19" ht="15" x14ac:dyDescent="0.25">
      <c r="C97" s="165"/>
      <c r="D97" s="166"/>
      <c r="E97" s="61" t="str">
        <f t="shared" si="33"/>
        <v>GR</v>
      </c>
      <c r="F97" s="64">
        <f>IF($C$2="National Currency",IF(Investment_Breakdown_DATA!P57=0,0,Investment_Breakdown_DATA!P57),IF($C$2="Current Exchange rate",IF(Investment_Breakdown_DATA!P57=0,0,Investment_Breakdown_DATA!P57/ECO!P22),IF($C$2="Constant Exchange rate",IF(Investment_Breakdown_DATA!P57=0,0,Investment_Breakdown_DATA!P57/ECO!P57))))</f>
        <v>544</v>
      </c>
      <c r="G97" s="64">
        <f>IF($C$2="National Currency",IF(Investment_Breakdown_DATA!Q57=0,0,Investment_Breakdown_DATA!Q57),IF($C$2="Current Exchange rate",IF(Investment_Breakdown_DATA!Q57=0,0,Investment_Breakdown_DATA!Q57/ECO!Q22),IF($C$2="Constant Exchange rate",IF(Investment_Breakdown_DATA!Q57=0,0,Investment_Breakdown_DATA!Q57/ECO!Q57))))</f>
        <v>510</v>
      </c>
      <c r="H97" s="64">
        <f>IF($C$2="National Currency",IF(Investment_Breakdown_DATA!R57=0,0,Investment_Breakdown_DATA!R57),IF($C$2="Current Exchange rate",IF(Investment_Breakdown_DATA!R57=0,0,Investment_Breakdown_DATA!R57/ECO!R22),IF($C$2="Constant Exchange rate",IF(Investment_Breakdown_DATA!R57=0,0,Investment_Breakdown_DATA!R57/ECO!R57))))</f>
        <v>478</v>
      </c>
      <c r="I97" s="64">
        <f>IF($C$2="National Currency",IF(Investment_Breakdown_DATA!S57=0,0,Investment_Breakdown_DATA!S57),IF($C$2="Current Exchange rate",IF(Investment_Breakdown_DATA!S57=0,0,Investment_Breakdown_DATA!S57/ECO!S22),IF($C$2="Constant Exchange rate",IF(Investment_Breakdown_DATA!S57=0,0,Investment_Breakdown_DATA!S57/ECO!S57))))</f>
        <v>317</v>
      </c>
      <c r="J97" s="64">
        <f>IF($C$2="National Currency",IF(Investment_Breakdown_DATA!T57=0,0,Investment_Breakdown_DATA!T57),IF($C$2="Current Exchange rate",IF(Investment_Breakdown_DATA!T57=0,0,Investment_Breakdown_DATA!T57/ECO!T22),IF($C$2="Constant Exchange rate",IF(Investment_Breakdown_DATA!T57=0,0,Investment_Breakdown_DATA!T57/ECO!T57))))</f>
        <v>233</v>
      </c>
      <c r="K97" s="64">
        <f>IF($C$2="National Currency",IF(Investment_Breakdown_DATA!U57=0,0,Investment_Breakdown_DATA!U57),IF($C$2="Current Exchange rate",IF(Investment_Breakdown_DATA!U57=0,0,Investment_Breakdown_DATA!U57/ECO!U22),IF($C$2="Constant Exchange rate",IF(Investment_Breakdown_DATA!U57=0,0,Investment_Breakdown_DATA!U57/ECO!U57))))</f>
        <v>224</v>
      </c>
      <c r="L97" s="64">
        <f>IF($C$2="National Currency",IF(Investment_Breakdown_DATA!V57=0,0,Investment_Breakdown_DATA!V57),IF($C$2="Current Exchange rate",IF(Investment_Breakdown_DATA!V57=0,0,Investment_Breakdown_DATA!V57/ECO!V22),IF($C$2="Constant Exchange rate",IF(Investment_Breakdown_DATA!V57=0,0,Investment_Breakdown_DATA!V57/ECO!V57))))</f>
        <v>170</v>
      </c>
      <c r="M97" s="64">
        <f>IF($C$2="National Currency",IF(Investment_Breakdown_DATA!W57=0,0,Investment_Breakdown_DATA!W57),IF($C$2="Current Exchange rate",IF(Investment_Breakdown_DATA!W57=0,0,Investment_Breakdown_DATA!W57/ECO!W22),IF($C$2="Constant Exchange rate",IF(Investment_Breakdown_DATA!W57=0,0,Investment_Breakdown_DATA!W57/ECO!W57))))</f>
        <v>157</v>
      </c>
      <c r="N97" s="64">
        <f>IF($C$2="National Currency",IF(Investment_Breakdown_DATA!X57=0,0,Investment_Breakdown_DATA!X57),IF($C$2="Current Exchange rate",IF(Investment_Breakdown_DATA!X57=0,0,Investment_Breakdown_DATA!X57/ECO!X22),IF($C$2="Constant Exchange rate",IF(Investment_Breakdown_DATA!X57=0,0,Investment_Breakdown_DATA!X57/ECO!X57))))</f>
        <v>161</v>
      </c>
      <c r="O97" s="64">
        <f>IF($C$2="National Currency",IF(Investment_Breakdown_DATA!Y57=0,0,Investment_Breakdown_DATA!Y57),IF($C$2="Current Exchange rate",IF(Investment_Breakdown_DATA!Y57=0,0,Investment_Breakdown_DATA!Y57/ECO!Y22),IF($C$2="Constant Exchange rate",IF(Investment_Breakdown_DATA!Y57=0,0,Investment_Breakdown_DATA!Y57/ECO!Y57))))</f>
        <v>170</v>
      </c>
      <c r="P97" s="144">
        <f>IF($C$2="National Currency",IF(Investment_Breakdown_DATA!Z57=0,0,Investment_Breakdown_DATA!Z57),IF($C$2="Current Exchange rate",IF(Investment_Breakdown_DATA!Z57=0,0,Investment_Breakdown_DATA!Z57/ECO!Z22),IF($C$2="Constant Exchange rate",IF(Investment_Breakdown_DATA!Z57=0,0,Investment_Breakdown_DATA!Z57/ECO!Z57))))</f>
        <v>0</v>
      </c>
      <c r="Q97" s="63">
        <f t="shared" si="34"/>
        <v>3.4417829363415182E-4</v>
      </c>
      <c r="R97" s="63">
        <f t="shared" si="35"/>
        <v>5.5900621118012417E-2</v>
      </c>
      <c r="S97" s="63">
        <f t="shared" si="36"/>
        <v>-0.6875</v>
      </c>
    </row>
    <row r="98" spans="3:19" ht="15" x14ac:dyDescent="0.25">
      <c r="C98" s="165"/>
      <c r="D98" s="166"/>
      <c r="E98" s="61" t="str">
        <f t="shared" si="33"/>
        <v>HR</v>
      </c>
      <c r="F98" s="64">
        <f>IF($C$2="National Currency",IF(Investment_Breakdown_DATA!P58=0,0,Investment_Breakdown_DATA!P58),IF($C$2="Current Exchange rate",IF(Investment_Breakdown_DATA!P58=0,0,Investment_Breakdown_DATA!P58/ECO!P23),IF($C$2="Constant Exchange rate",IF(Investment_Breakdown_DATA!P58=0,0,Investment_Breakdown_DATA!P58/ECO!P58))))</f>
        <v>0</v>
      </c>
      <c r="G98" s="64">
        <f>IF($C$2="National Currency",IF(Investment_Breakdown_DATA!Q58=0,0,Investment_Breakdown_DATA!Q58),IF($C$2="Current Exchange rate",IF(Investment_Breakdown_DATA!Q58=0,0,Investment_Breakdown_DATA!Q58/ECO!Q23),IF($C$2="Constant Exchange rate",IF(Investment_Breakdown_DATA!Q58=0,0,Investment_Breakdown_DATA!Q58/ECO!Q58))))</f>
        <v>0</v>
      </c>
      <c r="H98" s="64">
        <f>IF($C$2="National Currency",IF(Investment_Breakdown_DATA!R58=0,0,Investment_Breakdown_DATA!R58),IF($C$2="Current Exchange rate",IF(Investment_Breakdown_DATA!R58=0,0,Investment_Breakdown_DATA!R58/ECO!R23),IF($C$2="Constant Exchange rate",IF(Investment_Breakdown_DATA!R58=0,0,Investment_Breakdown_DATA!R58/ECO!R58))))</f>
        <v>0</v>
      </c>
      <c r="I98" s="64">
        <f>IF($C$2="National Currency",IF(Investment_Breakdown_DATA!S58=0,0,Investment_Breakdown_DATA!S58),IF($C$2="Current Exchange rate",IF(Investment_Breakdown_DATA!S58=0,0,Investment_Breakdown_DATA!S58/ECO!S23),IF($C$2="Constant Exchange rate",IF(Investment_Breakdown_DATA!S58=0,0,Investment_Breakdown_DATA!S58/ECO!S58))))</f>
        <v>0</v>
      </c>
      <c r="J98" s="64">
        <f>IF($C$2="National Currency",IF(Investment_Breakdown_DATA!T58=0,0,Investment_Breakdown_DATA!T58),IF($C$2="Current Exchange rate",IF(Investment_Breakdown_DATA!T58=0,0,Investment_Breakdown_DATA!T58/ECO!T23),IF($C$2="Constant Exchange rate",IF(Investment_Breakdown_DATA!T58=0,0,Investment_Breakdown_DATA!T58/ECO!T58))))</f>
        <v>0</v>
      </c>
      <c r="K98" s="64">
        <f>IF($C$2="National Currency",IF(Investment_Breakdown_DATA!U58=0,0,Investment_Breakdown_DATA!U58),IF($C$2="Current Exchange rate",IF(Investment_Breakdown_DATA!U58=0,0,Investment_Breakdown_DATA!U58/ECO!U23),IF($C$2="Constant Exchange rate",IF(Investment_Breakdown_DATA!U58=0,0,Investment_Breakdown_DATA!U58/ECO!U58))))</f>
        <v>0</v>
      </c>
      <c r="L98" s="64">
        <f>IF($C$2="National Currency",IF(Investment_Breakdown_DATA!V58=0,0,Investment_Breakdown_DATA!V58),IF($C$2="Current Exchange rate",IF(Investment_Breakdown_DATA!V58=0,0,Investment_Breakdown_DATA!V58/ECO!V23),IF($C$2="Constant Exchange rate",IF(Investment_Breakdown_DATA!V58=0,0,Investment_Breakdown_DATA!V58/ECO!V58))))</f>
        <v>0</v>
      </c>
      <c r="M98" s="64">
        <f>IF($C$2="National Currency",IF(Investment_Breakdown_DATA!W58=0,0,Investment_Breakdown_DATA!W58),IF($C$2="Current Exchange rate",IF(Investment_Breakdown_DATA!W58=0,0,Investment_Breakdown_DATA!W58/ECO!W23),IF($C$2="Constant Exchange rate",IF(Investment_Breakdown_DATA!W58=0,0,Investment_Breakdown_DATA!W58/ECO!W58))))</f>
        <v>0</v>
      </c>
      <c r="N98" s="64">
        <f>IF($C$2="National Currency",IF(Investment_Breakdown_DATA!X58=0,0,Investment_Breakdown_DATA!X58),IF($C$2="Current Exchange rate",IF(Investment_Breakdown_DATA!X58=0,0,Investment_Breakdown_DATA!X58/ECO!X23),IF($C$2="Constant Exchange rate",IF(Investment_Breakdown_DATA!X58=0,0,Investment_Breakdown_DATA!X58/ECO!X58))))</f>
        <v>0</v>
      </c>
      <c r="O98" s="64">
        <f>IF($C$2="National Currency",IF(Investment_Breakdown_DATA!Y58=0,0,Investment_Breakdown_DATA!Y58),IF($C$2="Current Exchange rate",IF(Investment_Breakdown_DATA!Y58=0,0,Investment_Breakdown_DATA!Y58/ECO!Y23),IF($C$2="Constant Exchange rate",IF(Investment_Breakdown_DATA!Y58=0,0,Investment_Breakdown_DATA!Y58/ECO!Y58))))</f>
        <v>0</v>
      </c>
      <c r="P98" s="144">
        <f>IF($C$2="National Currency",IF(Investment_Breakdown_DATA!Z58=0,0,Investment_Breakdown_DATA!Z58),IF($C$2="Current Exchange rate",IF(Investment_Breakdown_DATA!Z58=0,0,Investment_Breakdown_DATA!Z58/ECO!Z23),IF($C$2="Constant Exchange rate",IF(Investment_Breakdown_DATA!Z58=0,0,Investment_Breakdown_DATA!Z58/ECO!Z58))))</f>
        <v>0</v>
      </c>
      <c r="Q98" s="63">
        <f t="shared" si="34"/>
        <v>0</v>
      </c>
      <c r="R98" s="63" t="str">
        <f t="shared" si="35"/>
        <v>-</v>
      </c>
      <c r="S98" s="63" t="str">
        <f t="shared" si="36"/>
        <v>-</v>
      </c>
    </row>
    <row r="99" spans="3:19" ht="15" x14ac:dyDescent="0.25">
      <c r="C99" s="165"/>
      <c r="D99" s="166"/>
      <c r="E99" s="61" t="str">
        <f t="shared" si="33"/>
        <v>HU</v>
      </c>
      <c r="F99" s="64">
        <f>IF($C$2="National Currency",IF(Investment_Breakdown_DATA!P59=0,0,Investment_Breakdown_DATA!P59),IF($C$2="Current Exchange rate",IF(Investment_Breakdown_DATA!P59=0,0,Investment_Breakdown_DATA!P59/ECO!P24),IF($C$2="Constant Exchange rate",IF(Investment_Breakdown_DATA!P59=0,0,Investment_Breakdown_DATA!P59/ECO!P59))))</f>
        <v>246.9449198199911</v>
      </c>
      <c r="G99" s="64">
        <f>IF($C$2="National Currency",IF(Investment_Breakdown_DATA!Q59=0,0,Investment_Breakdown_DATA!Q59),IF($C$2="Current Exchange rate",IF(Investment_Breakdown_DATA!Q59=0,0,Investment_Breakdown_DATA!Q59/ECO!Q24),IF($C$2="Constant Exchange rate",IF(Investment_Breakdown_DATA!Q59=0,0,Investment_Breakdown_DATA!Q59/ECO!Q59))))</f>
        <v>455.93902516321225</v>
      </c>
      <c r="H99" s="64">
        <f>IF($C$2="National Currency",IF(Investment_Breakdown_DATA!R59=0,0,Investment_Breakdown_DATA!R59),IF($C$2="Current Exchange rate",IF(Investment_Breakdown_DATA!R59=0,0,Investment_Breakdown_DATA!R59/ECO!R24),IF($C$2="Constant Exchange rate",IF(Investment_Breakdown_DATA!R59=0,0,Investment_Breakdown_DATA!R59/ECO!R59))))</f>
        <v>619.50624326551304</v>
      </c>
      <c r="I99" s="64">
        <f>IF($C$2="National Currency",IF(Investment_Breakdown_DATA!S59=0,0,Investment_Breakdown_DATA!S59),IF($C$2="Current Exchange rate",IF(Investment_Breakdown_DATA!S59=0,0,Investment_Breakdown_DATA!S59/ECO!S24),IF($C$2="Constant Exchange rate",IF(Investment_Breakdown_DATA!S59=0,0,Investment_Breakdown_DATA!S59/ECO!S59))))</f>
        <v>765.509919503074</v>
      </c>
      <c r="J99" s="64">
        <f>IF($C$2="National Currency",IF(Investment_Breakdown_DATA!T59=0,0,Investment_Breakdown_DATA!T59),IF($C$2="Current Exchange rate",IF(Investment_Breakdown_DATA!T59=0,0,Investment_Breakdown_DATA!T59/ECO!T24),IF($C$2="Constant Exchange rate",IF(Investment_Breakdown_DATA!T59=0,0,Investment_Breakdown_DATA!T59/ECO!T59))))</f>
        <v>1031.8913608417315</v>
      </c>
      <c r="K99" s="64">
        <f>IF($C$2="National Currency",IF(Investment_Breakdown_DATA!U59=0,0,Investment_Breakdown_DATA!U59),IF($C$2="Current Exchange rate",IF(Investment_Breakdown_DATA!U59=0,0,Investment_Breakdown_DATA!U59/ECO!U24),IF($C$2="Constant Exchange rate",IF(Investment_Breakdown_DATA!U59=0,0,Investment_Breakdown_DATA!U59/ECO!U59))))</f>
        <v>1523.7656081637826</v>
      </c>
      <c r="L99" s="64">
        <f>IF($C$2="National Currency",IF(Investment_Breakdown_DATA!V59=0,0,Investment_Breakdown_DATA!V59),IF($C$2="Current Exchange rate",IF(Investment_Breakdown_DATA!V59=0,0,Investment_Breakdown_DATA!V59/ECO!V24),IF($C$2="Constant Exchange rate",IF(Investment_Breakdown_DATA!V59=0,0,Investment_Breakdown_DATA!V59/ECO!V59))))</f>
        <v>1737.0824618114975</v>
      </c>
      <c r="M99" s="64">
        <f>IF($C$2="National Currency",IF(Investment_Breakdown_DATA!W59=0,0,Investment_Breakdown_DATA!W59),IF($C$2="Current Exchange rate",IF(Investment_Breakdown_DATA!W59=0,0,Investment_Breakdown_DATA!W59/ECO!W24),IF($C$2="Constant Exchange rate",IF(Investment_Breakdown_DATA!W59=0,0,Investment_Breakdown_DATA!W59/ECO!W59))))</f>
        <v>1630.706091145338</v>
      </c>
      <c r="N99" s="64">
        <f>IF($C$2="National Currency",IF(Investment_Breakdown_DATA!X59=0,0,Investment_Breakdown_DATA!X59),IF($C$2="Current Exchange rate",IF(Investment_Breakdown_DATA!X59=0,0,Investment_Breakdown_DATA!X59/ECO!X24),IF($C$2="Constant Exchange rate",IF(Investment_Breakdown_DATA!X59=0,0,Investment_Breakdown_DATA!X59/ECO!X59))))</f>
        <v>1696.3205932686822</v>
      </c>
      <c r="O99" s="64">
        <f>IF($C$2="National Currency",IF(Investment_Breakdown_DATA!Y59=0,0,Investment_Breakdown_DATA!Y59),IF($C$2="Current Exchange rate",IF(Investment_Breakdown_DATA!Y59=0,0,Investment_Breakdown_DATA!Y59/ECO!Y24),IF($C$2="Constant Exchange rate",IF(Investment_Breakdown_DATA!Y59=0,0,Investment_Breakdown_DATA!Y59/ECO!Y59))))</f>
        <v>1571.7690308677188</v>
      </c>
      <c r="P99" s="144">
        <f>IF($C$2="National Currency",IF(Investment_Breakdown_DATA!Z59=0,0,Investment_Breakdown_DATA!Z59),IF($C$2="Current Exchange rate",IF(Investment_Breakdown_DATA!Z59=0,0,Investment_Breakdown_DATA!Z59/ECO!Z24),IF($C$2="Constant Exchange rate",IF(Investment_Breakdown_DATA!Z59=0,0,Investment_Breakdown_DATA!Z59/ECO!Z59))))</f>
        <v>0</v>
      </c>
      <c r="Q99" s="63">
        <f t="shared" si="34"/>
        <v>3.1821693119473879E-3</v>
      </c>
      <c r="R99" s="63">
        <f t="shared" si="35"/>
        <v>-7.3424541855594549E-2</v>
      </c>
      <c r="S99" s="63">
        <f t="shared" si="36"/>
        <v>5.3648567138512089</v>
      </c>
    </row>
    <row r="100" spans="3:19" ht="15" x14ac:dyDescent="0.25">
      <c r="C100" s="165"/>
      <c r="D100" s="166"/>
      <c r="E100" s="61" t="str">
        <f t="shared" si="33"/>
        <v>IE</v>
      </c>
      <c r="F100" s="64">
        <f>IF($C$2="National Currency",IF(Investment_Breakdown_DATA!P60=0,0,Investment_Breakdown_DATA!P60),IF($C$2="Current Exchange rate",IF(Investment_Breakdown_DATA!P60=0,0,Investment_Breakdown_DATA!P60/ECO!P25),IF($C$2="Constant Exchange rate",IF(Investment_Breakdown_DATA!P60=0,0,Investment_Breakdown_DATA!P60/ECO!P60))))</f>
        <v>0</v>
      </c>
      <c r="G100" s="64">
        <f>IF($C$2="National Currency",IF(Investment_Breakdown_DATA!Q60=0,0,Investment_Breakdown_DATA!Q60),IF($C$2="Current Exchange rate",IF(Investment_Breakdown_DATA!Q60=0,0,Investment_Breakdown_DATA!Q60/ECO!Q25),IF($C$2="Constant Exchange rate",IF(Investment_Breakdown_DATA!Q60=0,0,Investment_Breakdown_DATA!Q60/ECO!Q60))))</f>
        <v>0</v>
      </c>
      <c r="H100" s="64">
        <f>IF($C$2="National Currency",IF(Investment_Breakdown_DATA!R60=0,0,Investment_Breakdown_DATA!R60),IF($C$2="Current Exchange rate",IF(Investment_Breakdown_DATA!R60=0,0,Investment_Breakdown_DATA!R60/ECO!R25),IF($C$2="Constant Exchange rate",IF(Investment_Breakdown_DATA!R60=0,0,Investment_Breakdown_DATA!R60/ECO!R60))))</f>
        <v>0</v>
      </c>
      <c r="I100" s="64">
        <f>IF($C$2="National Currency",IF(Investment_Breakdown_DATA!S60=0,0,Investment_Breakdown_DATA!S60),IF($C$2="Current Exchange rate",IF(Investment_Breakdown_DATA!S60=0,0,Investment_Breakdown_DATA!S60/ECO!S25),IF($C$2="Constant Exchange rate",IF(Investment_Breakdown_DATA!S60=0,0,Investment_Breakdown_DATA!S60/ECO!S60))))</f>
        <v>0</v>
      </c>
      <c r="J100" s="64">
        <f>IF($C$2="National Currency",IF(Investment_Breakdown_DATA!T60=0,0,Investment_Breakdown_DATA!T60),IF($C$2="Current Exchange rate",IF(Investment_Breakdown_DATA!T60=0,0,Investment_Breakdown_DATA!T60/ECO!T25),IF($C$2="Constant Exchange rate",IF(Investment_Breakdown_DATA!T60=0,0,Investment_Breakdown_DATA!T60/ECO!T60))))</f>
        <v>0</v>
      </c>
      <c r="K100" s="64">
        <f>IF($C$2="National Currency",IF(Investment_Breakdown_DATA!U60=0,0,Investment_Breakdown_DATA!U60),IF($C$2="Current Exchange rate",IF(Investment_Breakdown_DATA!U60=0,0,Investment_Breakdown_DATA!U60/ECO!U25),IF($C$2="Constant Exchange rate",IF(Investment_Breakdown_DATA!U60=0,0,Investment_Breakdown_DATA!U60/ECO!U60))))</f>
        <v>0</v>
      </c>
      <c r="L100" s="64">
        <f>IF($C$2="National Currency",IF(Investment_Breakdown_DATA!V60=0,0,Investment_Breakdown_DATA!V60),IF($C$2="Current Exchange rate",IF(Investment_Breakdown_DATA!V60=0,0,Investment_Breakdown_DATA!V60/ECO!V25),IF($C$2="Constant Exchange rate",IF(Investment_Breakdown_DATA!V60=0,0,Investment_Breakdown_DATA!V60/ECO!V60))))</f>
        <v>0</v>
      </c>
      <c r="M100" s="64">
        <f>IF($C$2="National Currency",IF(Investment_Breakdown_DATA!W60=0,0,Investment_Breakdown_DATA!W60),IF($C$2="Current Exchange rate",IF(Investment_Breakdown_DATA!W60=0,0,Investment_Breakdown_DATA!W60/ECO!W25),IF($C$2="Constant Exchange rate",IF(Investment_Breakdown_DATA!W60=0,0,Investment_Breakdown_DATA!W60/ECO!W60))))</f>
        <v>0</v>
      </c>
      <c r="N100" s="64">
        <f>IF($C$2="National Currency",IF(Investment_Breakdown_DATA!X60=0,0,Investment_Breakdown_DATA!X60),IF($C$2="Current Exchange rate",IF(Investment_Breakdown_DATA!X60=0,0,Investment_Breakdown_DATA!X60/ECO!X25),IF($C$2="Constant Exchange rate",IF(Investment_Breakdown_DATA!X60=0,0,Investment_Breakdown_DATA!X60/ECO!X60))))</f>
        <v>0</v>
      </c>
      <c r="O100" s="64">
        <f>IF($C$2="National Currency",IF(Investment_Breakdown_DATA!Y60=0,0,Investment_Breakdown_DATA!Y60),IF($C$2="Current Exchange rate",IF(Investment_Breakdown_DATA!Y60=0,0,Investment_Breakdown_DATA!Y60/ECO!Y25),IF($C$2="Constant Exchange rate",IF(Investment_Breakdown_DATA!Y60=0,0,Investment_Breakdown_DATA!Y60/ECO!Y60))))</f>
        <v>0</v>
      </c>
      <c r="P100" s="144">
        <f>IF($C$2="National Currency",IF(Investment_Breakdown_DATA!Z60=0,0,Investment_Breakdown_DATA!Z60),IF($C$2="Current Exchange rate",IF(Investment_Breakdown_DATA!Z60=0,0,Investment_Breakdown_DATA!Z60/ECO!Z25),IF($C$2="Constant Exchange rate",IF(Investment_Breakdown_DATA!Z60=0,0,Investment_Breakdown_DATA!Z60/ECO!Z60))))</f>
        <v>0</v>
      </c>
      <c r="Q100" s="63">
        <f t="shared" si="34"/>
        <v>0</v>
      </c>
      <c r="R100" s="63" t="str">
        <f t="shared" si="35"/>
        <v>-</v>
      </c>
      <c r="S100" s="63" t="str">
        <f t="shared" si="36"/>
        <v>-</v>
      </c>
    </row>
    <row r="101" spans="3:19" ht="15" x14ac:dyDescent="0.25">
      <c r="C101" s="165"/>
      <c r="D101" s="166"/>
      <c r="E101" s="61" t="str">
        <f t="shared" si="33"/>
        <v>IS</v>
      </c>
      <c r="F101" s="141">
        <f>IF($C$2="National Currency",IF(Investment_Breakdown_DATA!P61=0,0,Investment_Breakdown_DATA!P61),IF($C$2="Current Exchange rate",IF(Investment_Breakdown_DATA!P61=0,0,Investment_Breakdown_DATA!P61/ECO!P26),IF($C$2="Constant Exchange rate",IF(Investment_Breakdown_DATA!P61=0,0,Investment_Breakdown_DATA!P61/ECO!P61))))</f>
        <v>156.28245067497403</v>
      </c>
      <c r="G101" s="141">
        <f>IF($C$2="National Currency",IF(Investment_Breakdown_DATA!Q61=0,0,Investment_Breakdown_DATA!Q61),IF($C$2="Current Exchange rate",IF(Investment_Breakdown_DATA!Q61=0,0,Investment_Breakdown_DATA!Q61/ECO!Q26),IF($C$2="Constant Exchange rate",IF(Investment_Breakdown_DATA!Q61=0,0,Investment_Breakdown_DATA!Q61/ECO!Q61))))</f>
        <v>222.9685877466251</v>
      </c>
      <c r="H101" s="64">
        <f>IF($C$2="National Currency",IF(Investment_Breakdown_DATA!R61=0,0,Investment_Breakdown_DATA!R61),IF($C$2="Current Exchange rate",IF(Investment_Breakdown_DATA!R61=0,0,Investment_Breakdown_DATA!R61/ECO!R26),IF($C$2="Constant Exchange rate",IF(Investment_Breakdown_DATA!R61=0,0,Investment_Breakdown_DATA!R61/ECO!R61))))</f>
        <v>289.65472481827618</v>
      </c>
      <c r="I101" s="64">
        <f>IF($C$2="National Currency",IF(Investment_Breakdown_DATA!S61=0,0,Investment_Breakdown_DATA!S61),IF($C$2="Current Exchange rate",IF(Investment_Breakdown_DATA!S61=0,0,Investment_Breakdown_DATA!S61/ECO!S26),IF($C$2="Constant Exchange rate",IF(Investment_Breakdown_DATA!S61=0,0,Investment_Breakdown_DATA!S61/ECO!S61))))</f>
        <v>380.51661474558665</v>
      </c>
      <c r="J101" s="64">
        <f>IF($C$2="National Currency",IF(Investment_Breakdown_DATA!T61=0,0,Investment_Breakdown_DATA!T61),IF($C$2="Current Exchange rate",IF(Investment_Breakdown_DATA!T61=0,0,Investment_Breakdown_DATA!T61/ECO!T26),IF($C$2="Constant Exchange rate",IF(Investment_Breakdown_DATA!T61=0,0,Investment_Breakdown_DATA!T61/ECO!T61))))</f>
        <v>260.93587746625127</v>
      </c>
      <c r="K101" s="64">
        <f>IF($C$2="National Currency",IF(Investment_Breakdown_DATA!U61=0,0,Investment_Breakdown_DATA!U61),IF($C$2="Current Exchange rate",IF(Investment_Breakdown_DATA!U61=0,0,Investment_Breakdown_DATA!U61/ECO!U26),IF($C$2="Constant Exchange rate",IF(Investment_Breakdown_DATA!U61=0,0,Investment_Breakdown_DATA!U61/ECO!U61))))</f>
        <v>83.813603322949106</v>
      </c>
      <c r="L101" s="64">
        <f>IF($C$2="National Currency",IF(Investment_Breakdown_DATA!V61=0,0,Investment_Breakdown_DATA!V61),IF($C$2="Current Exchange rate",IF(Investment_Breakdown_DATA!V61=0,0,Investment_Breakdown_DATA!V61/ECO!V26),IF($C$2="Constant Exchange rate",IF(Investment_Breakdown_DATA!V61=0,0,Investment_Breakdown_DATA!V61/ECO!V61))))</f>
        <v>89.161474558670818</v>
      </c>
      <c r="M101" s="64">
        <f>IF($C$2="National Currency",IF(Investment_Breakdown_DATA!W61=0,0,Investment_Breakdown_DATA!W61),IF($C$2="Current Exchange rate",IF(Investment_Breakdown_DATA!W61=0,0,Investment_Breakdown_DATA!W61/ECO!W26),IF($C$2="Constant Exchange rate",IF(Investment_Breakdown_DATA!W61=0,0,Investment_Breakdown_DATA!W61/ECO!W61))))</f>
        <v>103.05685358255451</v>
      </c>
      <c r="N101" s="64">
        <f>IF($C$2="National Currency",IF(Investment_Breakdown_DATA!X61=0,0,Investment_Breakdown_DATA!X61),IF($C$2="Current Exchange rate",IF(Investment_Breakdown_DATA!X61=0,0,Investment_Breakdown_DATA!X61/ECO!X26),IF($C$2="Constant Exchange rate",IF(Investment_Breakdown_DATA!X61=0,0,Investment_Breakdown_DATA!X61/ECO!X61))))</f>
        <v>102.62201453790237</v>
      </c>
      <c r="O101" s="141">
        <f>IF($C$2="National Currency",IF(Investment_Breakdown_DATA!Y61=0,0,Investment_Breakdown_DATA!Y61),IF($C$2="Current Exchange rate",IF(Investment_Breakdown_DATA!Y61=0,0,Investment_Breakdown_DATA!Y61/ECO!Y26),IF($C$2="Constant Exchange rate",IF(Investment_Breakdown_DATA!Y61=0,0,Investment_Breakdown_DATA!Y61/ECO!Y61))))</f>
        <v>102.62201453790237</v>
      </c>
      <c r="P101" s="144">
        <f>IF($C$2="National Currency",IF(Investment_Breakdown_DATA!Z61=0,0,Investment_Breakdown_DATA!Z61),IF($C$2="Current Exchange rate",IF(Investment_Breakdown_DATA!Z61=0,0,Investment_Breakdown_DATA!Z61/ECO!Z26),IF($C$2="Constant Exchange rate",IF(Investment_Breakdown_DATA!Z61=0,0,Investment_Breakdown_DATA!Z61/ECO!Z61))))</f>
        <v>0</v>
      </c>
      <c r="Q101" s="63">
        <f t="shared" si="34"/>
        <v>2.077662932526727E-4</v>
      </c>
      <c r="R101" s="63">
        <f t="shared" si="35"/>
        <v>0</v>
      </c>
      <c r="S101" s="63">
        <f t="shared" si="36"/>
        <v>-0.3433554817275748</v>
      </c>
    </row>
    <row r="102" spans="3:19" ht="15" x14ac:dyDescent="0.25">
      <c r="C102" s="165"/>
      <c r="D102" s="166"/>
      <c r="E102" s="61" t="str">
        <f t="shared" si="33"/>
        <v>IT</v>
      </c>
      <c r="F102" s="64">
        <f>IF($C$2="National Currency",IF(Investment_Breakdown_DATA!P62=0,0,Investment_Breakdown_DATA!P62),IF($C$2="Current Exchange rate",IF(Investment_Breakdown_DATA!P62=0,0,Investment_Breakdown_DATA!P62/ECO!P27),IF($C$2="Constant Exchange rate",IF(Investment_Breakdown_DATA!P62=0,0,Investment_Breakdown_DATA!P62/ECO!P62))))</f>
        <v>38296</v>
      </c>
      <c r="G102" s="64">
        <f>IF($C$2="National Currency",IF(Investment_Breakdown_DATA!Q62=0,0,Investment_Breakdown_DATA!Q62),IF($C$2="Current Exchange rate",IF(Investment_Breakdown_DATA!Q62=0,0,Investment_Breakdown_DATA!Q62/ECO!Q27),IF($C$2="Constant Exchange rate",IF(Investment_Breakdown_DATA!Q62=0,0,Investment_Breakdown_DATA!Q62/ECO!Q62))))</f>
        <v>40583</v>
      </c>
      <c r="H102" s="64">
        <f>IF($C$2="National Currency",IF(Investment_Breakdown_DATA!R62=0,0,Investment_Breakdown_DATA!R62),IF($C$2="Current Exchange rate",IF(Investment_Breakdown_DATA!R62=0,0,Investment_Breakdown_DATA!R62/ECO!R27),IF($C$2="Constant Exchange rate",IF(Investment_Breakdown_DATA!R62=0,0,Investment_Breakdown_DATA!R62/ECO!R62))))</f>
        <v>41946</v>
      </c>
      <c r="I102" s="64">
        <f>IF($C$2="National Currency",IF(Investment_Breakdown_DATA!S62=0,0,Investment_Breakdown_DATA!S62),IF($C$2="Current Exchange rate",IF(Investment_Breakdown_DATA!S62=0,0,Investment_Breakdown_DATA!S62/ECO!S27),IF($C$2="Constant Exchange rate",IF(Investment_Breakdown_DATA!S62=0,0,Investment_Breakdown_DATA!S62/ECO!S62))))</f>
        <v>42785</v>
      </c>
      <c r="J102" s="64">
        <f>IF($C$2="National Currency",IF(Investment_Breakdown_DATA!T62=0,0,Investment_Breakdown_DATA!T62),IF($C$2="Current Exchange rate",IF(Investment_Breakdown_DATA!T62=0,0,Investment_Breakdown_DATA!T62/ECO!T27),IF($C$2="Constant Exchange rate",IF(Investment_Breakdown_DATA!T62=0,0,Investment_Breakdown_DATA!T62/ECO!T62))))</f>
        <v>45688</v>
      </c>
      <c r="K102" s="64">
        <f>IF($C$2="National Currency",IF(Investment_Breakdown_DATA!U62=0,0,Investment_Breakdown_DATA!U62),IF($C$2="Current Exchange rate",IF(Investment_Breakdown_DATA!U62=0,0,Investment_Breakdown_DATA!U62/ECO!U27),IF($C$2="Constant Exchange rate",IF(Investment_Breakdown_DATA!U62=0,0,Investment_Breakdown_DATA!U62/ECO!U62))))</f>
        <v>50801</v>
      </c>
      <c r="L102" s="64">
        <f>IF($C$2="National Currency",IF(Investment_Breakdown_DATA!V62=0,0,Investment_Breakdown_DATA!V62),IF($C$2="Current Exchange rate",IF(Investment_Breakdown_DATA!V62=0,0,Investment_Breakdown_DATA!V62/ECO!V27),IF($C$2="Constant Exchange rate",IF(Investment_Breakdown_DATA!V62=0,0,Investment_Breakdown_DATA!V62/ECO!V62))))</f>
        <v>50449</v>
      </c>
      <c r="M102" s="64">
        <f>IF($C$2="National Currency",IF(Investment_Breakdown_DATA!W62=0,0,Investment_Breakdown_DATA!W62),IF($C$2="Current Exchange rate",IF(Investment_Breakdown_DATA!W62=0,0,Investment_Breakdown_DATA!W62/ECO!W27),IF($C$2="Constant Exchange rate",IF(Investment_Breakdown_DATA!W62=0,0,Investment_Breakdown_DATA!W62/ECO!W62))))</f>
        <v>48825</v>
      </c>
      <c r="N102" s="64">
        <f>IF($C$2="National Currency",IF(Investment_Breakdown_DATA!X62=0,0,Investment_Breakdown_DATA!X62),IF($C$2="Current Exchange rate",IF(Investment_Breakdown_DATA!X62=0,0,Investment_Breakdown_DATA!X62/ECO!X27),IF($C$2="Constant Exchange rate",IF(Investment_Breakdown_DATA!X62=0,0,Investment_Breakdown_DATA!X62/ECO!X62))))</f>
        <v>48304</v>
      </c>
      <c r="O102" s="64">
        <f>IF($C$2="National Currency",IF(Investment_Breakdown_DATA!Y62=0,0,Investment_Breakdown_DATA!Y62),IF($C$2="Current Exchange rate",IF(Investment_Breakdown_DATA!Y62=0,0,Investment_Breakdown_DATA!Y62/ECO!Y27),IF($C$2="Constant Exchange rate",IF(Investment_Breakdown_DATA!Y62=0,0,Investment_Breakdown_DATA!Y62/ECO!Y62))))</f>
        <v>53964</v>
      </c>
      <c r="P102" s="144">
        <f>IF($C$2="National Currency",IF(Investment_Breakdown_DATA!Z62=0,0,Investment_Breakdown_DATA!Z62),IF($C$2="Current Exchange rate",IF(Investment_Breakdown_DATA!Z62=0,0,Investment_Breakdown_DATA!Z62/ECO!Z27),IF($C$2="Constant Exchange rate",IF(Investment_Breakdown_DATA!Z62=0,0,Investment_Breakdown_DATA!Z62/ECO!Z62))))</f>
        <v>53486</v>
      </c>
      <c r="Q102" s="63">
        <f t="shared" si="34"/>
        <v>0.10925433786866687</v>
      </c>
      <c r="R102" s="63">
        <f t="shared" si="35"/>
        <v>0.11717456111295133</v>
      </c>
      <c r="S102" s="63">
        <f t="shared" si="36"/>
        <v>0.40912889074576975</v>
      </c>
    </row>
    <row r="103" spans="3:19" ht="15" x14ac:dyDescent="0.25">
      <c r="C103" s="165"/>
      <c r="D103" s="166"/>
      <c r="E103" s="61" t="str">
        <f t="shared" si="33"/>
        <v>LI</v>
      </c>
      <c r="F103" s="64">
        <f>IF($C$2="National Currency",IF(Investment_Breakdown_DATA!P63=0,0,Investment_Breakdown_DATA!P63),IF($C$2="Current Exchange rate",IF(Investment_Breakdown_DATA!P63=0,0,Investment_Breakdown_DATA!P63/ECO!P28),IF($C$2="Constant Exchange rate",IF(Investment_Breakdown_DATA!P63=0,0,Investment_Breakdown_DATA!P63/ECO!P63))))</f>
        <v>0</v>
      </c>
      <c r="G103" s="64">
        <f>IF($C$2="National Currency",IF(Investment_Breakdown_DATA!Q63=0,0,Investment_Breakdown_DATA!Q63),IF($C$2="Current Exchange rate",IF(Investment_Breakdown_DATA!Q63=0,0,Investment_Breakdown_DATA!Q63/ECO!Q28),IF($C$2="Constant Exchange rate",IF(Investment_Breakdown_DATA!Q63=0,0,Investment_Breakdown_DATA!Q63/ECO!Q63))))</f>
        <v>0</v>
      </c>
      <c r="H103" s="64">
        <f>IF($C$2="National Currency",IF(Investment_Breakdown_DATA!R63=0,0,Investment_Breakdown_DATA!R63),IF($C$2="Current Exchange rate",IF(Investment_Breakdown_DATA!R63=0,0,Investment_Breakdown_DATA!R63/ECO!R28),IF($C$2="Constant Exchange rate",IF(Investment_Breakdown_DATA!R63=0,0,Investment_Breakdown_DATA!R63/ECO!R63))))</f>
        <v>0</v>
      </c>
      <c r="I103" s="64">
        <f>IF($C$2="National Currency",IF(Investment_Breakdown_DATA!S63=0,0,Investment_Breakdown_DATA!S63),IF($C$2="Current Exchange rate",IF(Investment_Breakdown_DATA!S63=0,0,Investment_Breakdown_DATA!S63/ECO!S28),IF($C$2="Constant Exchange rate",IF(Investment_Breakdown_DATA!S63=0,0,Investment_Breakdown_DATA!S63/ECO!S63))))</f>
        <v>0</v>
      </c>
      <c r="J103" s="64">
        <f>IF($C$2="National Currency",IF(Investment_Breakdown_DATA!T63=0,0,Investment_Breakdown_DATA!T63),IF($C$2="Current Exchange rate",IF(Investment_Breakdown_DATA!T63=0,0,Investment_Breakdown_DATA!T63/ECO!T28),IF($C$2="Constant Exchange rate",IF(Investment_Breakdown_DATA!T63=0,0,Investment_Breakdown_DATA!T63/ECO!T63))))</f>
        <v>0</v>
      </c>
      <c r="K103" s="64">
        <f>IF($C$2="National Currency",IF(Investment_Breakdown_DATA!U63=0,0,Investment_Breakdown_DATA!U63),IF($C$2="Current Exchange rate",IF(Investment_Breakdown_DATA!U63=0,0,Investment_Breakdown_DATA!U63/ECO!U28),IF($C$2="Constant Exchange rate",IF(Investment_Breakdown_DATA!U63=0,0,Investment_Breakdown_DATA!U63/ECO!U63))))</f>
        <v>0</v>
      </c>
      <c r="L103" s="64">
        <f>IF($C$2="National Currency",IF(Investment_Breakdown_DATA!V63=0,0,Investment_Breakdown_DATA!V63),IF($C$2="Current Exchange rate",IF(Investment_Breakdown_DATA!V63=0,0,Investment_Breakdown_DATA!V63/ECO!V28),IF($C$2="Constant Exchange rate",IF(Investment_Breakdown_DATA!V63=0,0,Investment_Breakdown_DATA!V63/ECO!V63))))</f>
        <v>0</v>
      </c>
      <c r="M103" s="64">
        <f>IF($C$2="National Currency",IF(Investment_Breakdown_DATA!W63=0,0,Investment_Breakdown_DATA!W63),IF($C$2="Current Exchange rate",IF(Investment_Breakdown_DATA!W63=0,0,Investment_Breakdown_DATA!W63/ECO!W28),IF($C$2="Constant Exchange rate",IF(Investment_Breakdown_DATA!W63=0,0,Investment_Breakdown_DATA!W63/ECO!W63))))</f>
        <v>0</v>
      </c>
      <c r="N103" s="64">
        <f>IF($C$2="National Currency",IF(Investment_Breakdown_DATA!X63=0,0,Investment_Breakdown_DATA!X63),IF($C$2="Current Exchange rate",IF(Investment_Breakdown_DATA!X63=0,0,Investment_Breakdown_DATA!X63/ECO!X28),IF($C$2="Constant Exchange rate",IF(Investment_Breakdown_DATA!X63=0,0,Investment_Breakdown_DATA!X63/ECO!X63))))</f>
        <v>0</v>
      </c>
      <c r="O103" s="64">
        <f>IF($C$2="National Currency",IF(Investment_Breakdown_DATA!Y63=0,0,Investment_Breakdown_DATA!Y63),IF($C$2="Current Exchange rate",IF(Investment_Breakdown_DATA!Y63=0,0,Investment_Breakdown_DATA!Y63/ECO!Y28),IF($C$2="Constant Exchange rate",IF(Investment_Breakdown_DATA!Y63=0,0,Investment_Breakdown_DATA!Y63/ECO!Y63))))</f>
        <v>0</v>
      </c>
      <c r="P103" s="144">
        <f>IF($C$2="National Currency",IF(Investment_Breakdown_DATA!Z63=0,0,Investment_Breakdown_DATA!Z63),IF($C$2="Current Exchange rate",IF(Investment_Breakdown_DATA!Z63=0,0,Investment_Breakdown_DATA!Z63/ECO!Z28),IF($C$2="Constant Exchange rate",IF(Investment_Breakdown_DATA!Z63=0,0,Investment_Breakdown_DATA!Z63/ECO!Z63))))</f>
        <v>0</v>
      </c>
      <c r="Q103" s="63">
        <f t="shared" si="34"/>
        <v>0</v>
      </c>
      <c r="R103" s="63" t="str">
        <f t="shared" si="35"/>
        <v>-</v>
      </c>
      <c r="S103" s="63" t="str">
        <f t="shared" si="36"/>
        <v>-</v>
      </c>
    </row>
    <row r="104" spans="3:19" ht="15" x14ac:dyDescent="0.25">
      <c r="C104" s="165"/>
      <c r="D104" s="166"/>
      <c r="E104" s="61" t="str">
        <f t="shared" si="33"/>
        <v>LU</v>
      </c>
      <c r="F104" s="64">
        <f>IF($C$2="National Currency",IF(Investment_Breakdown_DATA!P64=0,0,Investment_Breakdown_DATA!P64),IF($C$2="Current Exchange rate",IF(Investment_Breakdown_DATA!P64=0,0,Investment_Breakdown_DATA!P64/ECO!P29),IF($C$2="Constant Exchange rate",IF(Investment_Breakdown_DATA!P64=0,0,Investment_Breakdown_DATA!P64/ECO!P64))))</f>
        <v>0</v>
      </c>
      <c r="G104" s="64">
        <f>IF($C$2="National Currency",IF(Investment_Breakdown_DATA!Q64=0,0,Investment_Breakdown_DATA!Q64),IF($C$2="Current Exchange rate",IF(Investment_Breakdown_DATA!Q64=0,0,Investment_Breakdown_DATA!Q64/ECO!Q29),IF($C$2="Constant Exchange rate",IF(Investment_Breakdown_DATA!Q64=0,0,Investment_Breakdown_DATA!Q64/ECO!Q64))))</f>
        <v>0</v>
      </c>
      <c r="H104" s="64">
        <f>IF($C$2="National Currency",IF(Investment_Breakdown_DATA!R64=0,0,Investment_Breakdown_DATA!R64),IF($C$2="Current Exchange rate",IF(Investment_Breakdown_DATA!R64=0,0,Investment_Breakdown_DATA!R64/ECO!R29),IF($C$2="Constant Exchange rate",IF(Investment_Breakdown_DATA!R64=0,0,Investment_Breakdown_DATA!R64/ECO!R64))))</f>
        <v>0</v>
      </c>
      <c r="I104" s="64">
        <f>IF($C$2="National Currency",IF(Investment_Breakdown_DATA!S64=0,0,Investment_Breakdown_DATA!S64),IF($C$2="Current Exchange rate",IF(Investment_Breakdown_DATA!S64=0,0,Investment_Breakdown_DATA!S64/ECO!S29),IF($C$2="Constant Exchange rate",IF(Investment_Breakdown_DATA!S64=0,0,Investment_Breakdown_DATA!S64/ECO!S64))))</f>
        <v>0</v>
      </c>
      <c r="J104" s="64">
        <f>IF($C$2="National Currency",IF(Investment_Breakdown_DATA!T64=0,0,Investment_Breakdown_DATA!T64),IF($C$2="Current Exchange rate",IF(Investment_Breakdown_DATA!T64=0,0,Investment_Breakdown_DATA!T64/ECO!T29),IF($C$2="Constant Exchange rate",IF(Investment_Breakdown_DATA!T64=0,0,Investment_Breakdown_DATA!T64/ECO!T64))))</f>
        <v>0</v>
      </c>
      <c r="K104" s="64">
        <f>IF($C$2="National Currency",IF(Investment_Breakdown_DATA!U64=0,0,Investment_Breakdown_DATA!U64),IF($C$2="Current Exchange rate",IF(Investment_Breakdown_DATA!U64=0,0,Investment_Breakdown_DATA!U64/ECO!U29),IF($C$2="Constant Exchange rate",IF(Investment_Breakdown_DATA!U64=0,0,Investment_Breakdown_DATA!U64/ECO!U64))))</f>
        <v>0</v>
      </c>
      <c r="L104" s="64">
        <f>IF($C$2="National Currency",IF(Investment_Breakdown_DATA!V64=0,0,Investment_Breakdown_DATA!V64),IF($C$2="Current Exchange rate",IF(Investment_Breakdown_DATA!V64=0,0,Investment_Breakdown_DATA!V64/ECO!V29),IF($C$2="Constant Exchange rate",IF(Investment_Breakdown_DATA!V64=0,0,Investment_Breakdown_DATA!V64/ECO!V64))))</f>
        <v>0</v>
      </c>
      <c r="M104" s="64">
        <f>IF($C$2="National Currency",IF(Investment_Breakdown_DATA!W64=0,0,Investment_Breakdown_DATA!W64),IF($C$2="Current Exchange rate",IF(Investment_Breakdown_DATA!W64=0,0,Investment_Breakdown_DATA!W64/ECO!W29),IF($C$2="Constant Exchange rate",IF(Investment_Breakdown_DATA!W64=0,0,Investment_Breakdown_DATA!W64/ECO!W64))))</f>
        <v>0</v>
      </c>
      <c r="N104" s="64">
        <f>IF($C$2="National Currency",IF(Investment_Breakdown_DATA!X64=0,0,Investment_Breakdown_DATA!X64),IF($C$2="Current Exchange rate",IF(Investment_Breakdown_DATA!X64=0,0,Investment_Breakdown_DATA!X64/ECO!X29),IF($C$2="Constant Exchange rate",IF(Investment_Breakdown_DATA!X64=0,0,Investment_Breakdown_DATA!X64/ECO!X64))))</f>
        <v>0</v>
      </c>
      <c r="O104" s="64">
        <f>IF($C$2="National Currency",IF(Investment_Breakdown_DATA!Y64=0,0,Investment_Breakdown_DATA!Y64),IF($C$2="Current Exchange rate",IF(Investment_Breakdown_DATA!Y64=0,0,Investment_Breakdown_DATA!Y64/ECO!Y29),IF($C$2="Constant Exchange rate",IF(Investment_Breakdown_DATA!Y64=0,0,Investment_Breakdown_DATA!Y64/ECO!Y64))))</f>
        <v>0</v>
      </c>
      <c r="P104" s="144">
        <f>IF($C$2="National Currency",IF(Investment_Breakdown_DATA!Z64=0,0,Investment_Breakdown_DATA!Z64),IF($C$2="Current Exchange rate",IF(Investment_Breakdown_DATA!Z64=0,0,Investment_Breakdown_DATA!Z64/ECO!Z29),IF($C$2="Constant Exchange rate",IF(Investment_Breakdown_DATA!Z64=0,0,Investment_Breakdown_DATA!Z64/ECO!Z64))))</f>
        <v>0</v>
      </c>
      <c r="Q104" s="63">
        <f t="shared" si="34"/>
        <v>0</v>
      </c>
      <c r="R104" s="63" t="str">
        <f t="shared" si="35"/>
        <v>-</v>
      </c>
      <c r="S104" s="63" t="str">
        <f t="shared" si="36"/>
        <v>-</v>
      </c>
    </row>
    <row r="105" spans="3:19" ht="15" x14ac:dyDescent="0.25">
      <c r="C105" s="165"/>
      <c r="D105" s="166"/>
      <c r="E105" s="61" t="str">
        <f t="shared" si="33"/>
        <v>LV</v>
      </c>
      <c r="F105" s="64">
        <f>IF($C$2="National Currency",IF(Investment_Breakdown_DATA!P65=0,0,Investment_Breakdown_DATA!P65),IF($C$2="Current Exchange rate",IF(Investment_Breakdown_DATA!P65=0,0,Investment_Breakdown_DATA!P65/ECO!P30),IF($C$2="Constant Exchange rate",IF(Investment_Breakdown_DATA!P65=0,0,Investment_Breakdown_DATA!P65/ECO!P65))))</f>
        <v>6.8155947638019354</v>
      </c>
      <c r="G105" s="64">
        <f>IF($C$2="National Currency",IF(Investment_Breakdown_DATA!Q65=0,0,Investment_Breakdown_DATA!Q65),IF($C$2="Current Exchange rate",IF(Investment_Breakdown_DATA!Q65=0,0,Investment_Breakdown_DATA!Q65/ECO!Q30),IF($C$2="Constant Exchange rate",IF(Investment_Breakdown_DATA!Q65=0,0,Investment_Breakdown_DATA!Q65/ECO!Q65))))</f>
        <v>3.9271485486624926</v>
      </c>
      <c r="H105" s="64">
        <f>IF($C$2="National Currency",IF(Investment_Breakdown_DATA!R65=0,0,Investment_Breakdown_DATA!R65),IF($C$2="Current Exchange rate",IF(Investment_Breakdown_DATA!R65=0,0,Investment_Breakdown_DATA!R65/ECO!R30),IF($C$2="Constant Exchange rate",IF(Investment_Breakdown_DATA!R65=0,0,Investment_Breakdown_DATA!R65/ECO!R65))))</f>
        <v>2.433124644280023</v>
      </c>
      <c r="I105" s="64">
        <f>IF($C$2="National Currency",IF(Investment_Breakdown_DATA!S65=0,0,Investment_Breakdown_DATA!S65),IF($C$2="Current Exchange rate",IF(Investment_Breakdown_DATA!S65=0,0,Investment_Breakdown_DATA!S65/ECO!S30),IF($C$2="Constant Exchange rate",IF(Investment_Breakdown_DATA!S65=0,0,Investment_Breakdown_DATA!S65/ECO!S65))))</f>
        <v>1.3232783153101879</v>
      </c>
      <c r="J105" s="64">
        <f>IF($C$2="National Currency",IF(Investment_Breakdown_DATA!T65=0,0,Investment_Breakdown_DATA!T65),IF($C$2="Current Exchange rate",IF(Investment_Breakdown_DATA!T65=0,0,Investment_Breakdown_DATA!T65/ECO!T30),IF($C$2="Constant Exchange rate",IF(Investment_Breakdown_DATA!T65=0,0,Investment_Breakdown_DATA!T65/ECO!T65))))</f>
        <v>19.123505976095618</v>
      </c>
      <c r="K105" s="64">
        <f>IF($C$2="National Currency",IF(Investment_Breakdown_DATA!U65=0,0,Investment_Breakdown_DATA!U65),IF($C$2="Current Exchange rate",IF(Investment_Breakdown_DATA!U65=0,0,Investment_Breakdown_DATA!U65/ECO!U30),IF($C$2="Constant Exchange rate",IF(Investment_Breakdown_DATA!U65=0,0,Investment_Breakdown_DATA!U65/ECO!U65))))</f>
        <v>7.3562891291974957</v>
      </c>
      <c r="L105" s="64">
        <f>IF($C$2="National Currency",IF(Investment_Breakdown_DATA!V65=0,0,Investment_Breakdown_DATA!V65),IF($C$2="Current Exchange rate",IF(Investment_Breakdown_DATA!V65=0,0,Investment_Breakdown_DATA!V65/ECO!V30),IF($C$2="Constant Exchange rate",IF(Investment_Breakdown_DATA!V65=0,0,Investment_Breakdown_DATA!V65/ECO!V65))))</f>
        <v>9.0068298235628923</v>
      </c>
      <c r="M105" s="64">
        <f>IF($C$2="National Currency",IF(Investment_Breakdown_DATA!W65=0,0,Investment_Breakdown_DATA!W65),IF($C$2="Current Exchange rate",IF(Investment_Breakdown_DATA!W65=0,0,Investment_Breakdown_DATA!W65/ECO!W30),IF($C$2="Constant Exchange rate",IF(Investment_Breakdown_DATA!W65=0,0,Investment_Breakdown_DATA!W65/ECO!W65))))</f>
        <v>0.22766078542970974</v>
      </c>
      <c r="N105" s="64">
        <f>IF($C$2="National Currency",IF(Investment_Breakdown_DATA!X65=0,0,Investment_Breakdown_DATA!X65),IF($C$2="Current Exchange rate",IF(Investment_Breakdown_DATA!X65=0,0,Investment_Breakdown_DATA!X65/ECO!X30),IF($C$2="Constant Exchange rate",IF(Investment_Breakdown_DATA!X65=0,0,Investment_Breakdown_DATA!X65/ECO!X65))))</f>
        <v>1.2521343198634036</v>
      </c>
      <c r="O105" s="64">
        <f>IF($C$2="National Currency",IF(Investment_Breakdown_DATA!Y65=0,0,Investment_Breakdown_DATA!Y65),IF($C$2="Current Exchange rate",IF(Investment_Breakdown_DATA!Y65=0,0,Investment_Breakdown_DATA!Y65/ECO!Y30),IF($C$2="Constant Exchange rate",IF(Investment_Breakdown_DATA!Y65=0,0,Investment_Breakdown_DATA!Y65/ECO!Y65))))</f>
        <v>1.2663631189527604</v>
      </c>
      <c r="P105" s="144">
        <f>IF($C$2="National Currency",IF(Investment_Breakdown_DATA!Z65=0,0,Investment_Breakdown_DATA!Z65),IF($C$2="Current Exchange rate",IF(Investment_Breakdown_DATA!Z65=0,0,Investment_Breakdown_DATA!Z65/ECO!Z30),IF($C$2="Constant Exchange rate",IF(Investment_Breakdown_DATA!Z65=0,0,Investment_Breakdown_DATA!Z65/ECO!Z65))))</f>
        <v>0</v>
      </c>
      <c r="Q105" s="63">
        <f t="shared" si="34"/>
        <v>2.5638511611904913E-6</v>
      </c>
      <c r="R105" s="63">
        <f t="shared" si="35"/>
        <v>1.1363636363636243E-2</v>
      </c>
      <c r="S105" s="63">
        <f t="shared" si="36"/>
        <v>-0.81419624217119002</v>
      </c>
    </row>
    <row r="106" spans="3:19" ht="15" x14ac:dyDescent="0.25">
      <c r="C106" s="165"/>
      <c r="D106" s="166"/>
      <c r="E106" s="61" t="str">
        <f t="shared" si="33"/>
        <v>MT</v>
      </c>
      <c r="F106" s="64">
        <f>IF($C$2="National Currency",IF(Investment_Breakdown_DATA!P66=0,0,Investment_Breakdown_DATA!P66),IF($C$2="Current Exchange rate",IF(Investment_Breakdown_DATA!P66=0,0,Investment_Breakdown_DATA!P66/ECO!P31),IF($C$2="Constant Exchange rate",IF(Investment_Breakdown_DATA!P66=0,0,Investment_Breakdown_DATA!P66/ECO!P66))))</f>
        <v>48.823666433729329</v>
      </c>
      <c r="G106" s="64">
        <f>IF($C$2="National Currency",IF(Investment_Breakdown_DATA!Q66=0,0,Investment_Breakdown_DATA!Q66),IF($C$2="Current Exchange rate",IF(Investment_Breakdown_DATA!Q66=0,0,Investment_Breakdown_DATA!Q66/ECO!Q31),IF($C$2="Constant Exchange rate",IF(Investment_Breakdown_DATA!Q66=0,0,Investment_Breakdown_DATA!Q66/ECO!Q66))))</f>
        <v>70.533426508269272</v>
      </c>
      <c r="H106" s="64">
        <f>IF($C$2="National Currency",IF(Investment_Breakdown_DATA!R66=0,0,Investment_Breakdown_DATA!R66),IF($C$2="Current Exchange rate",IF(Investment_Breakdown_DATA!R66=0,0,Investment_Breakdown_DATA!R66/ECO!R31),IF($C$2="Constant Exchange rate",IF(Investment_Breakdown_DATA!R66=0,0,Investment_Breakdown_DATA!R66/ECO!R66))))</f>
        <v>92.24318658280923</v>
      </c>
      <c r="I106" s="64">
        <f>IF($C$2="National Currency",IF(Investment_Breakdown_DATA!S66=0,0,Investment_Breakdown_DATA!S66),IF($C$2="Current Exchange rate",IF(Investment_Breakdown_DATA!S66=0,0,Investment_Breakdown_DATA!S66/ECO!S31),IF($C$2="Constant Exchange rate",IF(Investment_Breakdown_DATA!S66=0,0,Investment_Breakdown_DATA!S66/ECO!S66))))</f>
        <v>374.40018634987183</v>
      </c>
      <c r="J106" s="64">
        <f>IF($C$2="National Currency",IF(Investment_Breakdown_DATA!T66=0,0,Investment_Breakdown_DATA!T66),IF($C$2="Current Exchange rate",IF(Investment_Breakdown_DATA!T66=0,0,Investment_Breakdown_DATA!T66/ECO!T31),IF($C$2="Constant Exchange rate",IF(Investment_Breakdown_DATA!T66=0,0,Investment_Breakdown_DATA!T66/ECO!T66))))</f>
        <v>134</v>
      </c>
      <c r="K106" s="64">
        <f>IF($C$2="National Currency",IF(Investment_Breakdown_DATA!U66=0,0,Investment_Breakdown_DATA!U66),IF($C$2="Current Exchange rate",IF(Investment_Breakdown_DATA!U66=0,0,Investment_Breakdown_DATA!U66/ECO!U31),IF($C$2="Constant Exchange rate",IF(Investment_Breakdown_DATA!U66=0,0,Investment_Breakdown_DATA!U66/ECO!U66))))</f>
        <v>250</v>
      </c>
      <c r="L106" s="64">
        <f>IF($C$2="National Currency",IF(Investment_Breakdown_DATA!V66=0,0,Investment_Breakdown_DATA!V66),IF($C$2="Current Exchange rate",IF(Investment_Breakdown_DATA!V66=0,0,Investment_Breakdown_DATA!V66/ECO!V31),IF($C$2="Constant Exchange rate",IF(Investment_Breakdown_DATA!V66=0,0,Investment_Breakdown_DATA!V66/ECO!V66))))</f>
        <v>374</v>
      </c>
      <c r="M106" s="64">
        <f>IF($C$2="National Currency",IF(Investment_Breakdown_DATA!W66=0,0,Investment_Breakdown_DATA!W66),IF($C$2="Current Exchange rate",IF(Investment_Breakdown_DATA!W66=0,0,Investment_Breakdown_DATA!W66/ECO!W31),IF($C$2="Constant Exchange rate",IF(Investment_Breakdown_DATA!W66=0,0,Investment_Breakdown_DATA!W66/ECO!W66))))</f>
        <v>250</v>
      </c>
      <c r="N106" s="64">
        <f>IF($C$2="National Currency",IF(Investment_Breakdown_DATA!X66=0,0,Investment_Breakdown_DATA!X66),IF($C$2="Current Exchange rate",IF(Investment_Breakdown_DATA!X66=0,0,Investment_Breakdown_DATA!X66/ECO!X31),IF($C$2="Constant Exchange rate",IF(Investment_Breakdown_DATA!X66=0,0,Investment_Breakdown_DATA!X66/ECO!X66))))</f>
        <v>434.73887867401368</v>
      </c>
      <c r="O106" s="141">
        <f>IF($C$2="National Currency",IF(Investment_Breakdown_DATA!Y66=0,0,Investment_Breakdown_DATA!Y66),IF($C$2="Current Exchange rate",IF(Investment_Breakdown_DATA!Y66=0,0,Investment_Breakdown_DATA!Y66/ECO!Y31),IF($C$2="Constant Exchange rate",IF(Investment_Breakdown_DATA!Y66=0,0,Investment_Breakdown_DATA!Y66/ECO!Y66))))</f>
        <v>434.73887867401368</v>
      </c>
      <c r="P106" s="144">
        <f>IF($C$2="National Currency",IF(Investment_Breakdown_DATA!Z66=0,0,Investment_Breakdown_DATA!Z66),IF($C$2="Current Exchange rate",IF(Investment_Breakdown_DATA!Z66=0,0,Investment_Breakdown_DATA!Z66/ECO!Z31),IF($C$2="Constant Exchange rate",IF(Investment_Breakdown_DATA!Z66=0,0,Investment_Breakdown_DATA!Z66/ECO!Z66))))</f>
        <v>0</v>
      </c>
      <c r="Q106" s="63">
        <f t="shared" si="34"/>
        <v>8.8016285552027396E-4</v>
      </c>
      <c r="R106" s="63">
        <f t="shared" si="35"/>
        <v>0</v>
      </c>
      <c r="S106" s="63">
        <f t="shared" si="36"/>
        <v>7.9042652965054412</v>
      </c>
    </row>
    <row r="107" spans="3:19" ht="15" x14ac:dyDescent="0.25">
      <c r="C107" s="165"/>
      <c r="D107" s="166"/>
      <c r="E107" s="61" t="str">
        <f t="shared" si="33"/>
        <v>NL</v>
      </c>
      <c r="F107" s="64">
        <f>IF($C$2="National Currency",IF(Investment_Breakdown_DATA!P67=0,0,Investment_Breakdown_DATA!P67),IF($C$2="Current Exchange rate",IF(Investment_Breakdown_DATA!P67=0,0,Investment_Breakdown_DATA!P67/ECO!P32),IF($C$2="Constant Exchange rate",IF(Investment_Breakdown_DATA!P67=0,0,Investment_Breakdown_DATA!P67/ECO!P67))))</f>
        <v>8575</v>
      </c>
      <c r="G107" s="64">
        <f>IF($C$2="National Currency",IF(Investment_Breakdown_DATA!Q67=0,0,Investment_Breakdown_DATA!Q67),IF($C$2="Current Exchange rate",IF(Investment_Breakdown_DATA!Q67=0,0,Investment_Breakdown_DATA!Q67/ECO!Q32),IF($C$2="Constant Exchange rate",IF(Investment_Breakdown_DATA!Q67=0,0,Investment_Breakdown_DATA!Q67/ECO!Q67))))</f>
        <v>10178</v>
      </c>
      <c r="H107" s="64">
        <f>IF($C$2="National Currency",IF(Investment_Breakdown_DATA!R67=0,0,Investment_Breakdown_DATA!R67),IF($C$2="Current Exchange rate",IF(Investment_Breakdown_DATA!R67=0,0,Investment_Breakdown_DATA!R67/ECO!R32),IF($C$2="Constant Exchange rate",IF(Investment_Breakdown_DATA!R67=0,0,Investment_Breakdown_DATA!R67/ECO!R67))))</f>
        <v>11605</v>
      </c>
      <c r="I107" s="64">
        <f>IF($C$2="National Currency",IF(Investment_Breakdown_DATA!S67=0,0,Investment_Breakdown_DATA!S67),IF($C$2="Current Exchange rate",IF(Investment_Breakdown_DATA!S67=0,0,Investment_Breakdown_DATA!S67/ECO!S32),IF($C$2="Constant Exchange rate",IF(Investment_Breakdown_DATA!S67=0,0,Investment_Breakdown_DATA!S67/ECO!S67))))</f>
        <v>21078</v>
      </c>
      <c r="J107" s="64">
        <f>IF($C$2="National Currency",IF(Investment_Breakdown_DATA!T67=0,0,Investment_Breakdown_DATA!T67),IF($C$2="Current Exchange rate",IF(Investment_Breakdown_DATA!T67=0,0,Investment_Breakdown_DATA!T67/ECO!T32),IF($C$2="Constant Exchange rate",IF(Investment_Breakdown_DATA!T67=0,0,Investment_Breakdown_DATA!T67/ECO!T67))))</f>
        <v>20968</v>
      </c>
      <c r="K107" s="64">
        <f>IF($C$2="National Currency",IF(Investment_Breakdown_DATA!U67=0,0,Investment_Breakdown_DATA!U67),IF($C$2="Current Exchange rate",IF(Investment_Breakdown_DATA!U67=0,0,Investment_Breakdown_DATA!U67/ECO!U32),IF($C$2="Constant Exchange rate",IF(Investment_Breakdown_DATA!U67=0,0,Investment_Breakdown_DATA!U67/ECO!U67))))</f>
        <v>21841</v>
      </c>
      <c r="L107" s="64">
        <f>IF($C$2="National Currency",IF(Investment_Breakdown_DATA!V67=0,0,Investment_Breakdown_DATA!V67),IF($C$2="Current Exchange rate",IF(Investment_Breakdown_DATA!V67=0,0,Investment_Breakdown_DATA!V67/ECO!V32),IF($C$2="Constant Exchange rate",IF(Investment_Breakdown_DATA!V67=0,0,Investment_Breakdown_DATA!V67/ECO!V67))))</f>
        <v>23317</v>
      </c>
      <c r="M107" s="64">
        <f>IF($C$2="National Currency",IF(Investment_Breakdown_DATA!W67=0,0,Investment_Breakdown_DATA!W67),IF($C$2="Current Exchange rate",IF(Investment_Breakdown_DATA!W67=0,0,Investment_Breakdown_DATA!W67/ECO!W32),IF($C$2="Constant Exchange rate",IF(Investment_Breakdown_DATA!W67=0,0,Investment_Breakdown_DATA!W67/ECO!W67))))</f>
        <v>25875</v>
      </c>
      <c r="N107" s="64">
        <f>IF($C$2="National Currency",IF(Investment_Breakdown_DATA!X67=0,0,Investment_Breakdown_DATA!X67),IF($C$2="Current Exchange rate",IF(Investment_Breakdown_DATA!X67=0,0,Investment_Breakdown_DATA!X67/ECO!X32),IF($C$2="Constant Exchange rate",IF(Investment_Breakdown_DATA!X67=0,0,Investment_Breakdown_DATA!X67/ECO!X67))))</f>
        <v>30472</v>
      </c>
      <c r="O107" s="64">
        <f>IF($C$2="National Currency",IF(Investment_Breakdown_DATA!Y67=0,0,Investment_Breakdown_DATA!Y67),IF($C$2="Current Exchange rate",IF(Investment_Breakdown_DATA!Y67=0,0,Investment_Breakdown_DATA!Y67/ECO!Y32),IF($C$2="Constant Exchange rate",IF(Investment_Breakdown_DATA!Y67=0,0,Investment_Breakdown_DATA!Y67/ECO!Y67))))</f>
        <v>30472</v>
      </c>
      <c r="P107" s="144">
        <f>IF($C$2="National Currency",IF(Investment_Breakdown_DATA!Z67=0,0,Investment_Breakdown_DATA!Z67),IF($C$2="Current Exchange rate",IF(Investment_Breakdown_DATA!Z67=0,0,Investment_Breakdown_DATA!Z67/ECO!Z32),IF($C$2="Constant Exchange rate",IF(Investment_Breakdown_DATA!Z67=0,0,Investment_Breakdown_DATA!Z67/ECO!Z67))))</f>
        <v>0</v>
      </c>
      <c r="Q107" s="63">
        <f t="shared" si="34"/>
        <v>6.1692946844822787E-2</v>
      </c>
      <c r="R107" s="63">
        <f t="shared" si="35"/>
        <v>0</v>
      </c>
      <c r="S107" s="63">
        <f t="shared" si="36"/>
        <v>2.5535860058309039</v>
      </c>
    </row>
    <row r="108" spans="3:19" ht="15" x14ac:dyDescent="0.25">
      <c r="C108" s="165"/>
      <c r="D108" s="166"/>
      <c r="E108" s="61" t="str">
        <f t="shared" si="33"/>
        <v>NO</v>
      </c>
      <c r="F108" s="64">
        <f>IF($C$2="National Currency",IF(Investment_Breakdown_DATA!P68=0,0,Investment_Breakdown_DATA!P68),IF($C$2="Current Exchange rate",IF(Investment_Breakdown_DATA!P68=0,0,Investment_Breakdown_DATA!P68/ECO!P33),IF($C$2="Constant Exchange rate",IF(Investment_Breakdown_DATA!P68=0,0,Investment_Breakdown_DATA!P68/ECO!P68))))</f>
        <v>0</v>
      </c>
      <c r="G108" s="64">
        <f>IF($C$2="National Currency",IF(Investment_Breakdown_DATA!Q68=0,0,Investment_Breakdown_DATA!Q68),IF($C$2="Current Exchange rate",IF(Investment_Breakdown_DATA!Q68=0,0,Investment_Breakdown_DATA!Q68/ECO!Q33),IF($C$2="Constant Exchange rate",IF(Investment_Breakdown_DATA!Q68=0,0,Investment_Breakdown_DATA!Q68/ECO!Q68))))</f>
        <v>0</v>
      </c>
      <c r="H108" s="64">
        <f>IF($C$2="National Currency",IF(Investment_Breakdown_DATA!R68=0,0,Investment_Breakdown_DATA!R68),IF($C$2="Current Exchange rate",IF(Investment_Breakdown_DATA!R68=0,0,Investment_Breakdown_DATA!R68/ECO!R33),IF($C$2="Constant Exchange rate",IF(Investment_Breakdown_DATA!R68=0,0,Investment_Breakdown_DATA!R68/ECO!R68))))</f>
        <v>0</v>
      </c>
      <c r="I108" s="64">
        <f>IF($C$2="National Currency",IF(Investment_Breakdown_DATA!S68=0,0,Investment_Breakdown_DATA!S68),IF($C$2="Current Exchange rate",IF(Investment_Breakdown_DATA!S68=0,0,Investment_Breakdown_DATA!S68/ECO!S33),IF($C$2="Constant Exchange rate",IF(Investment_Breakdown_DATA!S68=0,0,Investment_Breakdown_DATA!S68/ECO!S68))))</f>
        <v>0</v>
      </c>
      <c r="J108" s="64">
        <f>IF($C$2="National Currency",IF(Investment_Breakdown_DATA!T68=0,0,Investment_Breakdown_DATA!T68),IF($C$2="Current Exchange rate",IF(Investment_Breakdown_DATA!T68=0,0,Investment_Breakdown_DATA!T68/ECO!T33),IF($C$2="Constant Exchange rate",IF(Investment_Breakdown_DATA!T68=0,0,Investment_Breakdown_DATA!T68/ECO!T68))))</f>
        <v>0</v>
      </c>
      <c r="K108" s="64">
        <f>IF($C$2="National Currency",IF(Investment_Breakdown_DATA!U68=0,0,Investment_Breakdown_DATA!U68),IF($C$2="Current Exchange rate",IF(Investment_Breakdown_DATA!U68=0,0,Investment_Breakdown_DATA!U68/ECO!U33),IF($C$2="Constant Exchange rate",IF(Investment_Breakdown_DATA!U68=0,0,Investment_Breakdown_DATA!U68/ECO!U68))))</f>
        <v>0</v>
      </c>
      <c r="L108" s="64">
        <f>IF($C$2="National Currency",IF(Investment_Breakdown_DATA!V68=0,0,Investment_Breakdown_DATA!V68),IF($C$2="Current Exchange rate",IF(Investment_Breakdown_DATA!V68=0,0,Investment_Breakdown_DATA!V68/ECO!V33),IF($C$2="Constant Exchange rate",IF(Investment_Breakdown_DATA!V68=0,0,Investment_Breakdown_DATA!V68/ECO!V68))))</f>
        <v>0</v>
      </c>
      <c r="M108" s="64">
        <f>IF($C$2="National Currency",IF(Investment_Breakdown_DATA!W68=0,0,Investment_Breakdown_DATA!W68),IF($C$2="Current Exchange rate",IF(Investment_Breakdown_DATA!W68=0,0,Investment_Breakdown_DATA!W68/ECO!W33),IF($C$2="Constant Exchange rate",IF(Investment_Breakdown_DATA!W68=0,0,Investment_Breakdown_DATA!W68/ECO!W68))))</f>
        <v>0</v>
      </c>
      <c r="N108" s="64">
        <f>IF($C$2="National Currency",IF(Investment_Breakdown_DATA!X68=0,0,Investment_Breakdown_DATA!X68),IF($C$2="Current Exchange rate",IF(Investment_Breakdown_DATA!X68=0,0,Investment_Breakdown_DATA!X68/ECO!X33),IF($C$2="Constant Exchange rate",IF(Investment_Breakdown_DATA!X68=0,0,Investment_Breakdown_DATA!X68/ECO!X68))))</f>
        <v>0</v>
      </c>
      <c r="O108" s="64">
        <f>IF($C$2="National Currency",IF(Investment_Breakdown_DATA!Y68=0,0,Investment_Breakdown_DATA!Y68),IF($C$2="Current Exchange rate",IF(Investment_Breakdown_DATA!Y68=0,0,Investment_Breakdown_DATA!Y68/ECO!Y33),IF($C$2="Constant Exchange rate",IF(Investment_Breakdown_DATA!Y68=0,0,Investment_Breakdown_DATA!Y68/ECO!Y68))))</f>
        <v>0</v>
      </c>
      <c r="P108" s="144">
        <f>IF($C$2="National Currency",IF(Investment_Breakdown_DATA!Z68=0,0,Investment_Breakdown_DATA!Z68),IF($C$2="Current Exchange rate",IF(Investment_Breakdown_DATA!Z68=0,0,Investment_Breakdown_DATA!Z68/ECO!Z33),IF($C$2="Constant Exchange rate",IF(Investment_Breakdown_DATA!Z68=0,0,Investment_Breakdown_DATA!Z68/ECO!Z68))))</f>
        <v>0</v>
      </c>
      <c r="Q108" s="63">
        <f t="shared" si="34"/>
        <v>0</v>
      </c>
      <c r="R108" s="63" t="str">
        <f t="shared" si="35"/>
        <v>-</v>
      </c>
      <c r="S108" s="63" t="str">
        <f t="shared" si="36"/>
        <v>-</v>
      </c>
    </row>
    <row r="109" spans="3:19" ht="15" x14ac:dyDescent="0.25">
      <c r="C109" s="165"/>
      <c r="D109" s="166"/>
      <c r="E109" s="61" t="str">
        <f t="shared" si="33"/>
        <v>PL</v>
      </c>
      <c r="F109" s="64">
        <f>IF($C$2="National Currency",IF(Investment_Breakdown_DATA!P69=0,0,Investment_Breakdown_DATA!P69),IF($C$2="Current Exchange rate",IF(Investment_Breakdown_DATA!P69=0,0,Investment_Breakdown_DATA!P69/ECO!P34),IF($C$2="Constant Exchange rate",IF(Investment_Breakdown_DATA!P69=0,0,Investment_Breakdown_DATA!P69/ECO!P69))))</f>
        <v>1332.0228400262099</v>
      </c>
      <c r="G109" s="141">
        <f>IF($C$2="National Currency",IF(Investment_Breakdown_DATA!Q69=0,0,Investment_Breakdown_DATA!Q69),IF($C$2="Current Exchange rate",IF(Investment_Breakdown_DATA!Q69=0,0,Investment_Breakdown_DATA!Q69/ECO!Q34),IF($C$2="Constant Exchange rate",IF(Investment_Breakdown_DATA!Q69=0,0,Investment_Breakdown_DATA!Q69/ECO!Q69))))</f>
        <v>1626.3377952510218</v>
      </c>
      <c r="H109" s="141">
        <f>IF($C$2="National Currency",IF(Investment_Breakdown_DATA!R69=0,0,Investment_Breakdown_DATA!R69),IF($C$2="Current Exchange rate",IF(Investment_Breakdown_DATA!R69=0,0,Investment_Breakdown_DATA!R69/ECO!R34),IF($C$2="Constant Exchange rate",IF(Investment_Breakdown_DATA!R69=0,0,Investment_Breakdown_DATA!R69/ECO!R69))))</f>
        <v>1920.652750475834</v>
      </c>
      <c r="I109" s="64">
        <f>IF($C$2="National Currency",IF(Investment_Breakdown_DATA!S69=0,0,Investment_Breakdown_DATA!S69),IF($C$2="Current Exchange rate",IF(Investment_Breakdown_DATA!S69=0,0,Investment_Breakdown_DATA!S69/ECO!S34),IF($C$2="Constant Exchange rate",IF(Investment_Breakdown_DATA!S69=0,0,Investment_Breakdown_DATA!S69/ECO!S69))))</f>
        <v>2214.9677057006456</v>
      </c>
      <c r="J109" s="64">
        <f>IF($C$2="National Currency",IF(Investment_Breakdown_DATA!T69=0,0,Investment_Breakdown_DATA!T69),IF($C$2="Current Exchange rate",IF(Investment_Breakdown_DATA!T69=0,0,Investment_Breakdown_DATA!T69/ECO!T34),IF($C$2="Constant Exchange rate",IF(Investment_Breakdown_DATA!T69=0,0,Investment_Breakdown_DATA!T69/ECO!T69))))</f>
        <v>2110.1282411307684</v>
      </c>
      <c r="K109" s="64">
        <f>IF($C$2="National Currency",IF(Investment_Breakdown_DATA!U69=0,0,Investment_Breakdown_DATA!U69),IF($C$2="Current Exchange rate",IF(Investment_Breakdown_DATA!U69=0,0,Investment_Breakdown_DATA!U69/ECO!U34),IF($C$2="Constant Exchange rate",IF(Investment_Breakdown_DATA!U69=0,0,Investment_Breakdown_DATA!U69/ECO!U69))))</f>
        <v>2477.3003837873257</v>
      </c>
      <c r="L109" s="64">
        <f>IF($C$2="National Currency",IF(Investment_Breakdown_DATA!V69=0,0,Investment_Breakdown_DATA!V69),IF($C$2="Current Exchange rate",IF(Investment_Breakdown_DATA!V69=0,0,Investment_Breakdown_DATA!V69/ECO!V34),IF($C$2="Constant Exchange rate",IF(Investment_Breakdown_DATA!V69=0,0,Investment_Breakdown_DATA!V69/ECO!V69))))</f>
        <v>2373.6310025273797</v>
      </c>
      <c r="M109" s="64">
        <f>IF($C$2="National Currency",IF(Investment_Breakdown_DATA!W69=0,0,Investment_Breakdown_DATA!W69),IF($C$2="Current Exchange rate",IF(Investment_Breakdown_DATA!W69=0,0,Investment_Breakdown_DATA!W69/ECO!W34),IF($C$2="Constant Exchange rate",IF(Investment_Breakdown_DATA!W69=0,0,Investment_Breakdown_DATA!W69/ECO!W69))))</f>
        <v>2274.1739211831882</v>
      </c>
      <c r="N109" s="64">
        <f>IF($C$2="National Currency",IF(Investment_Breakdown_DATA!X69=0,0,Investment_Breakdown_DATA!X69),IF($C$2="Current Exchange rate",IF(Investment_Breakdown_DATA!X69=0,0,Investment_Breakdown_DATA!X69/ECO!X34),IF($C$2="Constant Exchange rate",IF(Investment_Breakdown_DATA!X69=0,0,Investment_Breakdown_DATA!X69/ECO!X69))))</f>
        <v>2662.173546756529</v>
      </c>
      <c r="O109" s="64">
        <f>IF($C$2="National Currency",IF(Investment_Breakdown_DATA!Y69=0,0,Investment_Breakdown_DATA!Y69),IF($C$2="Current Exchange rate",IF(Investment_Breakdown_DATA!Y69=0,0,Investment_Breakdown_DATA!Y69/ECO!Y34),IF($C$2="Constant Exchange rate",IF(Investment_Breakdown_DATA!Y69=0,0,Investment_Breakdown_DATA!Y69/ECO!Y69))))</f>
        <v>2106.1193016942807</v>
      </c>
      <c r="P109" s="144">
        <f>IF($C$2="National Currency",IF(Investment_Breakdown_DATA!Z69=0,0,Investment_Breakdown_DATA!Z69),IF($C$2="Current Exchange rate",IF(Investment_Breakdown_DATA!Z69=0,0,Investment_Breakdown_DATA!Z69/ECO!Z34),IF($C$2="Constant Exchange rate",IF(Investment_Breakdown_DATA!Z69=0,0,Investment_Breakdown_DATA!Z69/ECO!Z69))))</f>
        <v>0</v>
      </c>
      <c r="Q109" s="63">
        <f t="shared" si="34"/>
        <v>4.2640032202769934E-3</v>
      </c>
      <c r="R109" s="63">
        <f t="shared" si="35"/>
        <v>-0.20887227496483818</v>
      </c>
      <c r="S109" s="63">
        <f t="shared" si="36"/>
        <v>0.58114353478566416</v>
      </c>
    </row>
    <row r="110" spans="3:19" ht="15" x14ac:dyDescent="0.25">
      <c r="C110" s="165"/>
      <c r="D110" s="166"/>
      <c r="E110" s="61" t="str">
        <f t="shared" si="33"/>
        <v>PT</v>
      </c>
      <c r="F110" s="64">
        <f>IF($C$2="National Currency",IF(Investment_Breakdown_DATA!P70=0,0,Investment_Breakdown_DATA!P70),IF($C$2="Current Exchange rate",IF(Investment_Breakdown_DATA!P70=0,0,Investment_Breakdown_DATA!P70/ECO!P35),IF($C$2="Constant Exchange rate",IF(Investment_Breakdown_DATA!P70=0,0,Investment_Breakdown_DATA!P70/ECO!P70))))</f>
        <v>0</v>
      </c>
      <c r="G110" s="64">
        <f>IF($C$2="National Currency",IF(Investment_Breakdown_DATA!Q70=0,0,Investment_Breakdown_DATA!Q70),IF($C$2="Current Exchange rate",IF(Investment_Breakdown_DATA!Q70=0,0,Investment_Breakdown_DATA!Q70/ECO!Q35),IF($C$2="Constant Exchange rate",IF(Investment_Breakdown_DATA!Q70=0,0,Investment_Breakdown_DATA!Q70/ECO!Q70))))</f>
        <v>0</v>
      </c>
      <c r="H110" s="64">
        <f>IF($C$2="National Currency",IF(Investment_Breakdown_DATA!R70=0,0,Investment_Breakdown_DATA!R70),IF($C$2="Current Exchange rate",IF(Investment_Breakdown_DATA!R70=0,0,Investment_Breakdown_DATA!R70/ECO!R35),IF($C$2="Constant Exchange rate",IF(Investment_Breakdown_DATA!R70=0,0,Investment_Breakdown_DATA!R70/ECO!R70))))</f>
        <v>0</v>
      </c>
      <c r="I110" s="64">
        <f>IF($C$2="National Currency",IF(Investment_Breakdown_DATA!S70=0,0,Investment_Breakdown_DATA!S70),IF($C$2="Current Exchange rate",IF(Investment_Breakdown_DATA!S70=0,0,Investment_Breakdown_DATA!S70/ECO!S35),IF($C$2="Constant Exchange rate",IF(Investment_Breakdown_DATA!S70=0,0,Investment_Breakdown_DATA!S70/ECO!S70))))</f>
        <v>0</v>
      </c>
      <c r="J110" s="64">
        <f>IF($C$2="National Currency",IF(Investment_Breakdown_DATA!T70=0,0,Investment_Breakdown_DATA!T70),IF($C$2="Current Exchange rate",IF(Investment_Breakdown_DATA!T70=0,0,Investment_Breakdown_DATA!T70/ECO!T35),IF($C$2="Constant Exchange rate",IF(Investment_Breakdown_DATA!T70=0,0,Investment_Breakdown_DATA!T70/ECO!T70))))</f>
        <v>0</v>
      </c>
      <c r="K110" s="64">
        <f>IF($C$2="National Currency",IF(Investment_Breakdown_DATA!U70=0,0,Investment_Breakdown_DATA!U70),IF($C$2="Current Exchange rate",IF(Investment_Breakdown_DATA!U70=0,0,Investment_Breakdown_DATA!U70/ECO!U35),IF($C$2="Constant Exchange rate",IF(Investment_Breakdown_DATA!U70=0,0,Investment_Breakdown_DATA!U70/ECO!U70))))</f>
        <v>0</v>
      </c>
      <c r="L110" s="64">
        <f>IF($C$2="National Currency",IF(Investment_Breakdown_DATA!V70=0,0,Investment_Breakdown_DATA!V70),IF($C$2="Current Exchange rate",IF(Investment_Breakdown_DATA!V70=0,0,Investment_Breakdown_DATA!V70/ECO!V35),IF($C$2="Constant Exchange rate",IF(Investment_Breakdown_DATA!V70=0,0,Investment_Breakdown_DATA!V70/ECO!V70))))</f>
        <v>0</v>
      </c>
      <c r="M110" s="64">
        <f>IF($C$2="National Currency",IF(Investment_Breakdown_DATA!W70=0,0,Investment_Breakdown_DATA!W70),IF($C$2="Current Exchange rate",IF(Investment_Breakdown_DATA!W70=0,0,Investment_Breakdown_DATA!W70/ECO!W35),IF($C$2="Constant Exchange rate",IF(Investment_Breakdown_DATA!W70=0,0,Investment_Breakdown_DATA!W70/ECO!W70))))</f>
        <v>0</v>
      </c>
      <c r="N110" s="64">
        <f>IF($C$2="National Currency",IF(Investment_Breakdown_DATA!X70=0,0,Investment_Breakdown_DATA!X70),IF($C$2="Current Exchange rate",IF(Investment_Breakdown_DATA!X70=0,0,Investment_Breakdown_DATA!X70/ECO!X35),IF($C$2="Constant Exchange rate",IF(Investment_Breakdown_DATA!X70=0,0,Investment_Breakdown_DATA!X70/ECO!X70))))</f>
        <v>0</v>
      </c>
      <c r="O110" s="64">
        <f>IF($C$2="National Currency",IF(Investment_Breakdown_DATA!Y70=0,0,Investment_Breakdown_DATA!Y70),IF($C$2="Current Exchange rate",IF(Investment_Breakdown_DATA!Y70=0,0,Investment_Breakdown_DATA!Y70/ECO!Y35),IF($C$2="Constant Exchange rate",IF(Investment_Breakdown_DATA!Y70=0,0,Investment_Breakdown_DATA!Y70/ECO!Y70))))</f>
        <v>0</v>
      </c>
      <c r="P110" s="144">
        <f>IF($C$2="National Currency",IF(Investment_Breakdown_DATA!Z70=0,0,Investment_Breakdown_DATA!Z70),IF($C$2="Current Exchange rate",IF(Investment_Breakdown_DATA!Z70=0,0,Investment_Breakdown_DATA!Z70/ECO!Z35),IF($C$2="Constant Exchange rate",IF(Investment_Breakdown_DATA!Z70=0,0,Investment_Breakdown_DATA!Z70/ECO!Z70))))</f>
        <v>0</v>
      </c>
      <c r="Q110" s="63">
        <f t="shared" si="34"/>
        <v>0</v>
      </c>
      <c r="R110" s="63" t="str">
        <f t="shared" si="35"/>
        <v>-</v>
      </c>
      <c r="S110" s="63" t="str">
        <f t="shared" si="36"/>
        <v>-</v>
      </c>
    </row>
    <row r="111" spans="3:19" ht="15" x14ac:dyDescent="0.25">
      <c r="C111" s="165"/>
      <c r="D111" s="166"/>
      <c r="E111" s="61" t="str">
        <f t="shared" si="33"/>
        <v>RO</v>
      </c>
      <c r="F111" s="64">
        <f>IF($C$2="National Currency",IF(Investment_Breakdown_DATA!P71=0,0,Investment_Breakdown_DATA!P71),IF($C$2="Current Exchange rate",IF(Investment_Breakdown_DATA!P71=0,0,Investment_Breakdown_DATA!P71/ECO!P36),IF($C$2="Constant Exchange rate",IF(Investment_Breakdown_DATA!P71=0,0,Investment_Breakdown_DATA!P71/ECO!P71))))</f>
        <v>169.22466315695547</v>
      </c>
      <c r="G111" s="141">
        <f>IF($C$2="National Currency",IF(Investment_Breakdown_DATA!Q71=0,0,Investment_Breakdown_DATA!Q71),IF($C$2="Current Exchange rate",IF(Investment_Breakdown_DATA!Q71=0,0,Investment_Breakdown_DATA!Q71/ECO!Q36),IF($C$2="Constant Exchange rate",IF(Investment_Breakdown_DATA!Q71=0,0,Investment_Breakdown_DATA!Q71/ECO!Q71))))</f>
        <v>163.53177835281519</v>
      </c>
      <c r="H111" s="141">
        <f>IF($C$2="National Currency",IF(Investment_Breakdown_DATA!R71=0,0,Investment_Breakdown_DATA!R71),IF($C$2="Current Exchange rate",IF(Investment_Breakdown_DATA!R71=0,0,Investment_Breakdown_DATA!R71/ECO!R36),IF($C$2="Constant Exchange rate",IF(Investment_Breakdown_DATA!R71=0,0,Investment_Breakdown_DATA!R71/ECO!R71))))</f>
        <v>157.83889354867492</v>
      </c>
      <c r="I111" s="141">
        <f>IF($C$2="National Currency",IF(Investment_Breakdown_DATA!S71=0,0,Investment_Breakdown_DATA!S71),IF($C$2="Current Exchange rate",IF(Investment_Breakdown_DATA!S71=0,0,Investment_Breakdown_DATA!S71/ECO!S36),IF($C$2="Constant Exchange rate",IF(Investment_Breakdown_DATA!S71=0,0,Investment_Breakdown_DATA!S71/ECO!S71))))</f>
        <v>152.14600874453464</v>
      </c>
      <c r="J111" s="141">
        <f>IF($C$2="National Currency",IF(Investment_Breakdown_DATA!T71=0,0,Investment_Breakdown_DATA!T71),IF($C$2="Current Exchange rate",IF(Investment_Breakdown_DATA!T71=0,0,Investment_Breakdown_DATA!T71/ECO!T36),IF($C$2="Constant Exchange rate",IF(Investment_Breakdown_DATA!T71=0,0,Investment_Breakdown_DATA!T71/ECO!T71))))</f>
        <v>146.45312394039436</v>
      </c>
      <c r="K111" s="64">
        <f>IF($C$2="National Currency",IF(Investment_Breakdown_DATA!U71=0,0,Investment_Breakdown_DATA!U71),IF($C$2="Current Exchange rate",IF(Investment_Breakdown_DATA!U71=0,0,Investment_Breakdown_DATA!U71/ECO!U36),IF($C$2="Constant Exchange rate",IF(Investment_Breakdown_DATA!U71=0,0,Investment_Breakdown_DATA!U71/ECO!U71))))</f>
        <v>140.76023913625411</v>
      </c>
      <c r="L111" s="64">
        <f>IF($C$2="National Currency",IF(Investment_Breakdown_DATA!V71=0,0,Investment_Breakdown_DATA!V71),IF($C$2="Current Exchange rate",IF(Investment_Breakdown_DATA!V71=0,0,Investment_Breakdown_DATA!V71/ECO!V36),IF($C$2="Constant Exchange rate",IF(Investment_Breakdown_DATA!V71=0,0,Investment_Breakdown_DATA!V71/ECO!V71))))</f>
        <v>153.47550637994109</v>
      </c>
      <c r="M111" s="64">
        <f>IF($C$2="National Currency",IF(Investment_Breakdown_DATA!W71=0,0,Investment_Breakdown_DATA!W71),IF($C$2="Current Exchange rate",IF(Investment_Breakdown_DATA!W71=0,0,Investment_Breakdown_DATA!W71/ECO!W36),IF($C$2="Constant Exchange rate",IF(Investment_Breakdown_DATA!W71=0,0,Investment_Breakdown_DATA!W71/ECO!W71))))</f>
        <v>0</v>
      </c>
      <c r="N111" s="64">
        <f>IF($C$2="National Currency",IF(Investment_Breakdown_DATA!X71=0,0,Investment_Breakdown_DATA!X71),IF($C$2="Current Exchange rate",IF(Investment_Breakdown_DATA!X71=0,0,Investment_Breakdown_DATA!X71/ECO!X36),IF($C$2="Constant Exchange rate",IF(Investment_Breakdown_DATA!X71=0,0,Investment_Breakdown_DATA!X71/ECO!X71))))</f>
        <v>0</v>
      </c>
      <c r="O111" s="64">
        <f>IF($C$2="National Currency",IF(Investment_Breakdown_DATA!Y71=0,0,Investment_Breakdown_DATA!Y71),IF($C$2="Current Exchange rate",IF(Investment_Breakdown_DATA!Y71=0,0,Investment_Breakdown_DATA!Y71/ECO!Y36),IF($C$2="Constant Exchange rate",IF(Investment_Breakdown_DATA!Y71=0,0,Investment_Breakdown_DATA!Y71/ECO!Y71))))</f>
        <v>0</v>
      </c>
      <c r="P111" s="144">
        <f>IF($C$2="National Currency",IF(Investment_Breakdown_DATA!Z71=0,0,Investment_Breakdown_DATA!Z71),IF($C$2="Current Exchange rate",IF(Investment_Breakdown_DATA!Z71=0,0,Investment_Breakdown_DATA!Z71/ECO!Z36),IF($C$2="Constant Exchange rate",IF(Investment_Breakdown_DATA!Z71=0,0,Investment_Breakdown_DATA!Z71/ECO!Z71))))</f>
        <v>0</v>
      </c>
      <c r="Q111" s="63">
        <f t="shared" si="34"/>
        <v>0</v>
      </c>
      <c r="R111" s="63" t="str">
        <f t="shared" si="35"/>
        <v>-</v>
      </c>
      <c r="S111" s="63" t="str">
        <f t="shared" si="36"/>
        <v>-</v>
      </c>
    </row>
    <row r="112" spans="3:19" ht="15" x14ac:dyDescent="0.25">
      <c r="C112" s="165"/>
      <c r="D112" s="166"/>
      <c r="E112" s="61" t="str">
        <f t="shared" si="33"/>
        <v>SE</v>
      </c>
      <c r="F112" s="64">
        <f>IF($C$2="National Currency",IF(Investment_Breakdown_DATA!P72=0,0,Investment_Breakdown_DATA!P72),IF($C$2="Current Exchange rate",IF(Investment_Breakdown_DATA!P72=0,0,Investment_Breakdown_DATA!P72/ECO!P37),IF($C$2="Constant Exchange rate",IF(Investment_Breakdown_DATA!P72=0,0,Investment_Breakdown_DATA!P72/ECO!P72))))</f>
        <v>18849.036516554879</v>
      </c>
      <c r="G112" s="64">
        <f>IF($C$2="National Currency",IF(Investment_Breakdown_DATA!Q72=0,0,Investment_Breakdown_DATA!Q72),IF($C$2="Current Exchange rate",IF(Investment_Breakdown_DATA!Q72=0,0,Investment_Breakdown_DATA!Q72/ECO!Q37),IF($C$2="Constant Exchange rate",IF(Investment_Breakdown_DATA!Q72=0,0,Investment_Breakdown_DATA!Q72/ECO!Q72))))</f>
        <v>18471.308421164696</v>
      </c>
      <c r="H112" s="64">
        <f>IF($C$2="National Currency",IF(Investment_Breakdown_DATA!R72=0,0,Investment_Breakdown_DATA!R72),IF($C$2="Current Exchange rate",IF(Investment_Breakdown_DATA!R72=0,0,Investment_Breakdown_DATA!R72/ECO!R37),IF($C$2="Constant Exchange rate",IF(Investment_Breakdown_DATA!R72=0,0,Investment_Breakdown_DATA!R72/ECO!R72))))</f>
        <v>18591.078462684978</v>
      </c>
      <c r="I112" s="64">
        <f>IF($C$2="National Currency",IF(Investment_Breakdown_DATA!S72=0,0,Investment_Breakdown_DATA!S72),IF($C$2="Current Exchange rate",IF(Investment_Breakdown_DATA!S72=0,0,Investment_Breakdown_DATA!S72/ECO!S37),IF($C$2="Constant Exchange rate",IF(Investment_Breakdown_DATA!S72=0,0,Investment_Breakdown_DATA!S72/ECO!S72))))</f>
        <v>19420.738848078356</v>
      </c>
      <c r="J112" s="64">
        <f>IF($C$2="National Currency",IF(Investment_Breakdown_DATA!T72=0,0,Investment_Breakdown_DATA!T72),IF($C$2="Current Exchange rate",IF(Investment_Breakdown_DATA!T72=0,0,Investment_Breakdown_DATA!T72/ECO!T37),IF($C$2="Constant Exchange rate",IF(Investment_Breakdown_DATA!T72=0,0,Investment_Breakdown_DATA!T72/ECO!T72))))</f>
        <v>21550.835728734161</v>
      </c>
      <c r="K112" s="64">
        <f>IF($C$2="National Currency",IF(Investment_Breakdown_DATA!U72=0,0,Investment_Breakdown_DATA!U72),IF($C$2="Current Exchange rate",IF(Investment_Breakdown_DATA!U72=0,0,Investment_Breakdown_DATA!U72/ECO!U37),IF($C$2="Constant Exchange rate",IF(Investment_Breakdown_DATA!U72=0,0,Investment_Breakdown_DATA!U72/ECO!U72))))</f>
        <v>22652.826572979877</v>
      </c>
      <c r="L112" s="64">
        <f>IF($C$2="National Currency",IF(Investment_Breakdown_DATA!V72=0,0,Investment_Breakdown_DATA!V72),IF($C$2="Current Exchange rate",IF(Investment_Breakdown_DATA!V72=0,0,Investment_Breakdown_DATA!V72/ECO!V37),IF($C$2="Constant Exchange rate",IF(Investment_Breakdown_DATA!V72=0,0,Investment_Breakdown_DATA!V72/ECO!V72))))</f>
        <v>22636.644309592248</v>
      </c>
      <c r="M112" s="64">
        <f>IF($C$2="National Currency",IF(Investment_Breakdown_DATA!W72=0,0,Investment_Breakdown_DATA!W72),IF($C$2="Current Exchange rate",IF(Investment_Breakdown_DATA!W72=0,0,Investment_Breakdown_DATA!W72/ECO!W37),IF($C$2="Constant Exchange rate",IF(Investment_Breakdown_DATA!W72=0,0,Investment_Breakdown_DATA!W72/ECO!W72))))</f>
        <v>23557.862237836685</v>
      </c>
      <c r="N112" s="64">
        <f>IF($C$2="National Currency",IF(Investment_Breakdown_DATA!X72=0,0,Investment_Breakdown_DATA!X72),IF($C$2="Current Exchange rate",IF(Investment_Breakdown_DATA!X72=0,0,Investment_Breakdown_DATA!X72/ECO!X37),IF($C$2="Constant Exchange rate",IF(Investment_Breakdown_DATA!X72=0,0,Investment_Breakdown_DATA!X72/ECO!X72))))</f>
        <v>32165.655275204939</v>
      </c>
      <c r="O112" s="64">
        <f>IF($C$2="National Currency",IF(Investment_Breakdown_DATA!Y72=0,0,Investment_Breakdown_DATA!Y72),IF($C$2="Current Exchange rate",IF(Investment_Breakdown_DATA!Y72=0,0,Investment_Breakdown_DATA!Y72/ECO!Y37),IF($C$2="Constant Exchange rate",IF(Investment_Breakdown_DATA!Y72=0,0,Investment_Breakdown_DATA!Y72/ECO!Y72))))</f>
        <v>35027.999574150963</v>
      </c>
      <c r="P112" s="144">
        <f>IF($C$2="National Currency",IF(Investment_Breakdown_DATA!Z72=0,0,Investment_Breakdown_DATA!Z72),IF($C$2="Current Exchange rate",IF(Investment_Breakdown_DATA!Z72=0,0,Investment_Breakdown_DATA!Z72/ECO!Z37),IF($C$2="Constant Exchange rate",IF(Investment_Breakdown_DATA!Z72=0,0,Investment_Breakdown_DATA!Z72/ECO!Z72))))</f>
        <v>0</v>
      </c>
      <c r="Q112" s="63">
        <f t="shared" si="34"/>
        <v>7.0916924252053384E-2</v>
      </c>
      <c r="R112" s="63">
        <f t="shared" si="35"/>
        <v>8.8987594826102523E-2</v>
      </c>
      <c r="S112" s="63">
        <f t="shared" si="36"/>
        <v>0.85834430016549113</v>
      </c>
    </row>
    <row r="113" spans="3:19" ht="15" x14ac:dyDescent="0.25">
      <c r="C113" s="165"/>
      <c r="D113" s="166"/>
      <c r="E113" s="61" t="str">
        <f t="shared" si="33"/>
        <v>SI</v>
      </c>
      <c r="F113" s="64">
        <f>IF($C$2="National Currency",IF(Investment_Breakdown_DATA!P73=0,0,Investment_Breakdown_DATA!P73),IF($C$2="Current Exchange rate",IF(Investment_Breakdown_DATA!P73=0,0,Investment_Breakdown_DATA!P73/ECO!P38),IF($C$2="Constant Exchange rate",IF(Investment_Breakdown_DATA!P73=0,0,Investment_Breakdown_DATA!P73/ECO!P73))))</f>
        <v>160.74945751961278</v>
      </c>
      <c r="G113" s="64">
        <f>IF($C$2="National Currency",IF(Investment_Breakdown_DATA!Q73=0,0,Investment_Breakdown_DATA!Q73),IF($C$2="Current Exchange rate",IF(Investment_Breakdown_DATA!Q73=0,0,Investment_Breakdown_DATA!Q73/ECO!Q38),IF($C$2="Constant Exchange rate",IF(Investment_Breakdown_DATA!Q73=0,0,Investment_Breakdown_DATA!Q73/ECO!Q73))))</f>
        <v>176.04323151393757</v>
      </c>
      <c r="H113" s="64">
        <f>IF($C$2="National Currency",IF(Investment_Breakdown_DATA!R73=0,0,Investment_Breakdown_DATA!R73),IF($C$2="Current Exchange rate",IF(Investment_Breakdown_DATA!R73=0,0,Investment_Breakdown_DATA!R73/ECO!R38),IF($C$2="Constant Exchange rate",IF(Investment_Breakdown_DATA!R73=0,0,Investment_Breakdown_DATA!R73/ECO!R73))))</f>
        <v>362.14321482223335</v>
      </c>
      <c r="I113" s="64">
        <f>IF($C$2="National Currency",IF(Investment_Breakdown_DATA!S73=0,0,Investment_Breakdown_DATA!S73),IF($C$2="Current Exchange rate",IF(Investment_Breakdown_DATA!S73=0,0,Investment_Breakdown_DATA!S73/ECO!S38),IF($C$2="Constant Exchange rate",IF(Investment_Breakdown_DATA!S73=0,0,Investment_Breakdown_DATA!S73/ECO!S73))))</f>
        <v>614</v>
      </c>
      <c r="J113" s="64">
        <f>IF($C$2="National Currency",IF(Investment_Breakdown_DATA!T73=0,0,Investment_Breakdown_DATA!T73),IF($C$2="Current Exchange rate",IF(Investment_Breakdown_DATA!T73=0,0,Investment_Breakdown_DATA!T73/ECO!T38),IF($C$2="Constant Exchange rate",IF(Investment_Breakdown_DATA!T73=0,0,Investment_Breakdown_DATA!T73/ECO!T73))))</f>
        <v>524</v>
      </c>
      <c r="K113" s="64">
        <f>IF($C$2="National Currency",IF(Investment_Breakdown_DATA!U73=0,0,Investment_Breakdown_DATA!U73),IF($C$2="Current Exchange rate",IF(Investment_Breakdown_DATA!U73=0,0,Investment_Breakdown_DATA!U73/ECO!U38),IF($C$2="Constant Exchange rate",IF(Investment_Breakdown_DATA!U73=0,0,Investment_Breakdown_DATA!U73/ECO!U73))))</f>
        <v>1224</v>
      </c>
      <c r="L113" s="64">
        <f>IF($C$2="National Currency",IF(Investment_Breakdown_DATA!V73=0,0,Investment_Breakdown_DATA!V73),IF($C$2="Current Exchange rate",IF(Investment_Breakdown_DATA!V73=0,0,Investment_Breakdown_DATA!V73/ECO!V38),IF($C$2="Constant Exchange rate",IF(Investment_Breakdown_DATA!V73=0,0,Investment_Breakdown_DATA!V73/ECO!V73))))</f>
        <v>1095</v>
      </c>
      <c r="M113" s="64">
        <f>IF($C$2="National Currency",IF(Investment_Breakdown_DATA!W73=0,0,Investment_Breakdown_DATA!W73),IF($C$2="Current Exchange rate",IF(Investment_Breakdown_DATA!W73=0,0,Investment_Breakdown_DATA!W73/ECO!W38),IF($C$2="Constant Exchange rate",IF(Investment_Breakdown_DATA!W73=0,0,Investment_Breakdown_DATA!W73/ECO!W73))))</f>
        <v>281</v>
      </c>
      <c r="N113" s="64">
        <f>IF($C$2="National Currency",IF(Investment_Breakdown_DATA!X73=0,0,Investment_Breakdown_DATA!X73),IF($C$2="Current Exchange rate",IF(Investment_Breakdown_DATA!X73=0,0,Investment_Breakdown_DATA!X73/ECO!X38),IF($C$2="Constant Exchange rate",IF(Investment_Breakdown_DATA!X73=0,0,Investment_Breakdown_DATA!X73/ECO!X73))))</f>
        <v>288</v>
      </c>
      <c r="O113" s="64">
        <f>IF($C$2="National Currency",IF(Investment_Breakdown_DATA!Y73=0,0,Investment_Breakdown_DATA!Y73),IF($C$2="Current Exchange rate",IF(Investment_Breakdown_DATA!Y73=0,0,Investment_Breakdown_DATA!Y73/ECO!Y38),IF($C$2="Constant Exchange rate",IF(Investment_Breakdown_DATA!Y73=0,0,Investment_Breakdown_DATA!Y73/ECO!Y73))))</f>
        <v>259.89999999999998</v>
      </c>
      <c r="P113" s="144">
        <f>IF($C$2="National Currency",IF(Investment_Breakdown_DATA!Z73=0,0,Investment_Breakdown_DATA!Z73),IF($C$2="Current Exchange rate",IF(Investment_Breakdown_DATA!Z73=0,0,Investment_Breakdown_DATA!Z73/ECO!Z38),IF($C$2="Constant Exchange rate",IF(Investment_Breakdown_DATA!Z73=0,0,Investment_Breakdown_DATA!Z73/ECO!Z73))))</f>
        <v>0</v>
      </c>
      <c r="Q113" s="63">
        <f t="shared" si="34"/>
        <v>5.2618787362068264E-4</v>
      </c>
      <c r="R113" s="63">
        <f t="shared" si="35"/>
        <v>-9.7569444444444486E-2</v>
      </c>
      <c r="S113" s="63">
        <f t="shared" si="36"/>
        <v>0.61680172369035846</v>
      </c>
    </row>
    <row r="114" spans="3:19" ht="15" x14ac:dyDescent="0.25">
      <c r="C114" s="165"/>
      <c r="D114" s="166"/>
      <c r="E114" s="61" t="str">
        <f t="shared" si="33"/>
        <v xml:space="preserve">SK </v>
      </c>
      <c r="F114" s="64">
        <f>IF($C$2="National Currency",IF(Investment_Breakdown_DATA!P74=0,0,Investment_Breakdown_DATA!P74),IF($C$2="Current Exchange rate",IF(Investment_Breakdown_DATA!P74=0,0,Investment_Breakdown_DATA!P74/ECO!P39),IF($C$2="Constant Exchange rate",IF(Investment_Breakdown_DATA!P74=0,0,Investment_Breakdown_DATA!P74/ECO!P74))))</f>
        <v>0</v>
      </c>
      <c r="G114" s="64">
        <f>IF($C$2="National Currency",IF(Investment_Breakdown_DATA!Q74=0,0,Investment_Breakdown_DATA!Q74),IF($C$2="Current Exchange rate",IF(Investment_Breakdown_DATA!Q74=0,0,Investment_Breakdown_DATA!Q74/ECO!Q39),IF($C$2="Constant Exchange rate",IF(Investment_Breakdown_DATA!Q74=0,0,Investment_Breakdown_DATA!Q74/ECO!Q74))))</f>
        <v>0</v>
      </c>
      <c r="H114" s="64">
        <f>IF($C$2="National Currency",IF(Investment_Breakdown_DATA!R74=0,0,Investment_Breakdown_DATA!R74),IF($C$2="Current Exchange rate",IF(Investment_Breakdown_DATA!R74=0,0,Investment_Breakdown_DATA!R74/ECO!R39),IF($C$2="Constant Exchange rate",IF(Investment_Breakdown_DATA!R74=0,0,Investment_Breakdown_DATA!R74/ECO!R74))))</f>
        <v>0</v>
      </c>
      <c r="I114" s="64">
        <f>IF($C$2="National Currency",IF(Investment_Breakdown_DATA!S74=0,0,Investment_Breakdown_DATA!S74),IF($C$2="Current Exchange rate",IF(Investment_Breakdown_DATA!S74=0,0,Investment_Breakdown_DATA!S74/ECO!S39),IF($C$2="Constant Exchange rate",IF(Investment_Breakdown_DATA!S74=0,0,Investment_Breakdown_DATA!S74/ECO!S74))))</f>
        <v>0</v>
      </c>
      <c r="J114" s="64">
        <f>IF($C$2="National Currency",IF(Investment_Breakdown_DATA!T74=0,0,Investment_Breakdown_DATA!T74),IF($C$2="Current Exchange rate",IF(Investment_Breakdown_DATA!T74=0,0,Investment_Breakdown_DATA!T74/ECO!T39),IF($C$2="Constant Exchange rate",IF(Investment_Breakdown_DATA!T74=0,0,Investment_Breakdown_DATA!T74/ECO!T74))))</f>
        <v>0</v>
      </c>
      <c r="K114" s="64">
        <f>IF($C$2="National Currency",IF(Investment_Breakdown_DATA!U74=0,0,Investment_Breakdown_DATA!U74),IF($C$2="Current Exchange rate",IF(Investment_Breakdown_DATA!U74=0,0,Investment_Breakdown_DATA!U74/ECO!U39),IF($C$2="Constant Exchange rate",IF(Investment_Breakdown_DATA!U74=0,0,Investment_Breakdown_DATA!U74/ECO!U74))))</f>
        <v>0</v>
      </c>
      <c r="L114" s="64">
        <f>IF($C$2="National Currency",IF(Investment_Breakdown_DATA!V74=0,0,Investment_Breakdown_DATA!V74),IF($C$2="Current Exchange rate",IF(Investment_Breakdown_DATA!V74=0,0,Investment_Breakdown_DATA!V74/ECO!V39),IF($C$2="Constant Exchange rate",IF(Investment_Breakdown_DATA!V74=0,0,Investment_Breakdown_DATA!V74/ECO!V74))))</f>
        <v>0</v>
      </c>
      <c r="M114" s="64">
        <f>IF($C$2="National Currency",IF(Investment_Breakdown_DATA!W74=0,0,Investment_Breakdown_DATA!W74),IF($C$2="Current Exchange rate",IF(Investment_Breakdown_DATA!W74=0,0,Investment_Breakdown_DATA!W74/ECO!W39),IF($C$2="Constant Exchange rate",IF(Investment_Breakdown_DATA!W74=0,0,Investment_Breakdown_DATA!W74/ECO!W74))))</f>
        <v>0</v>
      </c>
      <c r="N114" s="64">
        <f>IF($C$2="National Currency",IF(Investment_Breakdown_DATA!X74=0,0,Investment_Breakdown_DATA!X74),IF($C$2="Current Exchange rate",IF(Investment_Breakdown_DATA!X74=0,0,Investment_Breakdown_DATA!X74/ECO!X39),IF($C$2="Constant Exchange rate",IF(Investment_Breakdown_DATA!X74=0,0,Investment_Breakdown_DATA!X74/ECO!X74))))</f>
        <v>0</v>
      </c>
      <c r="O114" s="64">
        <f>IF($C$2="National Currency",IF(Investment_Breakdown_DATA!Y74=0,0,Investment_Breakdown_DATA!Y74),IF($C$2="Current Exchange rate",IF(Investment_Breakdown_DATA!Y74=0,0,Investment_Breakdown_DATA!Y74/ECO!Y39),IF($C$2="Constant Exchange rate",IF(Investment_Breakdown_DATA!Y74=0,0,Investment_Breakdown_DATA!Y74/ECO!Y74))))</f>
        <v>0</v>
      </c>
      <c r="P114" s="144">
        <f>IF($C$2="National Currency",IF(Investment_Breakdown_DATA!Z74=0,0,Investment_Breakdown_DATA!Z74),IF($C$2="Current Exchange rate",IF(Investment_Breakdown_DATA!Z74=0,0,Investment_Breakdown_DATA!Z74/ECO!Z39),IF($C$2="Constant Exchange rate",IF(Investment_Breakdown_DATA!Z74=0,0,Investment_Breakdown_DATA!Z74/ECO!Z74))))</f>
        <v>0</v>
      </c>
      <c r="Q114" s="63">
        <f t="shared" si="34"/>
        <v>0</v>
      </c>
      <c r="R114" s="63" t="str">
        <f t="shared" si="35"/>
        <v>-</v>
      </c>
      <c r="S114" s="63" t="str">
        <f t="shared" si="36"/>
        <v>-</v>
      </c>
    </row>
    <row r="115" spans="3:19" ht="15" x14ac:dyDescent="0.25">
      <c r="C115" s="165"/>
      <c r="D115" s="166"/>
      <c r="E115" s="61" t="str">
        <f t="shared" si="33"/>
        <v>TR</v>
      </c>
      <c r="F115" s="64">
        <f>IF($C$2="National Currency",IF(Investment_Breakdown_DATA!P75=0,0,Investment_Breakdown_DATA!P75),IF($C$2="Current Exchange rate",IF(Investment_Breakdown_DATA!P75=0,0,Investment_Breakdown_DATA!P75/ECO!P40),IF($C$2="Constant Exchange rate",IF(Investment_Breakdown_DATA!P75=0,0,Investment_Breakdown_DATA!P75/ECO!P75))))</f>
        <v>218.11158192090397</v>
      </c>
      <c r="G115" s="64">
        <f>IF($C$2="National Currency",IF(Investment_Breakdown_DATA!Q75=0,0,Investment_Breakdown_DATA!Q75),IF($C$2="Current Exchange rate",IF(Investment_Breakdown_DATA!Q75=0,0,Investment_Breakdown_DATA!Q75/ECO!Q40),IF($C$2="Constant Exchange rate",IF(Investment_Breakdown_DATA!Q75=0,0,Investment_Breakdown_DATA!Q75/ECO!Q75))))</f>
        <v>644.77401129943507</v>
      </c>
      <c r="H115" s="64">
        <f>IF($C$2="National Currency",IF(Investment_Breakdown_DATA!R75=0,0,Investment_Breakdown_DATA!R75),IF($C$2="Current Exchange rate",IF(Investment_Breakdown_DATA!R75=0,0,Investment_Breakdown_DATA!R75/ECO!R40),IF($C$2="Constant Exchange rate",IF(Investment_Breakdown_DATA!R75=0,0,Investment_Breakdown_DATA!R75/ECO!R75))))</f>
        <v>513.41807909604518</v>
      </c>
      <c r="I115" s="64">
        <f>IF($C$2="National Currency",IF(Investment_Breakdown_DATA!S75=0,0,Investment_Breakdown_DATA!S75),IF($C$2="Current Exchange rate",IF(Investment_Breakdown_DATA!S75=0,0,Investment_Breakdown_DATA!S75/ECO!S40),IF($C$2="Constant Exchange rate",IF(Investment_Breakdown_DATA!S75=0,0,Investment_Breakdown_DATA!S75/ECO!S75))))</f>
        <v>711.15819209039557</v>
      </c>
      <c r="J115" s="64">
        <f>IF($C$2="National Currency",IF(Investment_Breakdown_DATA!T75=0,0,Investment_Breakdown_DATA!T75),IF($C$2="Current Exchange rate",IF(Investment_Breakdown_DATA!T75=0,0,Investment_Breakdown_DATA!T75/ECO!T40),IF($C$2="Constant Exchange rate",IF(Investment_Breakdown_DATA!T75=0,0,Investment_Breakdown_DATA!T75/ECO!T75))))</f>
        <v>722.81073446327684</v>
      </c>
      <c r="K115" s="64">
        <f>IF($C$2="National Currency",IF(Investment_Breakdown_DATA!U75=0,0,Investment_Breakdown_DATA!U75),IF($C$2="Current Exchange rate",IF(Investment_Breakdown_DATA!U75=0,0,Investment_Breakdown_DATA!U75/ECO!U40),IF($C$2="Constant Exchange rate",IF(Investment_Breakdown_DATA!U75=0,0,Investment_Breakdown_DATA!U75/ECO!U75))))</f>
        <v>460.09887005649722</v>
      </c>
      <c r="L115" s="64">
        <f>IF($C$2="National Currency",IF(Investment_Breakdown_DATA!V75=0,0,Investment_Breakdown_DATA!V75),IF($C$2="Current Exchange rate",IF(Investment_Breakdown_DATA!V75=0,0,Investment_Breakdown_DATA!V75/ECO!V40),IF($C$2="Constant Exchange rate",IF(Investment_Breakdown_DATA!V75=0,0,Investment_Breakdown_DATA!V75/ECO!V75))))</f>
        <v>415.96045197740114</v>
      </c>
      <c r="M115" s="64">
        <f>IF($C$2="National Currency",IF(Investment_Breakdown_DATA!W75=0,0,Investment_Breakdown_DATA!W75),IF($C$2="Current Exchange rate",IF(Investment_Breakdown_DATA!W75=0,0,Investment_Breakdown_DATA!W75/ECO!W40),IF($C$2="Constant Exchange rate",IF(Investment_Breakdown_DATA!W75=0,0,Investment_Breakdown_DATA!W75/ECO!W75))))</f>
        <v>151.12994350282486</v>
      </c>
      <c r="N115" s="64">
        <f>IF($C$2="National Currency",IF(Investment_Breakdown_DATA!X75=0,0,Investment_Breakdown_DATA!X75),IF($C$2="Current Exchange rate",IF(Investment_Breakdown_DATA!X75=0,0,Investment_Breakdown_DATA!X75/ECO!X40),IF($C$2="Constant Exchange rate",IF(Investment_Breakdown_DATA!X75=0,0,Investment_Breakdown_DATA!X75/ECO!X75))))</f>
        <v>201.62429378531075</v>
      </c>
      <c r="O115" s="64">
        <f>IF($C$2="National Currency",IF(Investment_Breakdown_DATA!Y75=0,0,Investment_Breakdown_DATA!Y75),IF($C$2="Current Exchange rate",IF(Investment_Breakdown_DATA!Y75=0,0,Investment_Breakdown_DATA!Y75/ECO!Y40),IF($C$2="Constant Exchange rate",IF(Investment_Breakdown_DATA!Y75=0,0,Investment_Breakdown_DATA!Y75/ECO!Y75))))</f>
        <v>235.5225988700565</v>
      </c>
      <c r="P115" s="144">
        <f>IF($C$2="National Currency",IF(Investment_Breakdown_DATA!Z75=0,0,Investment_Breakdown_DATA!Z75),IF($C$2="Current Exchange rate",IF(Investment_Breakdown_DATA!Z75=0,0,Investment_Breakdown_DATA!Z75/ECO!Z40),IF($C$2="Constant Exchange rate",IF(Investment_Breakdown_DATA!Z75=0,0,Investment_Breakdown_DATA!Z75/ECO!Z75))))</f>
        <v>0</v>
      </c>
      <c r="Q115" s="63">
        <f t="shared" si="34"/>
        <v>4.7683391877280504E-4</v>
      </c>
      <c r="R115" s="63">
        <f t="shared" si="35"/>
        <v>0.16812609457092798</v>
      </c>
      <c r="S115" s="63">
        <f t="shared" si="36"/>
        <v>7.9826191694242432E-2</v>
      </c>
    </row>
    <row r="116" spans="3:19" ht="15" x14ac:dyDescent="0.25">
      <c r="C116" s="165"/>
      <c r="D116" s="166"/>
      <c r="E116" s="61" t="str">
        <f t="shared" si="33"/>
        <v>UK</v>
      </c>
      <c r="F116" s="65">
        <f>IF($C$2="National Currency",IF(Investment_Breakdown_DATA!P76=0,0,Investment_Breakdown_DATA!P76),IF($C$2="Current Exchange rate",IF(Investment_Breakdown_DATA!P76=0,0,Investment_Breakdown_DATA!P76/ECO!P41),IF($C$2="Constant Exchange rate",IF(Investment_Breakdown_DATA!P76=0,0,Investment_Breakdown_DATA!P76/ECO!P76))))</f>
        <v>0</v>
      </c>
      <c r="G116" s="65">
        <f>IF($C$2="National Currency",IF(Investment_Breakdown_DATA!Q76=0,0,Investment_Breakdown_DATA!Q76),IF($C$2="Current Exchange rate",IF(Investment_Breakdown_DATA!Q76=0,0,Investment_Breakdown_DATA!Q76/ECO!Q41),IF($C$2="Constant Exchange rate",IF(Investment_Breakdown_DATA!Q76=0,0,Investment_Breakdown_DATA!Q76/ECO!Q76))))</f>
        <v>0</v>
      </c>
      <c r="H116" s="65">
        <f>IF($C$2="National Currency",IF(Investment_Breakdown_DATA!R76=0,0,Investment_Breakdown_DATA!R76),IF($C$2="Current Exchange rate",IF(Investment_Breakdown_DATA!R76=0,0,Investment_Breakdown_DATA!R76/ECO!R41),IF($C$2="Constant Exchange rate",IF(Investment_Breakdown_DATA!R76=0,0,Investment_Breakdown_DATA!R76/ECO!R76))))</f>
        <v>0</v>
      </c>
      <c r="I116" s="65">
        <f>IF($C$2="National Currency",IF(Investment_Breakdown_DATA!S76=0,0,Investment_Breakdown_DATA!S76),IF($C$2="Current Exchange rate",IF(Investment_Breakdown_DATA!S76=0,0,Investment_Breakdown_DATA!S76/ECO!S41),IF($C$2="Constant Exchange rate",IF(Investment_Breakdown_DATA!S76=0,0,Investment_Breakdown_DATA!S76/ECO!S76))))</f>
        <v>0</v>
      </c>
      <c r="J116" s="65">
        <f>IF($C$2="National Currency",IF(Investment_Breakdown_DATA!T76=0,0,Investment_Breakdown_DATA!T76),IF($C$2="Current Exchange rate",IF(Investment_Breakdown_DATA!T76=0,0,Investment_Breakdown_DATA!T76/ECO!T41),IF($C$2="Constant Exchange rate",IF(Investment_Breakdown_DATA!T76=0,0,Investment_Breakdown_DATA!T76/ECO!T76))))</f>
        <v>0</v>
      </c>
      <c r="K116" s="65">
        <f>IF($C$2="National Currency",IF(Investment_Breakdown_DATA!U76=0,0,Investment_Breakdown_DATA!U76),IF($C$2="Current Exchange rate",IF(Investment_Breakdown_DATA!U76=0,0,Investment_Breakdown_DATA!U76/ECO!U41),IF($C$2="Constant Exchange rate",IF(Investment_Breakdown_DATA!U76=0,0,Investment_Breakdown_DATA!U76/ECO!U76))))</f>
        <v>0</v>
      </c>
      <c r="L116" s="65">
        <f>IF($C$2="National Currency",IF(Investment_Breakdown_DATA!V76=0,0,Investment_Breakdown_DATA!V76),IF($C$2="Current Exchange rate",IF(Investment_Breakdown_DATA!V76=0,0,Investment_Breakdown_DATA!V76/ECO!V41),IF($C$2="Constant Exchange rate",IF(Investment_Breakdown_DATA!V76=0,0,Investment_Breakdown_DATA!V76/ECO!V76))))</f>
        <v>0</v>
      </c>
      <c r="M116" s="65">
        <f>IF($C$2="National Currency",IF(Investment_Breakdown_DATA!W76=0,0,Investment_Breakdown_DATA!W76),IF($C$2="Current Exchange rate",IF(Investment_Breakdown_DATA!W76=0,0,Investment_Breakdown_DATA!W76/ECO!W41),IF($C$2="Constant Exchange rate",IF(Investment_Breakdown_DATA!W76=0,0,Investment_Breakdown_DATA!W76/ECO!W76))))</f>
        <v>0</v>
      </c>
      <c r="N116" s="65">
        <f>IF($C$2="National Currency",IF(Investment_Breakdown_DATA!X76=0,0,Investment_Breakdown_DATA!X76),IF($C$2="Current Exchange rate",IF(Investment_Breakdown_DATA!X76=0,0,Investment_Breakdown_DATA!X76/ECO!X41),IF($C$2="Constant Exchange rate",IF(Investment_Breakdown_DATA!X76=0,0,Investment_Breakdown_DATA!X76/ECO!X76))))</f>
        <v>0</v>
      </c>
      <c r="O116" s="65">
        <f>IF($C$2="National Currency",IF(Investment_Breakdown_DATA!Y76=0,0,Investment_Breakdown_DATA!Y76),IF($C$2="Current Exchange rate",IF(Investment_Breakdown_DATA!Y76=0,0,Investment_Breakdown_DATA!Y76/ECO!Y41),IF($C$2="Constant Exchange rate",IF(Investment_Breakdown_DATA!Y76=0,0,Investment_Breakdown_DATA!Y76/ECO!Y76))))</f>
        <v>0</v>
      </c>
      <c r="P116" s="145">
        <f>IF($C$2="National Currency",IF(Investment_Breakdown_DATA!Z76=0,0,Investment_Breakdown_DATA!Z76),IF($C$2="Current Exchange rate",IF(Investment_Breakdown_DATA!Z76=0,0,Investment_Breakdown_DATA!Z76/ECO!Z41),IF($C$2="Constant Exchange rate",IF(Investment_Breakdown_DATA!Z76=0,0,Investment_Breakdown_DATA!Z76/ECO!Z76))))</f>
        <v>0</v>
      </c>
      <c r="Q116" s="63">
        <f t="shared" si="34"/>
        <v>0</v>
      </c>
      <c r="R116" s="63" t="str">
        <f t="shared" si="35"/>
        <v>-</v>
      </c>
      <c r="S116" s="63" t="str">
        <f t="shared" si="36"/>
        <v>-</v>
      </c>
    </row>
    <row r="117" spans="3:19" ht="15.75" thickBot="1" x14ac:dyDescent="0.3">
      <c r="C117" s="171"/>
      <c r="D117" s="172"/>
      <c r="E117" s="66" t="s">
        <v>100</v>
      </c>
      <c r="F117" s="87">
        <f t="shared" ref="F117:O117" si="37">SUM(F85:F116)</f>
        <v>284060.44443931506</v>
      </c>
      <c r="G117" s="87">
        <f t="shared" si="37"/>
        <v>300906.83096632274</v>
      </c>
      <c r="H117" s="87">
        <f t="shared" si="37"/>
        <v>310055.04269320227</v>
      </c>
      <c r="I117" s="87">
        <f t="shared" si="37"/>
        <v>325861.23730285105</v>
      </c>
      <c r="J117" s="87">
        <f t="shared" si="37"/>
        <v>330330.90302960086</v>
      </c>
      <c r="K117" s="87">
        <f t="shared" si="37"/>
        <v>340624.89897627983</v>
      </c>
      <c r="L117" s="87">
        <f t="shared" si="37"/>
        <v>452769.67967778881</v>
      </c>
      <c r="M117" s="87">
        <f t="shared" si="37"/>
        <v>468914.28174530808</v>
      </c>
      <c r="N117" s="87">
        <f t="shared" si="37"/>
        <v>486335.73931351886</v>
      </c>
      <c r="O117" s="87">
        <f t="shared" si="37"/>
        <v>493930.04481771128</v>
      </c>
      <c r="P117" s="146" t="s">
        <v>181</v>
      </c>
      <c r="Q117" s="63">
        <f t="shared" si="34"/>
        <v>1</v>
      </c>
      <c r="R117" s="95"/>
      <c r="S117" s="95"/>
    </row>
    <row r="118" spans="3:19" ht="16.5" thickTop="1" thickBot="1" x14ac:dyDescent="0.3">
      <c r="C118" s="173"/>
      <c r="D118" s="174"/>
      <c r="E118" s="93" t="s">
        <v>103</v>
      </c>
      <c r="F118" s="89">
        <v>283891.25</v>
      </c>
      <c r="G118" s="89">
        <v>300743.3125</v>
      </c>
      <c r="H118" s="89">
        <v>309897.1875</v>
      </c>
      <c r="I118" s="89">
        <v>325709.09375</v>
      </c>
      <c r="J118" s="89">
        <v>330184.46875</v>
      </c>
      <c r="K118" s="89">
        <v>340484.125</v>
      </c>
      <c r="L118" s="89">
        <v>452616.21875</v>
      </c>
      <c r="M118" s="89">
        <v>468914.3125</v>
      </c>
      <c r="N118" s="89">
        <v>486335.71875</v>
      </c>
      <c r="O118" s="89">
        <v>493930.125</v>
      </c>
      <c r="P118" s="147" t="s">
        <v>181</v>
      </c>
      <c r="Q118" s="63">
        <f t="shared" ref="Q118" si="38">O118/$O$117</f>
        <v>1.0000001623353136</v>
      </c>
      <c r="R118" s="63">
        <f t="shared" ref="R118" si="39">IF(OR(O118=0, N118=0),"-",O118/N118-1)</f>
        <v>1.5615563400359411E-2</v>
      </c>
      <c r="S118" s="63">
        <f t="shared" ref="S118" si="40">IF(OR(O118=0, F118=0),"-",O118/F118-1)</f>
        <v>0.73985681136702874</v>
      </c>
    </row>
    <row r="119" spans="3:19" ht="15.75" thickTop="1" x14ac:dyDescent="0.25">
      <c r="E119" s="86" t="s">
        <v>104</v>
      </c>
      <c r="F119" s="90"/>
      <c r="G119" s="90">
        <f t="shared" ref="G119:O119" si="41">G118/F118-1</f>
        <v>5.9360978895968142E-2</v>
      </c>
      <c r="H119" s="90">
        <f t="shared" si="41"/>
        <v>3.0437501415762958E-2</v>
      </c>
      <c r="I119" s="90">
        <f t="shared" si="41"/>
        <v>5.1023071159689071E-2</v>
      </c>
      <c r="J119" s="90">
        <f t="shared" si="41"/>
        <v>1.3740405428885882E-2</v>
      </c>
      <c r="K119" s="90">
        <f t="shared" si="41"/>
        <v>3.1193642417501E-2</v>
      </c>
      <c r="L119" s="90">
        <f t="shared" si="41"/>
        <v>0.32933134180631773</v>
      </c>
      <c r="M119" s="90">
        <f t="shared" si="41"/>
        <v>3.6008638389076753E-2</v>
      </c>
      <c r="N119" s="90">
        <f t="shared" si="41"/>
        <v>3.7152643426724197E-2</v>
      </c>
      <c r="O119" s="91">
        <f t="shared" si="41"/>
        <v>1.5615563400359411E-2</v>
      </c>
      <c r="P119" s="91"/>
    </row>
    <row r="122" spans="3:19" ht="18.75" x14ac:dyDescent="0.15">
      <c r="C122" s="159" t="s">
        <v>144</v>
      </c>
      <c r="D122" s="160"/>
      <c r="E122" s="167" t="s">
        <v>176</v>
      </c>
      <c r="F122" s="168"/>
      <c r="G122" s="168"/>
      <c r="H122" s="168"/>
      <c r="I122" s="168"/>
      <c r="J122" s="168"/>
      <c r="K122" s="168"/>
      <c r="L122" s="168"/>
      <c r="M122" s="168"/>
      <c r="N122" s="168"/>
      <c r="O122" s="168"/>
      <c r="P122" s="169"/>
    </row>
    <row r="123" spans="3:19" ht="15" x14ac:dyDescent="0.15">
      <c r="C123" s="163" t="s">
        <v>116</v>
      </c>
      <c r="D123" s="164"/>
      <c r="E123" s="57">
        <v>4</v>
      </c>
      <c r="F123" s="58">
        <v>2004</v>
      </c>
      <c r="G123" s="58">
        <f t="shared" ref="G123:P123" si="42">F123+1</f>
        <v>2005</v>
      </c>
      <c r="H123" s="58">
        <f t="shared" si="42"/>
        <v>2006</v>
      </c>
      <c r="I123" s="58">
        <f t="shared" si="42"/>
        <v>2007</v>
      </c>
      <c r="J123" s="58">
        <f t="shared" si="42"/>
        <v>2008</v>
      </c>
      <c r="K123" s="58">
        <f t="shared" si="42"/>
        <v>2009</v>
      </c>
      <c r="L123" s="58">
        <f t="shared" si="42"/>
        <v>2010</v>
      </c>
      <c r="M123" s="58">
        <f t="shared" si="42"/>
        <v>2011</v>
      </c>
      <c r="N123" s="58">
        <f t="shared" si="42"/>
        <v>2012</v>
      </c>
      <c r="O123" s="107">
        <f t="shared" si="42"/>
        <v>2013</v>
      </c>
      <c r="P123" s="107">
        <f t="shared" si="42"/>
        <v>2014</v>
      </c>
      <c r="Q123" s="59" t="s">
        <v>102</v>
      </c>
      <c r="R123" s="60" t="s">
        <v>126</v>
      </c>
      <c r="S123" s="59" t="s">
        <v>127</v>
      </c>
    </row>
    <row r="124" spans="3:19" ht="15" x14ac:dyDescent="0.25">
      <c r="C124" s="165"/>
      <c r="D124" s="166"/>
      <c r="E124" s="61" t="str">
        <f t="shared" ref="E124:E154" si="43">E85</f>
        <v>AT</v>
      </c>
      <c r="F124" s="62">
        <f>IF($C$2="National Currency",IF(Investment_Breakdown_DATA!P83=0,0,Investment_Breakdown_DATA!P83),IF($C$2="Current Exchange rate",IF(Investment_Breakdown_DATA!P83=0,0,Investment_Breakdown_DATA!P83/ECO!P10),IF($C$2="Constant Exchange rate",IF(Investment_Breakdown_DATA!P83=0,0,Investment_Breakdown_DATA!P83/ECO!P45))))</f>
        <v>17531.543000000001</v>
      </c>
      <c r="G124" s="62">
        <f>IF($C$2="National Currency",IF(Investment_Breakdown_DATA!Q83=0,0,Investment_Breakdown_DATA!Q83),IF($C$2="Current Exchange rate",IF(Investment_Breakdown_DATA!Q83=0,0,Investment_Breakdown_DATA!Q83/ECO!Q10),IF($C$2="Constant Exchange rate",IF(Investment_Breakdown_DATA!Q83=0,0,Investment_Breakdown_DATA!Q83/ECO!Q45))))</f>
        <v>21431.126</v>
      </c>
      <c r="H124" s="62">
        <f>IF($C$2="National Currency",IF(Investment_Breakdown_DATA!R83=0,0,Investment_Breakdown_DATA!R83),IF($C$2="Current Exchange rate",IF(Investment_Breakdown_DATA!R83=0,0,Investment_Breakdown_DATA!R83/ECO!R10),IF($C$2="Constant Exchange rate",IF(Investment_Breakdown_DATA!R83=0,0,Investment_Breakdown_DATA!R83/ECO!R45))))</f>
        <v>23259.988000000001</v>
      </c>
      <c r="I124" s="62">
        <f>IF($C$2="National Currency",IF(Investment_Breakdown_DATA!S83=0,0,Investment_Breakdown_DATA!S83),IF($C$2="Current Exchange rate",IF(Investment_Breakdown_DATA!S83=0,0,Investment_Breakdown_DATA!S83/ECO!S10),IF($C$2="Constant Exchange rate",IF(Investment_Breakdown_DATA!S83=0,0,Investment_Breakdown_DATA!S83/ECO!S45))))</f>
        <v>23652.112000000001</v>
      </c>
      <c r="J124" s="62">
        <f>IF($C$2="National Currency",IF(Investment_Breakdown_DATA!T83=0,0,Investment_Breakdown_DATA!T83),IF($C$2="Current Exchange rate",IF(Investment_Breakdown_DATA!T83=0,0,Investment_Breakdown_DATA!T83/ECO!T10),IF($C$2="Constant Exchange rate",IF(Investment_Breakdown_DATA!T83=0,0,Investment_Breakdown_DATA!T83/ECO!T45))))</f>
        <v>19479</v>
      </c>
      <c r="K124" s="62">
        <f>IF($C$2="National Currency",IF(Investment_Breakdown_DATA!U83=0,0,Investment_Breakdown_DATA!U83),IF($C$2="Current Exchange rate",IF(Investment_Breakdown_DATA!U83=0,0,Investment_Breakdown_DATA!U83/ECO!U10),IF($C$2="Constant Exchange rate",IF(Investment_Breakdown_DATA!U83=0,0,Investment_Breakdown_DATA!U83/ECO!U45))))</f>
        <v>18830</v>
      </c>
      <c r="L124" s="62">
        <f>IF($C$2="National Currency",IF(Investment_Breakdown_DATA!V83=0,0,Investment_Breakdown_DATA!V83),IF($C$2="Current Exchange rate",IF(Investment_Breakdown_DATA!V83=0,0,Investment_Breakdown_DATA!V83/ECO!V10),IF($C$2="Constant Exchange rate",IF(Investment_Breakdown_DATA!V83=0,0,Investment_Breakdown_DATA!V83/ECO!V45))))</f>
        <v>20156</v>
      </c>
      <c r="M124" s="62">
        <f>IF($C$2="National Currency",IF(Investment_Breakdown_DATA!W83=0,0,Investment_Breakdown_DATA!W83),IF($C$2="Current Exchange rate",IF(Investment_Breakdown_DATA!W83=0,0,Investment_Breakdown_DATA!W83/ECO!W10),IF($C$2="Constant Exchange rate",IF(Investment_Breakdown_DATA!W83=0,0,Investment_Breakdown_DATA!W83/ECO!W45))))</f>
        <v>20117</v>
      </c>
      <c r="N124" s="62">
        <f>IF($C$2="National Currency",IF(Investment_Breakdown_DATA!X83=0,0,Investment_Breakdown_DATA!X83),IF($C$2="Current Exchange rate",IF(Investment_Breakdown_DATA!X83=0,0,Investment_Breakdown_DATA!X83/ECO!X10),IF($C$2="Constant Exchange rate",IF(Investment_Breakdown_DATA!X83=0,0,Investment_Breakdown_DATA!X83/ECO!X45))))</f>
        <v>21371</v>
      </c>
      <c r="O124" s="62">
        <f>IF($C$2="National Currency",IF(Investment_Breakdown_DATA!Y83=0,0,Investment_Breakdown_DATA!Y83),IF($C$2="Current Exchange rate",IF(Investment_Breakdown_DATA!Y83=0,0,Investment_Breakdown_DATA!Y83/ECO!Y10),IF($C$2="Constant Exchange rate",IF(Investment_Breakdown_DATA!Y83=0,0,Investment_Breakdown_DATA!Y83/ECO!Y45))))</f>
        <v>20961</v>
      </c>
      <c r="P124" s="143">
        <f>IF($C$2="National Currency",IF(Investment_Breakdown_DATA!Z83=0,0,Investment_Breakdown_DATA!Z83),IF($C$2="Current Exchange rate",IF(Investment_Breakdown_DATA!Z83=0,0,Investment_Breakdown_DATA!Z83/ECO!Z10),IF($C$2="Constant Exchange rate",IF(Investment_Breakdown_DATA!Z83=0,0,Investment_Breakdown_DATA!Z83/ECO!Z45))))</f>
        <v>0</v>
      </c>
      <c r="Q124" s="63">
        <f>O124/$O$156</f>
        <v>3.2249745828468866E-2</v>
      </c>
      <c r="R124" s="63">
        <f>IF(OR(O124=0, N124=0),"-",O124/N124-1)</f>
        <v>-1.9184876702072917E-2</v>
      </c>
      <c r="S124" s="63">
        <f>IF(OR(O124=0, F124=0),"-",O124/F124-1)</f>
        <v>0.19561638128486458</v>
      </c>
    </row>
    <row r="125" spans="3:19" ht="15" x14ac:dyDescent="0.25">
      <c r="C125" s="165"/>
      <c r="D125" s="166"/>
      <c r="E125" s="61" t="str">
        <f t="shared" si="43"/>
        <v>BE</v>
      </c>
      <c r="F125" s="64">
        <f>IF($C$2="National Currency",IF(Investment_Breakdown_DATA!P84=0,0,Investment_Breakdown_DATA!P84),IF($C$2="Current Exchange rate",IF(Investment_Breakdown_DATA!P84=0,0,Investment_Breakdown_DATA!P84/ECO!P11),IF($C$2="Constant Exchange rate",IF(Investment_Breakdown_DATA!P84=0,0,Investment_Breakdown_DATA!P84/ECO!P46))))</f>
        <v>15282.661967</v>
      </c>
      <c r="G125" s="64">
        <f>IF($C$2="National Currency",IF(Investment_Breakdown_DATA!Q84=0,0,Investment_Breakdown_DATA!Q84),IF($C$2="Current Exchange rate",IF(Investment_Breakdown_DATA!Q84=0,0,Investment_Breakdown_DATA!Q84/ECO!Q11),IF($C$2="Constant Exchange rate",IF(Investment_Breakdown_DATA!Q84=0,0,Investment_Breakdown_DATA!Q84/ECO!Q46))))</f>
        <v>20970.010630000001</v>
      </c>
      <c r="H125" s="64">
        <f>IF($C$2="National Currency",IF(Investment_Breakdown_DATA!R84=0,0,Investment_Breakdown_DATA!R84),IF($C$2="Current Exchange rate",IF(Investment_Breakdown_DATA!R84=0,0,Investment_Breakdown_DATA!R84/ECO!R11),IF($C$2="Constant Exchange rate",IF(Investment_Breakdown_DATA!R84=0,0,Investment_Breakdown_DATA!R84/ECO!R46))))</f>
        <v>23782.866144</v>
      </c>
      <c r="I125" s="64">
        <f>IF($C$2="National Currency",IF(Investment_Breakdown_DATA!S84=0,0,Investment_Breakdown_DATA!S84),IF($C$2="Current Exchange rate",IF(Investment_Breakdown_DATA!S84=0,0,Investment_Breakdown_DATA!S84/ECO!S11),IF($C$2="Constant Exchange rate",IF(Investment_Breakdown_DATA!S84=0,0,Investment_Breakdown_DATA!S84/ECO!S46))))</f>
        <v>23308.550834000001</v>
      </c>
      <c r="J125" s="64">
        <f>IF($C$2="National Currency",IF(Investment_Breakdown_DATA!T84=0,0,Investment_Breakdown_DATA!T84),IF($C$2="Current Exchange rate",IF(Investment_Breakdown_DATA!T84=0,0,Investment_Breakdown_DATA!T84/ECO!T11),IF($C$2="Constant Exchange rate",IF(Investment_Breakdown_DATA!T84=0,0,Investment_Breakdown_DATA!T84/ECO!T46))))</f>
        <v>11419.967366000001</v>
      </c>
      <c r="K125" s="64">
        <f>IF($C$2="National Currency",IF(Investment_Breakdown_DATA!U84=0,0,Investment_Breakdown_DATA!U84),IF($C$2="Current Exchange rate",IF(Investment_Breakdown_DATA!U84=0,0,Investment_Breakdown_DATA!U84/ECO!U11),IF($C$2="Constant Exchange rate",IF(Investment_Breakdown_DATA!U84=0,0,Investment_Breakdown_DATA!U84/ECO!U46))))</f>
        <v>11615.45377</v>
      </c>
      <c r="L125" s="64">
        <f>IF($C$2="National Currency",IF(Investment_Breakdown_DATA!V84=0,0,Investment_Breakdown_DATA!V84),IF($C$2="Current Exchange rate",IF(Investment_Breakdown_DATA!V84=0,0,Investment_Breakdown_DATA!V84/ECO!V11),IF($C$2="Constant Exchange rate",IF(Investment_Breakdown_DATA!V84=0,0,Investment_Breakdown_DATA!V84/ECO!V46))))</f>
        <v>12704.221965000001</v>
      </c>
      <c r="M125" s="64">
        <f>IF($C$2="National Currency",IF(Investment_Breakdown_DATA!W84=0,0,Investment_Breakdown_DATA!W84),IF($C$2="Current Exchange rate",IF(Investment_Breakdown_DATA!W84=0,0,Investment_Breakdown_DATA!W84/ECO!W11),IF($C$2="Constant Exchange rate",IF(Investment_Breakdown_DATA!W84=0,0,Investment_Breakdown_DATA!W84/ECO!W46))))</f>
        <v>9293.0191130000003</v>
      </c>
      <c r="N125" s="64">
        <f>IF($C$2="National Currency",IF(Investment_Breakdown_DATA!X84=0,0,Investment_Breakdown_DATA!X84),IF($C$2="Current Exchange rate",IF(Investment_Breakdown_DATA!X84=0,0,Investment_Breakdown_DATA!X84/ECO!X11),IF($C$2="Constant Exchange rate",IF(Investment_Breakdown_DATA!X84=0,0,Investment_Breakdown_DATA!X84/ECO!X46))))</f>
        <v>9736.9779639999997</v>
      </c>
      <c r="O125" s="64">
        <f>IF($C$2="National Currency",IF(Investment_Breakdown_DATA!Y84=0,0,Investment_Breakdown_DATA!Y84),IF($C$2="Current Exchange rate",IF(Investment_Breakdown_DATA!Y84=0,0,Investment_Breakdown_DATA!Y84/ECO!Y11),IF($C$2="Constant Exchange rate",IF(Investment_Breakdown_DATA!Y84=0,0,Investment_Breakdown_DATA!Y84/ECO!Y46))))</f>
        <v>12706.284992000001</v>
      </c>
      <c r="P125" s="144">
        <f>IF($C$2="National Currency",IF(Investment_Breakdown_DATA!Z84=0,0,Investment_Breakdown_DATA!Z84),IF($C$2="Current Exchange rate",IF(Investment_Breakdown_DATA!Z84=0,0,Investment_Breakdown_DATA!Z84/ECO!Z11),IF($C$2="Constant Exchange rate",IF(Investment_Breakdown_DATA!Z84=0,0,Investment_Breakdown_DATA!Z84/ECO!Z46))))</f>
        <v>13853.53404</v>
      </c>
      <c r="Q125" s="63">
        <f t="shared" ref="Q125:Q156" si="44">O125/$O$156</f>
        <v>1.9549375574452008E-2</v>
      </c>
      <c r="R125" s="63">
        <f t="shared" ref="R125:R155" si="45">IF(OR(O125=0, N125=0),"-",O125/N125-1)</f>
        <v>0.30495160192189608</v>
      </c>
      <c r="S125" s="63">
        <f t="shared" ref="S125:S155" si="46">IF(OR(O125=0, F125=0),"-",O125/F125-1)</f>
        <v>-0.16858168953571018</v>
      </c>
    </row>
    <row r="126" spans="3:19" ht="15" x14ac:dyDescent="0.25">
      <c r="C126" s="165"/>
      <c r="D126" s="166"/>
      <c r="E126" s="61" t="str">
        <f t="shared" si="43"/>
        <v>BG</v>
      </c>
      <c r="F126" s="64">
        <f>IF($C$2="National Currency",IF(Investment_Breakdown_DATA!P85=0,0,Investment_Breakdown_DATA!P85),IF($C$2="Current Exchange rate",IF(Investment_Breakdown_DATA!P85=0,0,Investment_Breakdown_DATA!P85/ECO!P12),IF($C$2="Constant Exchange rate",IF(Investment_Breakdown_DATA!P85=0,0,Investment_Breakdown_DATA!P85/ECO!P47))))</f>
        <v>0</v>
      </c>
      <c r="G126" s="64">
        <f>IF($C$2="National Currency",IF(Investment_Breakdown_DATA!Q85=0,0,Investment_Breakdown_DATA!Q85),IF($C$2="Current Exchange rate",IF(Investment_Breakdown_DATA!Q85=0,0,Investment_Breakdown_DATA!Q85/ECO!Q12),IF($C$2="Constant Exchange rate",IF(Investment_Breakdown_DATA!Q85=0,0,Investment_Breakdown_DATA!Q85/ECO!Q47))))</f>
        <v>0</v>
      </c>
      <c r="H126" s="64">
        <f>IF($C$2="National Currency",IF(Investment_Breakdown_DATA!R85=0,0,Investment_Breakdown_DATA!R85),IF($C$2="Current Exchange rate",IF(Investment_Breakdown_DATA!R85=0,0,Investment_Breakdown_DATA!R85/ECO!R12),IF($C$2="Constant Exchange rate",IF(Investment_Breakdown_DATA!R85=0,0,Investment_Breakdown_DATA!R85/ECO!R47))))</f>
        <v>0</v>
      </c>
      <c r="I126" s="64">
        <f>IF($C$2="National Currency",IF(Investment_Breakdown_DATA!S85=0,0,Investment_Breakdown_DATA!S85),IF($C$2="Current Exchange rate",IF(Investment_Breakdown_DATA!S85=0,0,Investment_Breakdown_DATA!S85/ECO!S12),IF($C$2="Constant Exchange rate",IF(Investment_Breakdown_DATA!S85=0,0,Investment_Breakdown_DATA!S85/ECO!S47))))</f>
        <v>0</v>
      </c>
      <c r="J126" s="64">
        <f>IF($C$2="National Currency",IF(Investment_Breakdown_DATA!T85=0,0,Investment_Breakdown_DATA!T85),IF($C$2="Current Exchange rate",IF(Investment_Breakdown_DATA!T85=0,0,Investment_Breakdown_DATA!T85/ECO!T12),IF($C$2="Constant Exchange rate",IF(Investment_Breakdown_DATA!T85=0,0,Investment_Breakdown_DATA!T85/ECO!T47))))</f>
        <v>0</v>
      </c>
      <c r="K126" s="64">
        <f>IF($C$2="National Currency",IF(Investment_Breakdown_DATA!U85=0,0,Investment_Breakdown_DATA!U85),IF($C$2="Current Exchange rate",IF(Investment_Breakdown_DATA!U85=0,0,Investment_Breakdown_DATA!U85/ECO!U12),IF($C$2="Constant Exchange rate",IF(Investment_Breakdown_DATA!U85=0,0,Investment_Breakdown_DATA!U85/ECO!U47))))</f>
        <v>0</v>
      </c>
      <c r="L126" s="64">
        <f>IF($C$2="National Currency",IF(Investment_Breakdown_DATA!V85=0,0,Investment_Breakdown_DATA!V85),IF($C$2="Current Exchange rate",IF(Investment_Breakdown_DATA!V85=0,0,Investment_Breakdown_DATA!V85/ECO!V12),IF($C$2="Constant Exchange rate",IF(Investment_Breakdown_DATA!V85=0,0,Investment_Breakdown_DATA!V85/ECO!V47))))</f>
        <v>0</v>
      </c>
      <c r="M126" s="64">
        <f>IF($C$2="National Currency",IF(Investment_Breakdown_DATA!W85=0,0,Investment_Breakdown_DATA!W85),IF($C$2="Current Exchange rate",IF(Investment_Breakdown_DATA!W85=0,0,Investment_Breakdown_DATA!W85/ECO!W12),IF($C$2="Constant Exchange rate",IF(Investment_Breakdown_DATA!W85=0,0,Investment_Breakdown_DATA!W85/ECO!W47))))</f>
        <v>0</v>
      </c>
      <c r="N126" s="64">
        <f>IF($C$2="National Currency",IF(Investment_Breakdown_DATA!X85=0,0,Investment_Breakdown_DATA!X85),IF($C$2="Current Exchange rate",IF(Investment_Breakdown_DATA!X85=0,0,Investment_Breakdown_DATA!X85/ECO!X12),IF($C$2="Constant Exchange rate",IF(Investment_Breakdown_DATA!X85=0,0,Investment_Breakdown_DATA!X85/ECO!X47))))</f>
        <v>0</v>
      </c>
      <c r="O126" s="64">
        <f>IF($C$2="National Currency",IF(Investment_Breakdown_DATA!Y85=0,0,Investment_Breakdown_DATA!Y85),IF($C$2="Current Exchange rate",IF(Investment_Breakdown_DATA!Y85=0,0,Investment_Breakdown_DATA!Y85/ECO!Y12),IF($C$2="Constant Exchange rate",IF(Investment_Breakdown_DATA!Y85=0,0,Investment_Breakdown_DATA!Y85/ECO!Y47))))</f>
        <v>0</v>
      </c>
      <c r="P126" s="144">
        <f>IF($C$2="National Currency",IF(Investment_Breakdown_DATA!Z85=0,0,Investment_Breakdown_DATA!Z85),IF($C$2="Current Exchange rate",IF(Investment_Breakdown_DATA!Z85=0,0,Investment_Breakdown_DATA!Z85/ECO!Z12),IF($C$2="Constant Exchange rate",IF(Investment_Breakdown_DATA!Z85=0,0,Investment_Breakdown_DATA!Z85/ECO!Z47))))</f>
        <v>0</v>
      </c>
      <c r="Q126" s="63">
        <f t="shared" si="44"/>
        <v>0</v>
      </c>
      <c r="R126" s="63" t="str">
        <f t="shared" si="45"/>
        <v>-</v>
      </c>
      <c r="S126" s="63" t="str">
        <f t="shared" si="46"/>
        <v>-</v>
      </c>
    </row>
    <row r="127" spans="3:19" ht="15" x14ac:dyDescent="0.25">
      <c r="C127" s="165"/>
      <c r="D127" s="166"/>
      <c r="E127" s="61" t="str">
        <f t="shared" si="43"/>
        <v>CH</v>
      </c>
      <c r="F127" s="64">
        <f>IF($C$2="National Currency",IF(Investment_Breakdown_DATA!P86=0,0,Investment_Breakdown_DATA!P86),IF($C$2="Current Exchange rate",IF(Investment_Breakdown_DATA!P86=0,0,Investment_Breakdown_DATA!P86/ECO!P13),IF($C$2="Constant Exchange rate",IF(Investment_Breakdown_DATA!P86=0,0,Investment_Breakdown_DATA!P86/ECO!P48))))</f>
        <v>25820.901530272789</v>
      </c>
      <c r="G127" s="64">
        <f>IF($C$2="National Currency",IF(Investment_Breakdown_DATA!Q86=0,0,Investment_Breakdown_DATA!Q86),IF($C$2="Current Exchange rate",IF(Investment_Breakdown_DATA!Q86=0,0,Investment_Breakdown_DATA!Q86/ECO!Q13),IF($C$2="Constant Exchange rate",IF(Investment_Breakdown_DATA!Q86=0,0,Investment_Breakdown_DATA!Q86/ECO!Q48))))</f>
        <v>27719.970059880241</v>
      </c>
      <c r="H127" s="64">
        <f>IF($C$2="National Currency",IF(Investment_Breakdown_DATA!R86=0,0,Investment_Breakdown_DATA!R86),IF($C$2="Current Exchange rate",IF(Investment_Breakdown_DATA!R86=0,0,Investment_Breakdown_DATA!R86/ECO!R13),IF($C$2="Constant Exchange rate",IF(Investment_Breakdown_DATA!R86=0,0,Investment_Breakdown_DATA!R86/ECO!R48))))</f>
        <v>31969.472721224218</v>
      </c>
      <c r="I127" s="64">
        <f>IF($C$2="National Currency",IF(Investment_Breakdown_DATA!S86=0,0,Investment_Breakdown_DATA!S86),IF($C$2="Current Exchange rate",IF(Investment_Breakdown_DATA!S86=0,0,Investment_Breakdown_DATA!S86/ECO!S13),IF($C$2="Constant Exchange rate",IF(Investment_Breakdown_DATA!S86=0,0,Investment_Breakdown_DATA!S86/ECO!S48))))</f>
        <v>35611.167664670662</v>
      </c>
      <c r="J127" s="64">
        <f>IF($C$2="National Currency",IF(Investment_Breakdown_DATA!T86=0,0,Investment_Breakdown_DATA!T86),IF($C$2="Current Exchange rate",IF(Investment_Breakdown_DATA!T86=0,0,Investment_Breakdown_DATA!T86/ECO!T13),IF($C$2="Constant Exchange rate",IF(Investment_Breakdown_DATA!T86=0,0,Investment_Breakdown_DATA!T86/ECO!T48))))</f>
        <v>6124.5330705256156</v>
      </c>
      <c r="K127" s="64">
        <f>IF($C$2="National Currency",IF(Investment_Breakdown_DATA!U86=0,0,Investment_Breakdown_DATA!U86),IF($C$2="Current Exchange rate",IF(Investment_Breakdown_DATA!U86=0,0,Investment_Breakdown_DATA!U86/ECO!U13),IF($C$2="Constant Exchange rate",IF(Investment_Breakdown_DATA!U86=0,0,Investment_Breakdown_DATA!U86/ECO!U48))))</f>
        <v>6684.1352944111786</v>
      </c>
      <c r="L127" s="64">
        <f>IF($C$2="National Currency",IF(Investment_Breakdown_DATA!V86=0,0,Investment_Breakdown_DATA!V86),IF($C$2="Current Exchange rate",IF(Investment_Breakdown_DATA!V86=0,0,Investment_Breakdown_DATA!V86/ECO!V13),IF($C$2="Constant Exchange rate",IF(Investment_Breakdown_DATA!V86=0,0,Investment_Breakdown_DATA!V86/ECO!V48))))</f>
        <v>6830.7307069194949</v>
      </c>
      <c r="M127" s="64">
        <f>IF($C$2="National Currency",IF(Investment_Breakdown_DATA!W86=0,0,Investment_Breakdown_DATA!W86),IF($C$2="Current Exchange rate",IF(Investment_Breakdown_DATA!W86=0,0,Investment_Breakdown_DATA!W86/ECO!W13),IF($C$2="Constant Exchange rate",IF(Investment_Breakdown_DATA!W86=0,0,Investment_Breakdown_DATA!W86/ECO!W48))))</f>
        <v>6098.6780830006664</v>
      </c>
      <c r="N127" s="64">
        <f>IF($C$2="National Currency",IF(Investment_Breakdown_DATA!X86=0,0,Investment_Breakdown_DATA!X86),IF($C$2="Current Exchange rate",IF(Investment_Breakdown_DATA!X86=0,0,Investment_Breakdown_DATA!X86/ECO!X13),IF($C$2="Constant Exchange rate",IF(Investment_Breakdown_DATA!X86=0,0,Investment_Breakdown_DATA!X86/ECO!X48))))</f>
        <v>6950.0675864936793</v>
      </c>
      <c r="O127" s="64">
        <f>IF($C$2="National Currency",IF(Investment_Breakdown_DATA!Y86=0,0,Investment_Breakdown_DATA!Y86),IF($C$2="Current Exchange rate",IF(Investment_Breakdown_DATA!Y86=0,0,Investment_Breakdown_DATA!Y86/ECO!Y13),IF($C$2="Constant Exchange rate",IF(Investment_Breakdown_DATA!Y86=0,0,Investment_Breakdown_DATA!Y86/ECO!Y48))))</f>
        <v>9150.9680214570872</v>
      </c>
      <c r="P127" s="144">
        <f>IF($C$2="National Currency",IF(Investment_Breakdown_DATA!Z86=0,0,Investment_Breakdown_DATA!Z86),IF($C$2="Current Exchange rate",IF(Investment_Breakdown_DATA!Z86=0,0,Investment_Breakdown_DATA!Z86/ECO!Z13),IF($C$2="Constant Exchange rate",IF(Investment_Breakdown_DATA!Z86=0,0,Investment_Breakdown_DATA!Z86/ECO!Z48))))</f>
        <v>11254.599374584166</v>
      </c>
      <c r="Q127" s="63">
        <f t="shared" si="44"/>
        <v>1.4079308848644514E-2</v>
      </c>
      <c r="R127" s="63">
        <f t="shared" si="45"/>
        <v>0.31667324203299807</v>
      </c>
      <c r="S127" s="63">
        <f t="shared" si="46"/>
        <v>-0.64559843076244405</v>
      </c>
    </row>
    <row r="128" spans="3:19" ht="15" x14ac:dyDescent="0.25">
      <c r="C128" s="165"/>
      <c r="D128" s="166"/>
      <c r="E128" s="61" t="str">
        <f t="shared" si="43"/>
        <v>CY</v>
      </c>
      <c r="F128" s="64">
        <f>IF($C$2="National Currency",IF(Investment_Breakdown_DATA!P87=0,0,Investment_Breakdown_DATA!P87),IF($C$2="Current Exchange rate",IF(Investment_Breakdown_DATA!P87=0,0,Investment_Breakdown_DATA!P87/ECO!P14),IF($C$2="Constant Exchange rate",IF(Investment_Breakdown_DATA!P87=0,0,Investment_Breakdown_DATA!P87/ECO!P49))))</f>
        <v>0</v>
      </c>
      <c r="G128" s="64">
        <f>IF($C$2="National Currency",IF(Investment_Breakdown_DATA!Q87=0,0,Investment_Breakdown_DATA!Q87),IF($C$2="Current Exchange rate",IF(Investment_Breakdown_DATA!Q87=0,0,Investment_Breakdown_DATA!Q87/ECO!Q14),IF($C$2="Constant Exchange rate",IF(Investment_Breakdown_DATA!Q87=0,0,Investment_Breakdown_DATA!Q87/ECO!Q49))))</f>
        <v>0</v>
      </c>
      <c r="H128" s="64">
        <f>IF($C$2="National Currency",IF(Investment_Breakdown_DATA!R87=0,0,Investment_Breakdown_DATA!R87),IF($C$2="Current Exchange rate",IF(Investment_Breakdown_DATA!R87=0,0,Investment_Breakdown_DATA!R87/ECO!R14),IF($C$2="Constant Exchange rate",IF(Investment_Breakdown_DATA!R87=0,0,Investment_Breakdown_DATA!R87/ECO!R49))))</f>
        <v>0</v>
      </c>
      <c r="I128" s="64">
        <f>IF($C$2="National Currency",IF(Investment_Breakdown_DATA!S87=0,0,Investment_Breakdown_DATA!S87),IF($C$2="Current Exchange rate",IF(Investment_Breakdown_DATA!S87=0,0,Investment_Breakdown_DATA!S87/ECO!S14),IF($C$2="Constant Exchange rate",IF(Investment_Breakdown_DATA!S87=0,0,Investment_Breakdown_DATA!S87/ECO!S49))))</f>
        <v>0</v>
      </c>
      <c r="J128" s="64">
        <f>IF($C$2="National Currency",IF(Investment_Breakdown_DATA!T87=0,0,Investment_Breakdown_DATA!T87),IF($C$2="Current Exchange rate",IF(Investment_Breakdown_DATA!T87=0,0,Investment_Breakdown_DATA!T87/ECO!T14),IF($C$2="Constant Exchange rate",IF(Investment_Breakdown_DATA!T87=0,0,Investment_Breakdown_DATA!T87/ECO!T49))))</f>
        <v>359.4</v>
      </c>
      <c r="K128" s="64">
        <f>IF($C$2="National Currency",IF(Investment_Breakdown_DATA!U87=0,0,Investment_Breakdown_DATA!U87),IF($C$2="Current Exchange rate",IF(Investment_Breakdown_DATA!U87=0,0,Investment_Breakdown_DATA!U87/ECO!U14),IF($C$2="Constant Exchange rate",IF(Investment_Breakdown_DATA!U87=0,0,Investment_Breakdown_DATA!U87/ECO!U49))))</f>
        <v>551.20000000000005</v>
      </c>
      <c r="L128" s="64">
        <f>IF($C$2="National Currency",IF(Investment_Breakdown_DATA!V87=0,0,Investment_Breakdown_DATA!V87),IF($C$2="Current Exchange rate",IF(Investment_Breakdown_DATA!V87=0,0,Investment_Breakdown_DATA!V87/ECO!V14),IF($C$2="Constant Exchange rate",IF(Investment_Breakdown_DATA!V87=0,0,Investment_Breakdown_DATA!V87/ECO!V49))))</f>
        <v>455</v>
      </c>
      <c r="M128" s="64">
        <f>IF($C$2="National Currency",IF(Investment_Breakdown_DATA!W87=0,0,Investment_Breakdown_DATA!W87),IF($C$2="Current Exchange rate",IF(Investment_Breakdown_DATA!W87=0,0,Investment_Breakdown_DATA!W87/ECO!W14),IF($C$2="Constant Exchange rate",IF(Investment_Breakdown_DATA!W87=0,0,Investment_Breakdown_DATA!W87/ECO!W49))))</f>
        <v>327</v>
      </c>
      <c r="N128" s="64">
        <f>IF($C$2="National Currency",IF(Investment_Breakdown_DATA!X87=0,0,Investment_Breakdown_DATA!X87),IF($C$2="Current Exchange rate",IF(Investment_Breakdown_DATA!X87=0,0,Investment_Breakdown_DATA!X87/ECO!X14),IF($C$2="Constant Exchange rate",IF(Investment_Breakdown_DATA!X87=0,0,Investment_Breakdown_DATA!X87/ECO!X49))))</f>
        <v>409</v>
      </c>
      <c r="O128" s="64">
        <f>IF($C$2="National Currency",IF(Investment_Breakdown_DATA!Y87=0,0,Investment_Breakdown_DATA!Y87),IF($C$2="Current Exchange rate",IF(Investment_Breakdown_DATA!Y87=0,0,Investment_Breakdown_DATA!Y87/ECO!Y14),IF($C$2="Constant Exchange rate",IF(Investment_Breakdown_DATA!Y87=0,0,Investment_Breakdown_DATA!Y87/ECO!Y49))))</f>
        <v>409</v>
      </c>
      <c r="P128" s="144">
        <f>IF($C$2="National Currency",IF(Investment_Breakdown_DATA!Z87=0,0,Investment_Breakdown_DATA!Z87),IF($C$2="Current Exchange rate",IF(Investment_Breakdown_DATA!Z87=0,0,Investment_Breakdown_DATA!Z87/ECO!Z14),IF($C$2="Constant Exchange rate",IF(Investment_Breakdown_DATA!Z87=0,0,Investment_Breakdown_DATA!Z87/ECO!Z49))))</f>
        <v>0</v>
      </c>
      <c r="Q128" s="63">
        <f t="shared" si="44"/>
        <v>6.2927083840674423E-4</v>
      </c>
      <c r="R128" s="63">
        <f t="shared" si="45"/>
        <v>0</v>
      </c>
      <c r="S128" s="63" t="str">
        <f t="shared" si="46"/>
        <v>-</v>
      </c>
    </row>
    <row r="129" spans="3:19" ht="15" x14ac:dyDescent="0.25">
      <c r="C129" s="165"/>
      <c r="D129" s="166"/>
      <c r="E129" s="61" t="str">
        <f t="shared" si="43"/>
        <v xml:space="preserve">CZ </v>
      </c>
      <c r="F129" s="64">
        <f>IF($C$2="National Currency",IF(Investment_Breakdown_DATA!P88=0,0,Investment_Breakdown_DATA!P88),IF($C$2="Current Exchange rate",IF(Investment_Breakdown_DATA!P88=0,0,Investment_Breakdown_DATA!P88/ECO!P15),IF($C$2="Constant Exchange rate",IF(Investment_Breakdown_DATA!P88=0,0,Investment_Breakdown_DATA!P88/ECO!P50))))</f>
        <v>961.99747611321436</v>
      </c>
      <c r="G129" s="64">
        <f>IF($C$2="National Currency",IF(Investment_Breakdown_DATA!Q88=0,0,Investment_Breakdown_DATA!Q88),IF($C$2="Current Exchange rate",IF(Investment_Breakdown_DATA!Q88=0,0,Investment_Breakdown_DATA!Q88/ECO!Q15),IF($C$2="Constant Exchange rate",IF(Investment_Breakdown_DATA!Q88=0,0,Investment_Breakdown_DATA!Q88/ECO!Q50))))</f>
        <v>1182.0443482963765</v>
      </c>
      <c r="H129" s="64">
        <f>IF($C$2="National Currency",IF(Investment_Breakdown_DATA!R88=0,0,Investment_Breakdown_DATA!R88),IF($C$2="Current Exchange rate",IF(Investment_Breakdown_DATA!R88=0,0,Investment_Breakdown_DATA!R88/ECO!R15),IF($C$2="Constant Exchange rate",IF(Investment_Breakdown_DATA!R88=0,0,Investment_Breakdown_DATA!R88/ECO!R50))))</f>
        <v>1095.9437533802056</v>
      </c>
      <c r="I129" s="64">
        <f>IF($C$2="National Currency",IF(Investment_Breakdown_DATA!S88=0,0,Investment_Breakdown_DATA!S88),IF($C$2="Current Exchange rate",IF(Investment_Breakdown_DATA!S88=0,0,Investment_Breakdown_DATA!S88/ECO!S15),IF($C$2="Constant Exchange rate",IF(Investment_Breakdown_DATA!S88=0,0,Investment_Breakdown_DATA!S88/ECO!S50))))</f>
        <v>1045.4299621416983</v>
      </c>
      <c r="J129" s="64">
        <f>IF($C$2="National Currency",IF(Investment_Breakdown_DATA!T88=0,0,Investment_Breakdown_DATA!T88),IF($C$2="Current Exchange rate",IF(Investment_Breakdown_DATA!T88=0,0,Investment_Breakdown_DATA!T88/ECO!T15),IF($C$2="Constant Exchange rate",IF(Investment_Breakdown_DATA!T88=0,0,Investment_Breakdown_DATA!T88/ECO!T50))))</f>
        <v>817.41481882098435</v>
      </c>
      <c r="K129" s="64">
        <f>IF($C$2="National Currency",IF(Investment_Breakdown_DATA!U88=0,0,Investment_Breakdown_DATA!U88),IF($C$2="Current Exchange rate",IF(Investment_Breakdown_DATA!U88=0,0,Investment_Breakdown_DATA!U88/ECO!U15),IF($C$2="Constant Exchange rate",IF(Investment_Breakdown_DATA!U88=0,0,Investment_Breakdown_DATA!U88/ECO!U50))))</f>
        <v>610.13160266810894</v>
      </c>
      <c r="L129" s="64">
        <f>IF($C$2="National Currency",IF(Investment_Breakdown_DATA!V88=0,0,Investment_Breakdown_DATA!V88),IF($C$2="Current Exchange rate",IF(Investment_Breakdown_DATA!V88=0,0,Investment_Breakdown_DATA!V88/ECO!V15),IF($C$2="Constant Exchange rate",IF(Investment_Breakdown_DATA!V88=0,0,Investment_Breakdown_DATA!V88/ECO!V50))))</f>
        <v>752.44276185325407</v>
      </c>
      <c r="M129" s="64">
        <f>IF($C$2="National Currency",IF(Investment_Breakdown_DATA!W88=0,0,Investment_Breakdown_DATA!W88),IF($C$2="Current Exchange rate",IF(Investment_Breakdown_DATA!W88=0,0,Investment_Breakdown_DATA!W88/ECO!W15),IF($C$2="Constant Exchange rate",IF(Investment_Breakdown_DATA!W88=0,0,Investment_Breakdown_DATA!W88/ECO!W50))))</f>
        <v>699.54930593113397</v>
      </c>
      <c r="N129" s="64">
        <f>IF($C$2="National Currency",IF(Investment_Breakdown_DATA!X88=0,0,Investment_Breakdown_DATA!X88),IF($C$2="Current Exchange rate",IF(Investment_Breakdown_DATA!X88=0,0,Investment_Breakdown_DATA!X88/ECO!X15),IF($C$2="Constant Exchange rate",IF(Investment_Breakdown_DATA!X88=0,0,Investment_Breakdown_DATA!X88/ECO!X50))))</f>
        <v>723.12961961420592</v>
      </c>
      <c r="O129" s="64">
        <f>IF($C$2="National Currency",IF(Investment_Breakdown_DATA!Y88=0,0,Investment_Breakdown_DATA!Y88),IF($C$2="Current Exchange rate",IF(Investment_Breakdown_DATA!Y88=0,0,Investment_Breakdown_DATA!Y88/ECO!Y15),IF($C$2="Constant Exchange rate",IF(Investment_Breakdown_DATA!Y88=0,0,Investment_Breakdown_DATA!Y88/ECO!Y50))))</f>
        <v>818.49648458626291</v>
      </c>
      <c r="P129" s="144">
        <f>IF($C$2="National Currency",IF(Investment_Breakdown_DATA!Z88=0,0,Investment_Breakdown_DATA!Z88),IF($C$2="Current Exchange rate",IF(Investment_Breakdown_DATA!Z88=0,0,Investment_Breakdown_DATA!Z88/ECO!Z15),IF($C$2="Constant Exchange rate",IF(Investment_Breakdown_DATA!Z88=0,0,Investment_Breakdown_DATA!Z88/ECO!Z50))))</f>
        <v>861.33044889129258</v>
      </c>
      <c r="Q129" s="63">
        <f t="shared" si="44"/>
        <v>1.2593055478938152E-3</v>
      </c>
      <c r="R129" s="63">
        <f t="shared" si="45"/>
        <v>0.13188073394495414</v>
      </c>
      <c r="S129" s="63">
        <f t="shared" si="46"/>
        <v>-0.14916982122109357</v>
      </c>
    </row>
    <row r="130" spans="3:19" ht="15" x14ac:dyDescent="0.25">
      <c r="C130" s="165"/>
      <c r="D130" s="166"/>
      <c r="E130" s="61" t="str">
        <f t="shared" si="43"/>
        <v>DE</v>
      </c>
      <c r="F130" s="64">
        <f>IF($C$2="National Currency",IF(Investment_Breakdown_DATA!P89=0,0,Investment_Breakdown_DATA!P89),IF($C$2="Current Exchange rate",IF(Investment_Breakdown_DATA!P89=0,0,Investment_Breakdown_DATA!P89/ECO!P16),IF($C$2="Constant Exchange rate",IF(Investment_Breakdown_DATA!P89=0,0,Investment_Breakdown_DATA!P89/ECO!P51))))</f>
        <v>0</v>
      </c>
      <c r="G130" s="64">
        <f>IF($C$2="National Currency",IF(Investment_Breakdown_DATA!Q89=0,0,Investment_Breakdown_DATA!Q89),IF($C$2="Current Exchange rate",IF(Investment_Breakdown_DATA!Q89=0,0,Investment_Breakdown_DATA!Q89/ECO!Q16),IF($C$2="Constant Exchange rate",IF(Investment_Breakdown_DATA!Q89=0,0,Investment_Breakdown_DATA!Q89/ECO!Q51))))</f>
        <v>0</v>
      </c>
      <c r="H130" s="64">
        <f>IF($C$2="National Currency",IF(Investment_Breakdown_DATA!R89=0,0,Investment_Breakdown_DATA!R89),IF($C$2="Current Exchange rate",IF(Investment_Breakdown_DATA!R89=0,0,Investment_Breakdown_DATA!R89/ECO!R16),IF($C$2="Constant Exchange rate",IF(Investment_Breakdown_DATA!R89=0,0,Investment_Breakdown_DATA!R89/ECO!R51))))</f>
        <v>0</v>
      </c>
      <c r="I130" s="64">
        <f>IF($C$2="National Currency",IF(Investment_Breakdown_DATA!S89=0,0,Investment_Breakdown_DATA!S89),IF($C$2="Current Exchange rate",IF(Investment_Breakdown_DATA!S89=0,0,Investment_Breakdown_DATA!S89/ECO!S16),IF($C$2="Constant Exchange rate",IF(Investment_Breakdown_DATA!S89=0,0,Investment_Breakdown_DATA!S89/ECO!S51))))</f>
        <v>0</v>
      </c>
      <c r="J130" s="64">
        <f>IF($C$2="National Currency",IF(Investment_Breakdown_DATA!T89=0,0,Investment_Breakdown_DATA!T89),IF($C$2="Current Exchange rate",IF(Investment_Breakdown_DATA!T89=0,0,Investment_Breakdown_DATA!T89/ECO!T16),IF($C$2="Constant Exchange rate",IF(Investment_Breakdown_DATA!T89=0,0,Investment_Breakdown_DATA!T89/ECO!T51))))</f>
        <v>0</v>
      </c>
      <c r="K130" s="64">
        <f>IF($C$2="National Currency",IF(Investment_Breakdown_DATA!U89=0,0,Investment_Breakdown_DATA!U89),IF($C$2="Current Exchange rate",IF(Investment_Breakdown_DATA!U89=0,0,Investment_Breakdown_DATA!U89/ECO!U16),IF($C$2="Constant Exchange rate",IF(Investment_Breakdown_DATA!U89=0,0,Investment_Breakdown_DATA!U89/ECO!U51))))</f>
        <v>0</v>
      </c>
      <c r="L130" s="64">
        <f>IF($C$2="National Currency",IF(Investment_Breakdown_DATA!V89=0,0,Investment_Breakdown_DATA!V89),IF($C$2="Current Exchange rate",IF(Investment_Breakdown_DATA!V89=0,0,Investment_Breakdown_DATA!V89/ECO!V16),IF($C$2="Constant Exchange rate",IF(Investment_Breakdown_DATA!V89=0,0,Investment_Breakdown_DATA!V89/ECO!V51))))</f>
        <v>0</v>
      </c>
      <c r="M130" s="64">
        <f>IF($C$2="National Currency",IF(Investment_Breakdown_DATA!W89=0,0,Investment_Breakdown_DATA!W89),IF($C$2="Current Exchange rate",IF(Investment_Breakdown_DATA!W89=0,0,Investment_Breakdown_DATA!W89/ECO!W16),IF($C$2="Constant Exchange rate",IF(Investment_Breakdown_DATA!W89=0,0,Investment_Breakdown_DATA!W89/ECO!W51))))</f>
        <v>0</v>
      </c>
      <c r="N130" s="64">
        <f>IF($C$2="National Currency",IF(Investment_Breakdown_DATA!X89=0,0,Investment_Breakdown_DATA!X89),IF($C$2="Current Exchange rate",IF(Investment_Breakdown_DATA!X89=0,0,Investment_Breakdown_DATA!X89/ECO!X16),IF($C$2="Constant Exchange rate",IF(Investment_Breakdown_DATA!X89=0,0,Investment_Breakdown_DATA!X89/ECO!X51))))</f>
        <v>0</v>
      </c>
      <c r="O130" s="64">
        <f>IF($C$2="National Currency",IF(Investment_Breakdown_DATA!Y89=0,0,Investment_Breakdown_DATA!Y89),IF($C$2="Current Exchange rate",IF(Investment_Breakdown_DATA!Y89=0,0,Investment_Breakdown_DATA!Y89/ECO!Y16),IF($C$2="Constant Exchange rate",IF(Investment_Breakdown_DATA!Y89=0,0,Investment_Breakdown_DATA!Y89/ECO!Y51))))</f>
        <v>0</v>
      </c>
      <c r="P130" s="144">
        <f>IF($C$2="National Currency",IF(Investment_Breakdown_DATA!Z89=0,0,Investment_Breakdown_DATA!Z89),IF($C$2="Current Exchange rate",IF(Investment_Breakdown_DATA!Z89=0,0,Investment_Breakdown_DATA!Z89/ECO!Z16),IF($C$2="Constant Exchange rate",IF(Investment_Breakdown_DATA!Z89=0,0,Investment_Breakdown_DATA!Z89/ECO!Z51))))</f>
        <v>0</v>
      </c>
      <c r="Q130" s="63">
        <f t="shared" si="44"/>
        <v>0</v>
      </c>
      <c r="R130" s="63" t="str">
        <f t="shared" si="45"/>
        <v>-</v>
      </c>
      <c r="S130" s="63" t="str">
        <f t="shared" si="46"/>
        <v>-</v>
      </c>
    </row>
    <row r="131" spans="3:19" ht="15" x14ac:dyDescent="0.25">
      <c r="C131" s="165"/>
      <c r="D131" s="166"/>
      <c r="E131" s="61" t="str">
        <f t="shared" si="43"/>
        <v>DK</v>
      </c>
      <c r="F131" s="64">
        <f>IF($C$2="National Currency",IF(Investment_Breakdown_DATA!P90=0,0,Investment_Breakdown_DATA!P90),IF($C$2="Current Exchange rate",IF(Investment_Breakdown_DATA!P90=0,0,Investment_Breakdown_DATA!P90/ECO!P17),IF($C$2="Constant Exchange rate",IF(Investment_Breakdown_DATA!P90=0,0,Investment_Breakdown_DATA!P90/ECO!P52))))</f>
        <v>40120.747317099384</v>
      </c>
      <c r="G131" s="64">
        <f>IF($C$2="National Currency",IF(Investment_Breakdown_DATA!Q90=0,0,Investment_Breakdown_DATA!Q90),IF($C$2="Current Exchange rate",IF(Investment_Breakdown_DATA!Q90=0,0,Investment_Breakdown_DATA!Q90/ECO!Q17),IF($C$2="Constant Exchange rate",IF(Investment_Breakdown_DATA!Q90=0,0,Investment_Breakdown_DATA!Q90/ECO!Q52))))</f>
        <v>41701.87903778223</v>
      </c>
      <c r="H131" s="64">
        <f>IF($C$2="National Currency",IF(Investment_Breakdown_DATA!R90=0,0,Investment_Breakdown_DATA!R90),IF($C$2="Current Exchange rate",IF(Investment_Breakdown_DATA!R90=0,0,Investment_Breakdown_DATA!R90/ECO!R17),IF($C$2="Constant Exchange rate",IF(Investment_Breakdown_DATA!R90=0,0,Investment_Breakdown_DATA!R90/ECO!R52))))</f>
        <v>49747.467529851048</v>
      </c>
      <c r="I131" s="64">
        <f>IF($C$2="National Currency",IF(Investment_Breakdown_DATA!S90=0,0,Investment_Breakdown_DATA!S90),IF($C$2="Current Exchange rate",IF(Investment_Breakdown_DATA!S90=0,0,Investment_Breakdown_DATA!S90/ECO!S17),IF($C$2="Constant Exchange rate",IF(Investment_Breakdown_DATA!S90=0,0,Investment_Breakdown_DATA!S90/ECO!S52))))</f>
        <v>52293.939800948254</v>
      </c>
      <c r="J131" s="64">
        <f>IF($C$2="National Currency",IF(Investment_Breakdown_DATA!T90=0,0,Investment_Breakdown_DATA!T90),IF($C$2="Current Exchange rate",IF(Investment_Breakdown_DATA!T90=0,0,Investment_Breakdown_DATA!T90/ECO!T17),IF($C$2="Constant Exchange rate",IF(Investment_Breakdown_DATA!T90=0,0,Investment_Breakdown_DATA!T90/ECO!T52))))</f>
        <v>30681.338293957266</v>
      </c>
      <c r="K131" s="64">
        <f>IF($C$2="National Currency",IF(Investment_Breakdown_DATA!U90=0,0,Investment_Breakdown_DATA!U90),IF($C$2="Current Exchange rate",IF(Investment_Breakdown_DATA!U90=0,0,Investment_Breakdown_DATA!U90/ECO!U17),IF($C$2="Constant Exchange rate",IF(Investment_Breakdown_DATA!U90=0,0,Investment_Breakdown_DATA!U90/ECO!U52))))</f>
        <v>44028.485621801672</v>
      </c>
      <c r="L131" s="64">
        <f>IF($C$2="National Currency",IF(Investment_Breakdown_DATA!V90=0,0,Investment_Breakdown_DATA!V90),IF($C$2="Current Exchange rate",IF(Investment_Breakdown_DATA!V90=0,0,Investment_Breakdown_DATA!V90/ECO!V17),IF($C$2="Constant Exchange rate",IF(Investment_Breakdown_DATA!V90=0,0,Investment_Breakdown_DATA!V90/ECO!V52))))</f>
        <v>55765.303614360746</v>
      </c>
      <c r="M131" s="64">
        <f>IF($C$2="National Currency",IF(Investment_Breakdown_DATA!W90=0,0,Investment_Breakdown_DATA!W90),IF($C$2="Current Exchange rate",IF(Investment_Breakdown_DATA!W90=0,0,Investment_Breakdown_DATA!W90/ECO!W17),IF($C$2="Constant Exchange rate",IF(Investment_Breakdown_DATA!W90=0,0,Investment_Breakdown_DATA!W90/ECO!W52))))</f>
        <v>52400.698964447372</v>
      </c>
      <c r="N131" s="64">
        <f>IF($C$2="National Currency",IF(Investment_Breakdown_DATA!X90=0,0,Investment_Breakdown_DATA!X90),IF($C$2="Current Exchange rate",IF(Investment_Breakdown_DATA!X90=0,0,Investment_Breakdown_DATA!X90/ECO!X17),IF($C$2="Constant Exchange rate",IF(Investment_Breakdown_DATA!X90=0,0,Investment_Breakdown_DATA!X90/ECO!X52))))</f>
        <v>56301.905228802068</v>
      </c>
      <c r="O131" s="64">
        <f>IF($C$2="National Currency",IF(Investment_Breakdown_DATA!Y90=0,0,Investment_Breakdown_DATA!Y90),IF($C$2="Current Exchange rate",IF(Investment_Breakdown_DATA!Y90=0,0,Investment_Breakdown_DATA!Y90/ECO!Y17),IF($C$2="Constant Exchange rate",IF(Investment_Breakdown_DATA!Y90=0,0,Investment_Breakdown_DATA!Y90/ECO!Y52))))</f>
        <v>56301.905228802068</v>
      </c>
      <c r="P131" s="144">
        <f>IF($C$2="National Currency",IF(Investment_Breakdown_DATA!Z90=0,0,Investment_Breakdown_DATA!Z90),IF($C$2="Current Exchange rate",IF(Investment_Breakdown_DATA!Z90=0,0,Investment_Breakdown_DATA!Z90/ECO!Z17),IF($C$2="Constant Exchange rate",IF(Investment_Breakdown_DATA!Z90=0,0,Investment_Breakdown_DATA!Z90/ECO!Z52))))</f>
        <v>0</v>
      </c>
      <c r="Q131" s="63">
        <f t="shared" si="44"/>
        <v>8.6623831558008152E-2</v>
      </c>
      <c r="R131" s="63">
        <f t="shared" si="45"/>
        <v>0</v>
      </c>
      <c r="S131" s="63">
        <f t="shared" si="46"/>
        <v>0.40331147831850855</v>
      </c>
    </row>
    <row r="132" spans="3:19" ht="15" x14ac:dyDescent="0.25">
      <c r="C132" s="165"/>
      <c r="D132" s="166"/>
      <c r="E132" s="61" t="str">
        <f t="shared" si="43"/>
        <v>EE</v>
      </c>
      <c r="F132" s="64">
        <f>IF($C$2="National Currency",IF(Investment_Breakdown_DATA!P91=0,0,Investment_Breakdown_DATA!P91),IF($C$2="Current Exchange rate",IF(Investment_Breakdown_DATA!P91=0,0,Investment_Breakdown_DATA!P91/ECO!P18),IF($C$2="Constant Exchange rate",IF(Investment_Breakdown_DATA!P91=0,0,Investment_Breakdown_DATA!P91/ECO!P53))))</f>
        <v>1.9173494561118711</v>
      </c>
      <c r="G132" s="64">
        <f>IF($C$2="National Currency",IF(Investment_Breakdown_DATA!Q91=0,0,Investment_Breakdown_DATA!Q91),IF($C$2="Current Exchange rate",IF(Investment_Breakdown_DATA!Q91=0,0,Investment_Breakdown_DATA!Q91/ECO!Q18),IF($C$2="Constant Exchange rate",IF(Investment_Breakdown_DATA!Q91=0,0,Investment_Breakdown_DATA!Q91/ECO!Q53))))</f>
        <v>0.51768435315020511</v>
      </c>
      <c r="H132" s="64">
        <f>IF($C$2="National Currency",IF(Investment_Breakdown_DATA!R91=0,0,Investment_Breakdown_DATA!R91),IF($C$2="Current Exchange rate",IF(Investment_Breakdown_DATA!R91=0,0,Investment_Breakdown_DATA!R91/ECO!R18),IF($C$2="Constant Exchange rate",IF(Investment_Breakdown_DATA!R91=0,0,Investment_Breakdown_DATA!R91/ECO!R53))))</f>
        <v>0.31316707783160563</v>
      </c>
      <c r="I132" s="64">
        <f>IF($C$2="National Currency",IF(Investment_Breakdown_DATA!S91=0,0,Investment_Breakdown_DATA!S91),IF($C$2="Current Exchange rate",IF(Investment_Breakdown_DATA!S91=0,0,Investment_Breakdown_DATA!S91/ECO!S18),IF($C$2="Constant Exchange rate",IF(Investment_Breakdown_DATA!S91=0,0,Investment_Breakdown_DATA!S91/ECO!S53))))</f>
        <v>0.14699679163524343</v>
      </c>
      <c r="J132" s="64">
        <f>IF($C$2="National Currency",IF(Investment_Breakdown_DATA!T91=0,0,Investment_Breakdown_DATA!T91),IF($C$2="Current Exchange rate",IF(Investment_Breakdown_DATA!T91=0,0,Investment_Breakdown_DATA!T91/ECO!T18),IF($C$2="Constant Exchange rate",IF(Investment_Breakdown_DATA!T91=0,0,Investment_Breakdown_DATA!T91/ECO!T53))))</f>
        <v>0.14444032569376095</v>
      </c>
      <c r="K132" s="64">
        <f>IF($C$2="National Currency",IF(Investment_Breakdown_DATA!U91=0,0,Investment_Breakdown_DATA!U91),IF($C$2="Current Exchange rate",IF(Investment_Breakdown_DATA!U91=0,0,Investment_Breakdown_DATA!U91/ECO!U18),IF($C$2="Constant Exchange rate",IF(Investment_Breakdown_DATA!U91=0,0,Investment_Breakdown_DATA!U91/ECO!U53))))</f>
        <v>0.14469597228790917</v>
      </c>
      <c r="L132" s="64">
        <f>IF($C$2="National Currency",IF(Investment_Breakdown_DATA!V91=0,0,Investment_Breakdown_DATA!V91),IF($C$2="Current Exchange rate",IF(Investment_Breakdown_DATA!V91=0,0,Investment_Breakdown_DATA!V91/ECO!V18),IF($C$2="Constant Exchange rate",IF(Investment_Breakdown_DATA!V91=0,0,Investment_Breakdown_DATA!V91/ECO!V53))))</f>
        <v>0.21090844017230581</v>
      </c>
      <c r="M132" s="64">
        <f>IF($C$2="National Currency",IF(Investment_Breakdown_DATA!W91=0,0,Investment_Breakdown_DATA!W91),IF($C$2="Current Exchange rate",IF(Investment_Breakdown_DATA!W91=0,0,Investment_Breakdown_DATA!W91/ECO!W18),IF($C$2="Constant Exchange rate",IF(Investment_Breakdown_DATA!W91=0,0,Investment_Breakdown_DATA!W91/ECO!W53))))</f>
        <v>0</v>
      </c>
      <c r="N132" s="64">
        <f>IF($C$2="National Currency",IF(Investment_Breakdown_DATA!X91=0,0,Investment_Breakdown_DATA!X91),IF($C$2="Current Exchange rate",IF(Investment_Breakdown_DATA!X91=0,0,Investment_Breakdown_DATA!X91/ECO!X18),IF($C$2="Constant Exchange rate",IF(Investment_Breakdown_DATA!X91=0,0,Investment_Breakdown_DATA!X91/ECO!X53))))</f>
        <v>0</v>
      </c>
      <c r="O132" s="64">
        <f>IF($C$2="National Currency",IF(Investment_Breakdown_DATA!Y91=0,0,Investment_Breakdown_DATA!Y91),IF($C$2="Current Exchange rate",IF(Investment_Breakdown_DATA!Y91=0,0,Investment_Breakdown_DATA!Y91/ECO!Y18),IF($C$2="Constant Exchange rate",IF(Investment_Breakdown_DATA!Y91=0,0,Investment_Breakdown_DATA!Y91/ECO!Y53))))</f>
        <v>0</v>
      </c>
      <c r="P132" s="144">
        <f>IF($C$2="National Currency",IF(Investment_Breakdown_DATA!Z91=0,0,Investment_Breakdown_DATA!Z91),IF($C$2="Current Exchange rate",IF(Investment_Breakdown_DATA!Z91=0,0,Investment_Breakdown_DATA!Z91/ECO!Z18),IF($C$2="Constant Exchange rate",IF(Investment_Breakdown_DATA!Z91=0,0,Investment_Breakdown_DATA!Z91/ECO!Z53))))</f>
        <v>0</v>
      </c>
      <c r="Q132" s="63">
        <f t="shared" si="44"/>
        <v>0</v>
      </c>
      <c r="R132" s="63" t="str">
        <f t="shared" si="45"/>
        <v>-</v>
      </c>
      <c r="S132" s="63" t="str">
        <f t="shared" si="46"/>
        <v>-</v>
      </c>
    </row>
    <row r="133" spans="3:19" ht="15" x14ac:dyDescent="0.25">
      <c r="C133" s="165"/>
      <c r="D133" s="166"/>
      <c r="E133" s="61" t="str">
        <f t="shared" si="43"/>
        <v>ES</v>
      </c>
      <c r="F133" s="64">
        <f>IF($C$2="National Currency",IF(Investment_Breakdown_DATA!P92=0,0,Investment_Breakdown_DATA!P92),IF($C$2="Current Exchange rate",IF(Investment_Breakdown_DATA!P92=0,0,Investment_Breakdown_DATA!P92/ECO!P19),IF($C$2="Constant Exchange rate",IF(Investment_Breakdown_DATA!P92=0,0,Investment_Breakdown_DATA!P92/ECO!P54))))</f>
        <v>3409.75</v>
      </c>
      <c r="G133" s="64">
        <f>IF($C$2="National Currency",IF(Investment_Breakdown_DATA!Q92=0,0,Investment_Breakdown_DATA!Q92),IF($C$2="Current Exchange rate",IF(Investment_Breakdown_DATA!Q92=0,0,Investment_Breakdown_DATA!Q92/ECO!Q19),IF($C$2="Constant Exchange rate",IF(Investment_Breakdown_DATA!Q92=0,0,Investment_Breakdown_DATA!Q92/ECO!Q54))))</f>
        <v>3977.37</v>
      </c>
      <c r="H133" s="64">
        <f>IF($C$2="National Currency",IF(Investment_Breakdown_DATA!R92=0,0,Investment_Breakdown_DATA!R92),IF($C$2="Current Exchange rate",IF(Investment_Breakdown_DATA!R92=0,0,Investment_Breakdown_DATA!R92/ECO!R19),IF($C$2="Constant Exchange rate",IF(Investment_Breakdown_DATA!R92=0,0,Investment_Breakdown_DATA!R92/ECO!R54))))</f>
        <v>4902.8599999999997</v>
      </c>
      <c r="I133" s="64">
        <f>IF($C$2="National Currency",IF(Investment_Breakdown_DATA!S92=0,0,Investment_Breakdown_DATA!S92),IF($C$2="Current Exchange rate",IF(Investment_Breakdown_DATA!S92=0,0,Investment_Breakdown_DATA!S92/ECO!S19),IF($C$2="Constant Exchange rate",IF(Investment_Breakdown_DATA!S92=0,0,Investment_Breakdown_DATA!S92/ECO!S54))))</f>
        <v>11025.63957555</v>
      </c>
      <c r="J133" s="64">
        <f>IF($C$2="National Currency",IF(Investment_Breakdown_DATA!T92=0,0,Investment_Breakdown_DATA!T92),IF($C$2="Current Exchange rate",IF(Investment_Breakdown_DATA!T92=0,0,Investment_Breakdown_DATA!T92/ECO!T19),IF($C$2="Constant Exchange rate",IF(Investment_Breakdown_DATA!T92=0,0,Investment_Breakdown_DATA!T92/ECO!T54))))</f>
        <v>9422.8385725399967</v>
      </c>
      <c r="K133" s="64">
        <f>IF($C$2="National Currency",IF(Investment_Breakdown_DATA!U92=0,0,Investment_Breakdown_DATA!U92),IF($C$2="Current Exchange rate",IF(Investment_Breakdown_DATA!U92=0,0,Investment_Breakdown_DATA!U92/ECO!U19),IF($C$2="Constant Exchange rate",IF(Investment_Breakdown_DATA!U92=0,0,Investment_Breakdown_DATA!U92/ECO!U54))))</f>
        <v>9788.6505855699997</v>
      </c>
      <c r="L133" s="64">
        <f>IF($C$2="National Currency",IF(Investment_Breakdown_DATA!V92=0,0,Investment_Breakdown_DATA!V92),IF($C$2="Current Exchange rate",IF(Investment_Breakdown_DATA!V92=0,0,Investment_Breakdown_DATA!V92/ECO!V19),IF($C$2="Constant Exchange rate",IF(Investment_Breakdown_DATA!V92=0,0,Investment_Breakdown_DATA!V92/ECO!V54))))</f>
        <v>8795.8960874400036</v>
      </c>
      <c r="M133" s="64">
        <f>IF($C$2="National Currency",IF(Investment_Breakdown_DATA!W92=0,0,Investment_Breakdown_DATA!W92),IF($C$2="Current Exchange rate",IF(Investment_Breakdown_DATA!W92=0,0,Investment_Breakdown_DATA!W92/ECO!W19),IF($C$2="Constant Exchange rate",IF(Investment_Breakdown_DATA!W92=0,0,Investment_Breakdown_DATA!W92/ECO!W54))))</f>
        <v>12891.537414034479</v>
      </c>
      <c r="N133" s="64">
        <f>IF($C$2="National Currency",IF(Investment_Breakdown_DATA!X92=0,0,Investment_Breakdown_DATA!X92),IF($C$2="Current Exchange rate",IF(Investment_Breakdown_DATA!X92=0,0,Investment_Breakdown_DATA!X92/ECO!X19),IF($C$2="Constant Exchange rate",IF(Investment_Breakdown_DATA!X92=0,0,Investment_Breakdown_DATA!X92/ECO!X54))))</f>
        <v>2474.4851059780376</v>
      </c>
      <c r="O133" s="64">
        <f>IF($C$2="National Currency",IF(Investment_Breakdown_DATA!Y92=0,0,Investment_Breakdown_DATA!Y92),IF($C$2="Current Exchange rate",IF(Investment_Breakdown_DATA!Y92=0,0,Investment_Breakdown_DATA!Y92/ECO!Y19),IF($C$2="Constant Exchange rate",IF(Investment_Breakdown_DATA!Y92=0,0,Investment_Breakdown_DATA!Y92/ECO!Y54))))</f>
        <v>3758.7753731355788</v>
      </c>
      <c r="P133" s="144">
        <f>IF($C$2="National Currency",IF(Investment_Breakdown_DATA!Z92=0,0,Investment_Breakdown_DATA!Z92),IF($C$2="Current Exchange rate",IF(Investment_Breakdown_DATA!Z92=0,0,Investment_Breakdown_DATA!Z92/ECO!Z19),IF($C$2="Constant Exchange rate",IF(Investment_Breakdown_DATA!Z92=0,0,Investment_Breakdown_DATA!Z92/ECO!Z54))))</f>
        <v>3695.9020727603565</v>
      </c>
      <c r="Q133" s="63">
        <f t="shared" si="44"/>
        <v>5.7830995854172337E-3</v>
      </c>
      <c r="R133" s="63">
        <f t="shared" si="45"/>
        <v>0.51901313289575324</v>
      </c>
      <c r="S133" s="63">
        <f t="shared" si="46"/>
        <v>0.10236098632907953</v>
      </c>
    </row>
    <row r="134" spans="3:19" ht="15" x14ac:dyDescent="0.25">
      <c r="C134" s="165"/>
      <c r="D134" s="166"/>
      <c r="E134" s="61" t="str">
        <f t="shared" si="43"/>
        <v>FI</v>
      </c>
      <c r="F134" s="64">
        <f>IF($C$2="National Currency",IF(Investment_Breakdown_DATA!P93=0,0,Investment_Breakdown_DATA!P93),IF($C$2="Current Exchange rate",IF(Investment_Breakdown_DATA!P93=0,0,Investment_Breakdown_DATA!P93/ECO!P20),IF($C$2="Constant Exchange rate",IF(Investment_Breakdown_DATA!P93=0,0,Investment_Breakdown_DATA!P93/ECO!P55))))</f>
        <v>14433</v>
      </c>
      <c r="G134" s="64">
        <f>IF($C$2="National Currency",IF(Investment_Breakdown_DATA!Q93=0,0,Investment_Breakdown_DATA!Q93),IF($C$2="Current Exchange rate",IF(Investment_Breakdown_DATA!Q93=0,0,Investment_Breakdown_DATA!Q93/ECO!Q20),IF($C$2="Constant Exchange rate",IF(Investment_Breakdown_DATA!Q93=0,0,Investment_Breakdown_DATA!Q93/ECO!Q55))))</f>
        <v>19030</v>
      </c>
      <c r="H134" s="64">
        <f>IF($C$2="National Currency",IF(Investment_Breakdown_DATA!R93=0,0,Investment_Breakdown_DATA!R93),IF($C$2="Current Exchange rate",IF(Investment_Breakdown_DATA!R93=0,0,Investment_Breakdown_DATA!R93/ECO!R20),IF($C$2="Constant Exchange rate",IF(Investment_Breakdown_DATA!R93=0,0,Investment_Breakdown_DATA!R93/ECO!R55))))</f>
        <v>22955</v>
      </c>
      <c r="I134" s="64">
        <f>IF($C$2="National Currency",IF(Investment_Breakdown_DATA!S93=0,0,Investment_Breakdown_DATA!S93),IF($C$2="Current Exchange rate",IF(Investment_Breakdown_DATA!S93=0,0,Investment_Breakdown_DATA!S93/ECO!S20),IF($C$2="Constant Exchange rate",IF(Investment_Breakdown_DATA!S93=0,0,Investment_Breakdown_DATA!S93/ECO!S55))))</f>
        <v>25311</v>
      </c>
      <c r="J134" s="64">
        <f>IF($C$2="National Currency",IF(Investment_Breakdown_DATA!T93=0,0,Investment_Breakdown_DATA!T93),IF($C$2="Current Exchange rate",IF(Investment_Breakdown_DATA!T93=0,0,Investment_Breakdown_DATA!T93/ECO!T20),IF($C$2="Constant Exchange rate",IF(Investment_Breakdown_DATA!T93=0,0,Investment_Breakdown_DATA!T93/ECO!T55))))</f>
        <v>14012</v>
      </c>
      <c r="K134" s="64">
        <f>IF($C$2="National Currency",IF(Investment_Breakdown_DATA!U93=0,0,Investment_Breakdown_DATA!U93),IF($C$2="Current Exchange rate",IF(Investment_Breakdown_DATA!U93=0,0,Investment_Breakdown_DATA!U93/ECO!U20),IF($C$2="Constant Exchange rate",IF(Investment_Breakdown_DATA!U93=0,0,Investment_Breakdown_DATA!U93/ECO!U55))))</f>
        <v>20692</v>
      </c>
      <c r="L134" s="64">
        <f>IF($C$2="National Currency",IF(Investment_Breakdown_DATA!V93=0,0,Investment_Breakdown_DATA!V93),IF($C$2="Current Exchange rate",IF(Investment_Breakdown_DATA!V93=0,0,Investment_Breakdown_DATA!V93/ECO!V20),IF($C$2="Constant Exchange rate",IF(Investment_Breakdown_DATA!V93=0,0,Investment_Breakdown_DATA!V93/ECO!V55))))</f>
        <v>29550</v>
      </c>
      <c r="M134" s="64">
        <f>IF($C$2="National Currency",IF(Investment_Breakdown_DATA!W93=0,0,Investment_Breakdown_DATA!W93),IF($C$2="Current Exchange rate",IF(Investment_Breakdown_DATA!W93=0,0,Investment_Breakdown_DATA!W93/ECO!W20),IF($C$2="Constant Exchange rate",IF(Investment_Breakdown_DATA!W93=0,0,Investment_Breakdown_DATA!W93/ECO!W55))))</f>
        <v>24972</v>
      </c>
      <c r="N134" s="64">
        <f>IF($C$2="National Currency",IF(Investment_Breakdown_DATA!X93=0,0,Investment_Breakdown_DATA!X93),IF($C$2="Current Exchange rate",IF(Investment_Breakdown_DATA!X93=0,0,Investment_Breakdown_DATA!X93/ECO!X20),IF($C$2="Constant Exchange rate",IF(Investment_Breakdown_DATA!X93=0,0,Investment_Breakdown_DATA!X93/ECO!X55))))</f>
        <v>28013</v>
      </c>
      <c r="O134" s="64">
        <f>IF($C$2="National Currency",IF(Investment_Breakdown_DATA!Y93=0,0,Investment_Breakdown_DATA!Y93),IF($C$2="Current Exchange rate",IF(Investment_Breakdown_DATA!Y93=0,0,Investment_Breakdown_DATA!Y93/ECO!Y20),IF($C$2="Constant Exchange rate",IF(Investment_Breakdown_DATA!Y93=0,0,Investment_Breakdown_DATA!Y93/ECO!Y55))))</f>
        <v>32405</v>
      </c>
      <c r="P134" s="144">
        <f>IF($C$2="National Currency",IF(Investment_Breakdown_DATA!Z93=0,0,Investment_Breakdown_DATA!Z93),IF($C$2="Current Exchange rate",IF(Investment_Breakdown_DATA!Z93=0,0,Investment_Breakdown_DATA!Z93/ECO!Z20),IF($C$2="Constant Exchange rate",IF(Investment_Breakdown_DATA!Z93=0,0,Investment_Breakdown_DATA!Z93/ECO!Z55))))</f>
        <v>33358</v>
      </c>
      <c r="Q134" s="63">
        <f t="shared" si="44"/>
        <v>4.9857020827800844E-2</v>
      </c>
      <c r="R134" s="63">
        <f t="shared" si="45"/>
        <v>0.15678435012315717</v>
      </c>
      <c r="S134" s="63">
        <f t="shared" si="46"/>
        <v>1.2452019677128803</v>
      </c>
    </row>
    <row r="135" spans="3:19" ht="15" x14ac:dyDescent="0.25">
      <c r="C135" s="165"/>
      <c r="D135" s="166"/>
      <c r="E135" s="61" t="str">
        <f t="shared" si="43"/>
        <v>FR</v>
      </c>
      <c r="F135" s="64">
        <f>IF($C$2="National Currency",IF(Investment_Breakdown_DATA!P94=0,0,Investment_Breakdown_DATA!P94),IF($C$2="Current Exchange rate",IF(Investment_Breakdown_DATA!P94=0,0,Investment_Breakdown_DATA!P94/ECO!P21),IF($C$2="Constant Exchange rate",IF(Investment_Breakdown_DATA!P94=0,0,Investment_Breakdown_DATA!P94/ECO!P56))))</f>
        <v>158464</v>
      </c>
      <c r="G135" s="64">
        <f>IF($C$2="National Currency",IF(Investment_Breakdown_DATA!Q94=0,0,Investment_Breakdown_DATA!Q94),IF($C$2="Current Exchange rate",IF(Investment_Breakdown_DATA!Q94=0,0,Investment_Breakdown_DATA!Q94/ECO!Q21),IF($C$2="Constant Exchange rate",IF(Investment_Breakdown_DATA!Q94=0,0,Investment_Breakdown_DATA!Q94/ECO!Q56))))</f>
        <v>204627</v>
      </c>
      <c r="H135" s="64">
        <f>IF($C$2="National Currency",IF(Investment_Breakdown_DATA!R94=0,0,Investment_Breakdown_DATA!R94),IF($C$2="Current Exchange rate",IF(Investment_Breakdown_DATA!R94=0,0,Investment_Breakdown_DATA!R94/ECO!R21),IF($C$2="Constant Exchange rate",IF(Investment_Breakdown_DATA!R94=0,0,Investment_Breakdown_DATA!R94/ECO!R56))))</f>
        <v>253447</v>
      </c>
      <c r="I135" s="64">
        <f>IF($C$2="National Currency",IF(Investment_Breakdown_DATA!S94=0,0,Investment_Breakdown_DATA!S94),IF($C$2="Current Exchange rate",IF(Investment_Breakdown_DATA!S94=0,0,Investment_Breakdown_DATA!S94/ECO!S21),IF($C$2="Constant Exchange rate",IF(Investment_Breakdown_DATA!S94=0,0,Investment_Breakdown_DATA!S94/ECO!S56))))</f>
        <v>266082</v>
      </c>
      <c r="J135" s="64">
        <f>IF($C$2="National Currency",IF(Investment_Breakdown_DATA!T94=0,0,Investment_Breakdown_DATA!T94),IF($C$2="Current Exchange rate",IF(Investment_Breakdown_DATA!T94=0,0,Investment_Breakdown_DATA!T94/ECO!T21),IF($C$2="Constant Exchange rate",IF(Investment_Breakdown_DATA!T94=0,0,Investment_Breakdown_DATA!T94/ECO!T56))))</f>
        <v>193305</v>
      </c>
      <c r="K135" s="64">
        <f>IF($C$2="National Currency",IF(Investment_Breakdown_DATA!U94=0,0,Investment_Breakdown_DATA!U94),IF($C$2="Current Exchange rate",IF(Investment_Breakdown_DATA!U94=0,0,Investment_Breakdown_DATA!U94/ECO!U21),IF($C$2="Constant Exchange rate",IF(Investment_Breakdown_DATA!U94=0,0,Investment_Breakdown_DATA!U94/ECO!U56))))</f>
        <v>245069</v>
      </c>
      <c r="L135" s="64">
        <f>IF($C$2="National Currency",IF(Investment_Breakdown_DATA!V94=0,0,Investment_Breakdown_DATA!V94),IF($C$2="Current Exchange rate",IF(Investment_Breakdown_DATA!V94=0,0,Investment_Breakdown_DATA!V94/ECO!V21),IF($C$2="Constant Exchange rate",IF(Investment_Breakdown_DATA!V94=0,0,Investment_Breakdown_DATA!V94/ECO!V56))))</f>
        <v>233868</v>
      </c>
      <c r="M135" s="64">
        <f>IF($C$2="National Currency",IF(Investment_Breakdown_DATA!W94=0,0,Investment_Breakdown_DATA!W94),IF($C$2="Current Exchange rate",IF(Investment_Breakdown_DATA!W94=0,0,Investment_Breakdown_DATA!W94/ECO!W21),IF($C$2="Constant Exchange rate",IF(Investment_Breakdown_DATA!W94=0,0,Investment_Breakdown_DATA!W94/ECO!W56))))</f>
        <v>212474</v>
      </c>
      <c r="N135" s="64">
        <f>IF($C$2="National Currency",IF(Investment_Breakdown_DATA!X94=0,0,Investment_Breakdown_DATA!X94),IF($C$2="Current Exchange rate",IF(Investment_Breakdown_DATA!X94=0,0,Investment_Breakdown_DATA!X94/ECO!X21),IF($C$2="Constant Exchange rate",IF(Investment_Breakdown_DATA!X94=0,0,Investment_Breakdown_DATA!X94/ECO!X56))))</f>
        <v>230867</v>
      </c>
      <c r="O135" s="64">
        <f>IF($C$2="National Currency",IF(Investment_Breakdown_DATA!Y94=0,0,Investment_Breakdown_DATA!Y94),IF($C$2="Current Exchange rate",IF(Investment_Breakdown_DATA!Y94=0,0,Investment_Breakdown_DATA!Y94/ECO!Y21),IF($C$2="Constant Exchange rate",IF(Investment_Breakdown_DATA!Y94=0,0,Investment_Breakdown_DATA!Y94/ECO!Y56))))</f>
        <v>249953</v>
      </c>
      <c r="P135" s="144">
        <f>IF($C$2="National Currency",IF(Investment_Breakdown_DATA!Z94=0,0,Investment_Breakdown_DATA!Z94),IF($C$2="Current Exchange rate",IF(Investment_Breakdown_DATA!Z94=0,0,Investment_Breakdown_DATA!Z94/ECO!Z21),IF($C$2="Constant Exchange rate",IF(Investment_Breakdown_DATA!Z94=0,0,Investment_Breakdown_DATA!Z94/ECO!Z56))))</f>
        <v>0</v>
      </c>
      <c r="Q135" s="63">
        <f t="shared" si="44"/>
        <v>0.38456756447990448</v>
      </c>
      <c r="R135" s="63">
        <f t="shared" si="45"/>
        <v>8.26709750635648E-2</v>
      </c>
      <c r="S135" s="63">
        <f t="shared" si="46"/>
        <v>0.57734879846526654</v>
      </c>
    </row>
    <row r="136" spans="3:19" ht="15" x14ac:dyDescent="0.25">
      <c r="C136" s="165"/>
      <c r="D136" s="166"/>
      <c r="E136" s="61" t="str">
        <f t="shared" si="43"/>
        <v>GR</v>
      </c>
      <c r="F136" s="64">
        <f>IF($C$2="National Currency",IF(Investment_Breakdown_DATA!P95=0,0,Investment_Breakdown_DATA!P95),IF($C$2="Current Exchange rate",IF(Investment_Breakdown_DATA!P95=0,0,Investment_Breakdown_DATA!P95/ECO!P22),IF($C$2="Constant Exchange rate",IF(Investment_Breakdown_DATA!P95=0,0,Investment_Breakdown_DATA!P95/ECO!P57))))</f>
        <v>1177</v>
      </c>
      <c r="G136" s="64">
        <f>IF($C$2="National Currency",IF(Investment_Breakdown_DATA!Q95=0,0,Investment_Breakdown_DATA!Q95),IF($C$2="Current Exchange rate",IF(Investment_Breakdown_DATA!Q95=0,0,Investment_Breakdown_DATA!Q95/ECO!Q22),IF($C$2="Constant Exchange rate",IF(Investment_Breakdown_DATA!Q95=0,0,Investment_Breakdown_DATA!Q95/ECO!Q57))))</f>
        <v>1391</v>
      </c>
      <c r="H136" s="64">
        <f>IF($C$2="National Currency",IF(Investment_Breakdown_DATA!R95=0,0,Investment_Breakdown_DATA!R95),IF($C$2="Current Exchange rate",IF(Investment_Breakdown_DATA!R95=0,0,Investment_Breakdown_DATA!R95/ECO!R22),IF($C$2="Constant Exchange rate",IF(Investment_Breakdown_DATA!R95=0,0,Investment_Breakdown_DATA!R95/ECO!R57))))</f>
        <v>1350</v>
      </c>
      <c r="I136" s="64">
        <f>IF($C$2="National Currency",IF(Investment_Breakdown_DATA!S95=0,0,Investment_Breakdown_DATA!S95),IF($C$2="Current Exchange rate",IF(Investment_Breakdown_DATA!S95=0,0,Investment_Breakdown_DATA!S95/ECO!S22),IF($C$2="Constant Exchange rate",IF(Investment_Breakdown_DATA!S95=0,0,Investment_Breakdown_DATA!S95/ECO!S57))))</f>
        <v>1586</v>
      </c>
      <c r="J136" s="64">
        <f>IF($C$2="National Currency",IF(Investment_Breakdown_DATA!T95=0,0,Investment_Breakdown_DATA!T95),IF($C$2="Current Exchange rate",IF(Investment_Breakdown_DATA!T95=0,0,Investment_Breakdown_DATA!T95/ECO!T22),IF($C$2="Constant Exchange rate",IF(Investment_Breakdown_DATA!T95=0,0,Investment_Breakdown_DATA!T95/ECO!T57))))</f>
        <v>1189</v>
      </c>
      <c r="K136" s="64">
        <f>IF($C$2="National Currency",IF(Investment_Breakdown_DATA!U95=0,0,Investment_Breakdown_DATA!U95),IF($C$2="Current Exchange rate",IF(Investment_Breakdown_DATA!U95=0,0,Investment_Breakdown_DATA!U95/ECO!U22),IF($C$2="Constant Exchange rate",IF(Investment_Breakdown_DATA!U95=0,0,Investment_Breakdown_DATA!U95/ECO!U57))))</f>
        <v>1246</v>
      </c>
      <c r="L136" s="64">
        <f>IF($C$2="National Currency",IF(Investment_Breakdown_DATA!V95=0,0,Investment_Breakdown_DATA!V95),IF($C$2="Current Exchange rate",IF(Investment_Breakdown_DATA!V95=0,0,Investment_Breakdown_DATA!V95/ECO!V22),IF($C$2="Constant Exchange rate",IF(Investment_Breakdown_DATA!V95=0,0,Investment_Breakdown_DATA!V95/ECO!V57))))</f>
        <v>891</v>
      </c>
      <c r="M136" s="64">
        <f>IF($C$2="National Currency",IF(Investment_Breakdown_DATA!W95=0,0,Investment_Breakdown_DATA!W95),IF($C$2="Current Exchange rate",IF(Investment_Breakdown_DATA!W95=0,0,Investment_Breakdown_DATA!W95/ECO!W22),IF($C$2="Constant Exchange rate",IF(Investment_Breakdown_DATA!W95=0,0,Investment_Breakdown_DATA!W95/ECO!W57))))</f>
        <v>1558</v>
      </c>
      <c r="N136" s="64">
        <f>IF($C$2="National Currency",IF(Investment_Breakdown_DATA!X95=0,0,Investment_Breakdown_DATA!X95),IF($C$2="Current Exchange rate",IF(Investment_Breakdown_DATA!X95=0,0,Investment_Breakdown_DATA!X95/ECO!X22),IF($C$2="Constant Exchange rate",IF(Investment_Breakdown_DATA!X95=0,0,Investment_Breakdown_DATA!X95/ECO!X57))))</f>
        <v>1263</v>
      </c>
      <c r="O136" s="64">
        <f>IF($C$2="National Currency",IF(Investment_Breakdown_DATA!Y95=0,0,Investment_Breakdown_DATA!Y95),IF($C$2="Current Exchange rate",IF(Investment_Breakdown_DATA!Y95=0,0,Investment_Breakdown_DATA!Y95/ECO!Y22),IF($C$2="Constant Exchange rate",IF(Investment_Breakdown_DATA!Y95=0,0,Investment_Breakdown_DATA!Y95/ECO!Y57))))</f>
        <v>1241</v>
      </c>
      <c r="P136" s="144">
        <f>IF($C$2="National Currency",IF(Investment_Breakdown_DATA!Z95=0,0,Investment_Breakdown_DATA!Z95),IF($C$2="Current Exchange rate",IF(Investment_Breakdown_DATA!Z95=0,0,Investment_Breakdown_DATA!Z95/ECO!Z22),IF($C$2="Constant Exchange rate",IF(Investment_Breakdown_DATA!Z95=0,0,Investment_Breakdown_DATA!Z95/ECO!Z57))))</f>
        <v>0</v>
      </c>
      <c r="Q136" s="63">
        <f t="shared" si="44"/>
        <v>1.9093523483197301E-3</v>
      </c>
      <c r="R136" s="63">
        <f t="shared" si="45"/>
        <v>-1.7418844022169422E-2</v>
      </c>
      <c r="S136" s="63">
        <f t="shared" si="46"/>
        <v>5.4375531011044975E-2</v>
      </c>
    </row>
    <row r="137" spans="3:19" ht="15" x14ac:dyDescent="0.25">
      <c r="C137" s="165"/>
      <c r="D137" s="166"/>
      <c r="E137" s="61" t="str">
        <f t="shared" si="43"/>
        <v>HR</v>
      </c>
      <c r="F137" s="64">
        <f>IF($C$2="National Currency",IF(Investment_Breakdown_DATA!P96=0,0,Investment_Breakdown_DATA!P96),IF($C$2="Current Exchange rate",IF(Investment_Breakdown_DATA!P96=0,0,Investment_Breakdown_DATA!P96/ECO!P23),IF($C$2="Constant Exchange rate",IF(Investment_Breakdown_DATA!P96=0,0,Investment_Breakdown_DATA!P96/ECO!P58))))</f>
        <v>0</v>
      </c>
      <c r="G137" s="64">
        <f>IF($C$2="National Currency",IF(Investment_Breakdown_DATA!Q96=0,0,Investment_Breakdown_DATA!Q96),IF($C$2="Current Exchange rate",IF(Investment_Breakdown_DATA!Q96=0,0,Investment_Breakdown_DATA!Q96/ECO!Q23),IF($C$2="Constant Exchange rate",IF(Investment_Breakdown_DATA!Q96=0,0,Investment_Breakdown_DATA!Q96/ECO!Q58))))</f>
        <v>0</v>
      </c>
      <c r="H137" s="64">
        <f>IF($C$2="National Currency",IF(Investment_Breakdown_DATA!R96=0,0,Investment_Breakdown_DATA!R96),IF($C$2="Current Exchange rate",IF(Investment_Breakdown_DATA!R96=0,0,Investment_Breakdown_DATA!R96/ECO!R23),IF($C$2="Constant Exchange rate",IF(Investment_Breakdown_DATA!R96=0,0,Investment_Breakdown_DATA!R96/ECO!R58))))</f>
        <v>0</v>
      </c>
      <c r="I137" s="64">
        <f>IF($C$2="National Currency",IF(Investment_Breakdown_DATA!S96=0,0,Investment_Breakdown_DATA!S96),IF($C$2="Current Exchange rate",IF(Investment_Breakdown_DATA!S96=0,0,Investment_Breakdown_DATA!S96/ECO!S23),IF($C$2="Constant Exchange rate",IF(Investment_Breakdown_DATA!S96=0,0,Investment_Breakdown_DATA!S96/ECO!S58))))</f>
        <v>0</v>
      </c>
      <c r="J137" s="64">
        <f>IF($C$2="National Currency",IF(Investment_Breakdown_DATA!T96=0,0,Investment_Breakdown_DATA!T96),IF($C$2="Current Exchange rate",IF(Investment_Breakdown_DATA!T96=0,0,Investment_Breakdown_DATA!T96/ECO!T23),IF($C$2="Constant Exchange rate",IF(Investment_Breakdown_DATA!T96=0,0,Investment_Breakdown_DATA!T96/ECO!T58))))</f>
        <v>0</v>
      </c>
      <c r="K137" s="64">
        <f>IF($C$2="National Currency",IF(Investment_Breakdown_DATA!U96=0,0,Investment_Breakdown_DATA!U96),IF($C$2="Current Exchange rate",IF(Investment_Breakdown_DATA!U96=0,0,Investment_Breakdown_DATA!U96/ECO!U23),IF($C$2="Constant Exchange rate",IF(Investment_Breakdown_DATA!U96=0,0,Investment_Breakdown_DATA!U96/ECO!U58))))</f>
        <v>0</v>
      </c>
      <c r="L137" s="64">
        <f>IF($C$2="National Currency",IF(Investment_Breakdown_DATA!V96=0,0,Investment_Breakdown_DATA!V96),IF($C$2="Current Exchange rate",IF(Investment_Breakdown_DATA!V96=0,0,Investment_Breakdown_DATA!V96/ECO!V23),IF($C$2="Constant Exchange rate",IF(Investment_Breakdown_DATA!V96=0,0,Investment_Breakdown_DATA!V96/ECO!V58))))</f>
        <v>0</v>
      </c>
      <c r="M137" s="64">
        <f>IF($C$2="National Currency",IF(Investment_Breakdown_DATA!W96=0,0,Investment_Breakdown_DATA!W96),IF($C$2="Current Exchange rate",IF(Investment_Breakdown_DATA!W96=0,0,Investment_Breakdown_DATA!W96/ECO!W23),IF($C$2="Constant Exchange rate",IF(Investment_Breakdown_DATA!W96=0,0,Investment_Breakdown_DATA!W96/ECO!W58))))</f>
        <v>0</v>
      </c>
      <c r="N137" s="64">
        <f>IF($C$2="National Currency",IF(Investment_Breakdown_DATA!X96=0,0,Investment_Breakdown_DATA!X96),IF($C$2="Current Exchange rate",IF(Investment_Breakdown_DATA!X96=0,0,Investment_Breakdown_DATA!X96/ECO!X23),IF($C$2="Constant Exchange rate",IF(Investment_Breakdown_DATA!X96=0,0,Investment_Breakdown_DATA!X96/ECO!X58))))</f>
        <v>0</v>
      </c>
      <c r="O137" s="64">
        <f>IF($C$2="National Currency",IF(Investment_Breakdown_DATA!Y96=0,0,Investment_Breakdown_DATA!Y96),IF($C$2="Current Exchange rate",IF(Investment_Breakdown_DATA!Y96=0,0,Investment_Breakdown_DATA!Y96/ECO!Y23),IF($C$2="Constant Exchange rate",IF(Investment_Breakdown_DATA!Y96=0,0,Investment_Breakdown_DATA!Y96/ECO!Y58))))</f>
        <v>0</v>
      </c>
      <c r="P137" s="144">
        <f>IF($C$2="National Currency",IF(Investment_Breakdown_DATA!Z96=0,0,Investment_Breakdown_DATA!Z96),IF($C$2="Current Exchange rate",IF(Investment_Breakdown_DATA!Z96=0,0,Investment_Breakdown_DATA!Z96/ECO!Z23),IF($C$2="Constant Exchange rate",IF(Investment_Breakdown_DATA!Z96=0,0,Investment_Breakdown_DATA!Z96/ECO!Z58))))</f>
        <v>0</v>
      </c>
      <c r="Q137" s="63">
        <f t="shared" si="44"/>
        <v>0</v>
      </c>
      <c r="R137" s="63" t="str">
        <f t="shared" si="45"/>
        <v>-</v>
      </c>
      <c r="S137" s="63" t="str">
        <f t="shared" si="46"/>
        <v>-</v>
      </c>
    </row>
    <row r="138" spans="3:19" ht="15" x14ac:dyDescent="0.25">
      <c r="C138" s="165"/>
      <c r="D138" s="166"/>
      <c r="E138" s="61" t="str">
        <f t="shared" si="43"/>
        <v>HU</v>
      </c>
      <c r="F138" s="64">
        <f>IF($C$2="National Currency",IF(Investment_Breakdown_DATA!P97=0,0,Investment_Breakdown_DATA!P97),IF($C$2="Current Exchange rate",IF(Investment_Breakdown_DATA!P97=0,0,Investment_Breakdown_DATA!P97/ECO!P24),IF($C$2="Constant Exchange rate",IF(Investment_Breakdown_DATA!P97=0,0,Investment_Breakdown_DATA!P97/ECO!P59))))</f>
        <v>0</v>
      </c>
      <c r="G138" s="64">
        <f>IF($C$2="National Currency",IF(Investment_Breakdown_DATA!Q97=0,0,Investment_Breakdown_DATA!Q97),IF($C$2="Current Exchange rate",IF(Investment_Breakdown_DATA!Q97=0,0,Investment_Breakdown_DATA!Q97/ECO!Q24),IF($C$2="Constant Exchange rate",IF(Investment_Breakdown_DATA!Q97=0,0,Investment_Breakdown_DATA!Q97/ECO!Q59))))</f>
        <v>0</v>
      </c>
      <c r="H138" s="64">
        <f>IF($C$2="National Currency",IF(Investment_Breakdown_DATA!R97=0,0,Investment_Breakdown_DATA!R97),IF($C$2="Current Exchange rate",IF(Investment_Breakdown_DATA!R97=0,0,Investment_Breakdown_DATA!R97/ECO!R24),IF($C$2="Constant Exchange rate",IF(Investment_Breakdown_DATA!R97=0,0,Investment_Breakdown_DATA!R97/ECO!R59))))</f>
        <v>0</v>
      </c>
      <c r="I138" s="64">
        <f>IF($C$2="National Currency",IF(Investment_Breakdown_DATA!S97=0,0,Investment_Breakdown_DATA!S97),IF($C$2="Current Exchange rate",IF(Investment_Breakdown_DATA!S97=0,0,Investment_Breakdown_DATA!S97/ECO!S24),IF($C$2="Constant Exchange rate",IF(Investment_Breakdown_DATA!S97=0,0,Investment_Breakdown_DATA!S97/ECO!S59))))</f>
        <v>0</v>
      </c>
      <c r="J138" s="64">
        <f>IF($C$2="National Currency",IF(Investment_Breakdown_DATA!T97=0,0,Investment_Breakdown_DATA!T97),IF($C$2="Current Exchange rate",IF(Investment_Breakdown_DATA!T97=0,0,Investment_Breakdown_DATA!T97/ECO!T24),IF($C$2="Constant Exchange rate",IF(Investment_Breakdown_DATA!T97=0,0,Investment_Breakdown_DATA!T97/ECO!T59))))</f>
        <v>0</v>
      </c>
      <c r="K138" s="64">
        <f>IF($C$2="National Currency",IF(Investment_Breakdown_DATA!U97=0,0,Investment_Breakdown_DATA!U97),IF($C$2="Current Exchange rate",IF(Investment_Breakdown_DATA!U97=0,0,Investment_Breakdown_DATA!U97/ECO!U24),IF($C$2="Constant Exchange rate",IF(Investment_Breakdown_DATA!U97=0,0,Investment_Breakdown_DATA!U97/ECO!U59))))</f>
        <v>0</v>
      </c>
      <c r="L138" s="64">
        <f>IF($C$2="National Currency",IF(Investment_Breakdown_DATA!V97=0,0,Investment_Breakdown_DATA!V97),IF($C$2="Current Exchange rate",IF(Investment_Breakdown_DATA!V97=0,0,Investment_Breakdown_DATA!V97/ECO!V24),IF($C$2="Constant Exchange rate",IF(Investment_Breakdown_DATA!V97=0,0,Investment_Breakdown_DATA!V97/ECO!V59))))</f>
        <v>0</v>
      </c>
      <c r="M138" s="64">
        <f>IF($C$2="National Currency",IF(Investment_Breakdown_DATA!W97=0,0,Investment_Breakdown_DATA!W97),IF($C$2="Current Exchange rate",IF(Investment_Breakdown_DATA!W97=0,0,Investment_Breakdown_DATA!W97/ECO!W24),IF($C$2="Constant Exchange rate",IF(Investment_Breakdown_DATA!W97=0,0,Investment_Breakdown_DATA!W97/ECO!W59))))</f>
        <v>0</v>
      </c>
      <c r="N138" s="64">
        <f>IF($C$2="National Currency",IF(Investment_Breakdown_DATA!X97=0,0,Investment_Breakdown_DATA!X97),IF($C$2="Current Exchange rate",IF(Investment_Breakdown_DATA!X97=0,0,Investment_Breakdown_DATA!X97/ECO!X24),IF($C$2="Constant Exchange rate",IF(Investment_Breakdown_DATA!X97=0,0,Investment_Breakdown_DATA!X97/ECO!X59))))</f>
        <v>0</v>
      </c>
      <c r="O138" s="64">
        <f>IF($C$2="National Currency",IF(Investment_Breakdown_DATA!Y97=0,0,Investment_Breakdown_DATA!Y97),IF($C$2="Current Exchange rate",IF(Investment_Breakdown_DATA!Y97=0,0,Investment_Breakdown_DATA!Y97/ECO!Y24),IF($C$2="Constant Exchange rate",IF(Investment_Breakdown_DATA!Y97=0,0,Investment_Breakdown_DATA!Y97/ECO!Y59))))</f>
        <v>0</v>
      </c>
      <c r="P138" s="144">
        <f>IF($C$2="National Currency",IF(Investment_Breakdown_DATA!Z97=0,0,Investment_Breakdown_DATA!Z97),IF($C$2="Current Exchange rate",IF(Investment_Breakdown_DATA!Z97=0,0,Investment_Breakdown_DATA!Z97/ECO!Z24),IF($C$2="Constant Exchange rate",IF(Investment_Breakdown_DATA!Z97=0,0,Investment_Breakdown_DATA!Z97/ECO!Z59))))</f>
        <v>0</v>
      </c>
      <c r="Q138" s="63">
        <f t="shared" si="44"/>
        <v>0</v>
      </c>
      <c r="R138" s="63" t="str">
        <f t="shared" si="45"/>
        <v>-</v>
      </c>
      <c r="S138" s="63" t="str">
        <f t="shared" si="46"/>
        <v>-</v>
      </c>
    </row>
    <row r="139" spans="3:19" ht="15" x14ac:dyDescent="0.25">
      <c r="C139" s="165"/>
      <c r="D139" s="166"/>
      <c r="E139" s="61" t="str">
        <f t="shared" si="43"/>
        <v>IE</v>
      </c>
      <c r="F139" s="64">
        <f>IF($C$2="National Currency",IF(Investment_Breakdown_DATA!P98=0,0,Investment_Breakdown_DATA!P98),IF($C$2="Current Exchange rate",IF(Investment_Breakdown_DATA!P98=0,0,Investment_Breakdown_DATA!P98/ECO!P25),IF($C$2="Constant Exchange rate",IF(Investment_Breakdown_DATA!P98=0,0,Investment_Breakdown_DATA!P98/ECO!P60))))</f>
        <v>29899</v>
      </c>
      <c r="G139" s="64">
        <f>IF($C$2="National Currency",IF(Investment_Breakdown_DATA!Q98=0,0,Investment_Breakdown_DATA!Q98),IF($C$2="Current Exchange rate",IF(Investment_Breakdown_DATA!Q98=0,0,Investment_Breakdown_DATA!Q98/ECO!Q25),IF($C$2="Constant Exchange rate",IF(Investment_Breakdown_DATA!Q98=0,0,Investment_Breakdown_DATA!Q98/ECO!Q60))))</f>
        <v>46117</v>
      </c>
      <c r="H139" s="64">
        <f>IF($C$2="National Currency",IF(Investment_Breakdown_DATA!R98=0,0,Investment_Breakdown_DATA!R98),IF($C$2="Current Exchange rate",IF(Investment_Breakdown_DATA!R98=0,0,Investment_Breakdown_DATA!R98/ECO!R25),IF($C$2="Constant Exchange rate",IF(Investment_Breakdown_DATA!R98=0,0,Investment_Breakdown_DATA!R98/ECO!R60))))</f>
        <v>57315</v>
      </c>
      <c r="I139" s="64">
        <f>IF($C$2="National Currency",IF(Investment_Breakdown_DATA!S98=0,0,Investment_Breakdown_DATA!S98),IF($C$2="Current Exchange rate",IF(Investment_Breakdown_DATA!S98=0,0,Investment_Breakdown_DATA!S98/ECO!S25),IF($C$2="Constant Exchange rate",IF(Investment_Breakdown_DATA!S98=0,0,Investment_Breakdown_DATA!S98/ECO!S60))))</f>
        <v>54056</v>
      </c>
      <c r="J139" s="64">
        <f>IF($C$2="National Currency",IF(Investment_Breakdown_DATA!T98=0,0,Investment_Breakdown_DATA!T98),IF($C$2="Current Exchange rate",IF(Investment_Breakdown_DATA!T98=0,0,Investment_Breakdown_DATA!T98/ECO!T25),IF($C$2="Constant Exchange rate",IF(Investment_Breakdown_DATA!T98=0,0,Investment_Breakdown_DATA!T98/ECO!T60))))</f>
        <v>31699</v>
      </c>
      <c r="K139" s="64">
        <f>IF($C$2="National Currency",IF(Investment_Breakdown_DATA!U98=0,0,Investment_Breakdown_DATA!U98),IF($C$2="Current Exchange rate",IF(Investment_Breakdown_DATA!U98=0,0,Investment_Breakdown_DATA!U98/ECO!U25),IF($C$2="Constant Exchange rate",IF(Investment_Breakdown_DATA!U98=0,0,Investment_Breakdown_DATA!U98/ECO!U60))))</f>
        <v>39615</v>
      </c>
      <c r="L139" s="64">
        <f>IF($C$2="National Currency",IF(Investment_Breakdown_DATA!V98=0,0,Investment_Breakdown_DATA!V98),IF($C$2="Current Exchange rate",IF(Investment_Breakdown_DATA!V98=0,0,Investment_Breakdown_DATA!V98/ECO!V25),IF($C$2="Constant Exchange rate",IF(Investment_Breakdown_DATA!V98=0,0,Investment_Breakdown_DATA!V98/ECO!V60))))</f>
        <v>42417</v>
      </c>
      <c r="M139" s="64">
        <f>IF($C$2="National Currency",IF(Investment_Breakdown_DATA!W98=0,0,Investment_Breakdown_DATA!W98),IF($C$2="Current Exchange rate",IF(Investment_Breakdown_DATA!W98=0,0,Investment_Breakdown_DATA!W98/ECO!W25),IF($C$2="Constant Exchange rate",IF(Investment_Breakdown_DATA!W98=0,0,Investment_Breakdown_DATA!W98/ECO!W60))))</f>
        <v>37069</v>
      </c>
      <c r="N139" s="64">
        <f>IF($C$2="National Currency",IF(Investment_Breakdown_DATA!X98=0,0,Investment_Breakdown_DATA!X98),IF($C$2="Current Exchange rate",IF(Investment_Breakdown_DATA!X98=0,0,Investment_Breakdown_DATA!X98/ECO!X25),IF($C$2="Constant Exchange rate",IF(Investment_Breakdown_DATA!X98=0,0,Investment_Breakdown_DATA!X98/ECO!X60))))</f>
        <v>39540</v>
      </c>
      <c r="O139" s="64">
        <f>IF($C$2="National Currency",IF(Investment_Breakdown_DATA!Y98=0,0,Investment_Breakdown_DATA!Y98),IF($C$2="Current Exchange rate",IF(Investment_Breakdown_DATA!Y98=0,0,Investment_Breakdown_DATA!Y98/ECO!Y25),IF($C$2="Constant Exchange rate",IF(Investment_Breakdown_DATA!Y98=0,0,Investment_Breakdown_DATA!Y98/ECO!Y60))))</f>
        <v>39540</v>
      </c>
      <c r="P139" s="144">
        <f>IF($C$2="National Currency",IF(Investment_Breakdown_DATA!Z98=0,0,Investment_Breakdown_DATA!Z98),IF($C$2="Current Exchange rate",IF(Investment_Breakdown_DATA!Z98=0,0,Investment_Breakdown_DATA!Z98/ECO!Z25),IF($C$2="Constant Exchange rate",IF(Investment_Breakdown_DATA!Z98=0,0,Investment_Breakdown_DATA!Z98/ECO!Z60))))</f>
        <v>0</v>
      </c>
      <c r="Q139" s="63">
        <f t="shared" si="44"/>
        <v>6.0834642911008964E-2</v>
      </c>
      <c r="R139" s="63">
        <f t="shared" si="45"/>
        <v>0</v>
      </c>
      <c r="S139" s="63">
        <f t="shared" si="46"/>
        <v>0.32245225592829185</v>
      </c>
    </row>
    <row r="140" spans="3:19" ht="15" x14ac:dyDescent="0.25">
      <c r="C140" s="165"/>
      <c r="D140" s="166"/>
      <c r="E140" s="61" t="str">
        <f t="shared" si="43"/>
        <v>IS</v>
      </c>
      <c r="F140" s="64">
        <f>IF($C$2="National Currency",IF(Investment_Breakdown_DATA!P99=0,0,Investment_Breakdown_DATA!P99),IF($C$2="Current Exchange rate",IF(Investment_Breakdown_DATA!P99=0,0,Investment_Breakdown_DATA!P99/ECO!P26),IF($C$2="Constant Exchange rate",IF(Investment_Breakdown_DATA!P99=0,0,Investment_Breakdown_DATA!P99/ECO!P61))))</f>
        <v>0</v>
      </c>
      <c r="G140" s="64">
        <f>IF($C$2="National Currency",IF(Investment_Breakdown_DATA!Q99=0,0,Investment_Breakdown_DATA!Q99),IF($C$2="Current Exchange rate",IF(Investment_Breakdown_DATA!Q99=0,0,Investment_Breakdown_DATA!Q99/ECO!Q26),IF($C$2="Constant Exchange rate",IF(Investment_Breakdown_DATA!Q99=0,0,Investment_Breakdown_DATA!Q99/ECO!Q61))))</f>
        <v>0</v>
      </c>
      <c r="H140" s="64">
        <f>IF($C$2="National Currency",IF(Investment_Breakdown_DATA!R99=0,0,Investment_Breakdown_DATA!R99),IF($C$2="Current Exchange rate",IF(Investment_Breakdown_DATA!R99=0,0,Investment_Breakdown_DATA!R99/ECO!R26),IF($C$2="Constant Exchange rate",IF(Investment_Breakdown_DATA!R99=0,0,Investment_Breakdown_DATA!R99/ECO!R61))))</f>
        <v>97.027518172377981</v>
      </c>
      <c r="I140" s="64">
        <f>IF($C$2="National Currency",IF(Investment_Breakdown_DATA!S99=0,0,Investment_Breakdown_DATA!S99),IF($C$2="Current Exchange rate",IF(Investment_Breakdown_DATA!S99=0,0,Investment_Breakdown_DATA!S99/ECO!S26),IF($C$2="Constant Exchange rate",IF(Investment_Breakdown_DATA!S99=0,0,Investment_Breakdown_DATA!S99/ECO!S61))))</f>
        <v>20.891744548286603</v>
      </c>
      <c r="J140" s="64">
        <f>IF($C$2="National Currency",IF(Investment_Breakdown_DATA!T99=0,0,Investment_Breakdown_DATA!T99),IF($C$2="Current Exchange rate",IF(Investment_Breakdown_DATA!T99=0,0,Investment_Breakdown_DATA!T99/ECO!T26),IF($C$2="Constant Exchange rate",IF(Investment_Breakdown_DATA!T99=0,0,Investment_Breakdown_DATA!T99/ECO!T61))))</f>
        <v>89.46651090342678</v>
      </c>
      <c r="K140" s="64">
        <f>IF($C$2="National Currency",IF(Investment_Breakdown_DATA!U99=0,0,Investment_Breakdown_DATA!U99),IF($C$2="Current Exchange rate",IF(Investment_Breakdown_DATA!U99=0,0,Investment_Breakdown_DATA!U99/ECO!U26),IF($C$2="Constant Exchange rate",IF(Investment_Breakdown_DATA!U99=0,0,Investment_Breakdown_DATA!U99/ECO!U61))))</f>
        <v>106.88603322949116</v>
      </c>
      <c r="L140" s="64">
        <f>IF($C$2="National Currency",IF(Investment_Breakdown_DATA!V99=0,0,Investment_Breakdown_DATA!V99),IF($C$2="Current Exchange rate",IF(Investment_Breakdown_DATA!V99=0,0,Investment_Breakdown_DATA!V99/ECO!V26),IF($C$2="Constant Exchange rate",IF(Investment_Breakdown_DATA!V99=0,0,Investment_Breakdown_DATA!V99/ECO!V61))))</f>
        <v>103.12175493250258</v>
      </c>
      <c r="M140" s="64">
        <f>IF($C$2="National Currency",IF(Investment_Breakdown_DATA!W99=0,0,Investment_Breakdown_DATA!W99),IF($C$2="Current Exchange rate",IF(Investment_Breakdown_DATA!W99=0,0,Investment_Breakdown_DATA!W99/ECO!W26),IF($C$2="Constant Exchange rate",IF(Investment_Breakdown_DATA!W99=0,0,Investment_Breakdown_DATA!W99/ECO!W61))))</f>
        <v>98.085410176531667</v>
      </c>
      <c r="N140" s="64">
        <f>IF($C$2="National Currency",IF(Investment_Breakdown_DATA!X99=0,0,Investment_Breakdown_DATA!X99),IF($C$2="Current Exchange rate",IF(Investment_Breakdown_DATA!X99=0,0,Investment_Breakdown_DATA!X99/ECO!X26),IF($C$2="Constant Exchange rate",IF(Investment_Breakdown_DATA!X99=0,0,Investment_Breakdown_DATA!X99/ECO!X61))))</f>
        <v>114.71962616822429</v>
      </c>
      <c r="O140" s="64">
        <f>IF($C$2="National Currency",IF(Investment_Breakdown_DATA!Y99=0,0,Investment_Breakdown_DATA!Y99),IF($C$2="Current Exchange rate",IF(Investment_Breakdown_DATA!Y99=0,0,Investment_Breakdown_DATA!Y99/ECO!Y26),IF($C$2="Constant Exchange rate",IF(Investment_Breakdown_DATA!Y99=0,0,Investment_Breakdown_DATA!Y99/ECO!Y61))))</f>
        <v>114.71962616822429</v>
      </c>
      <c r="P140" s="144">
        <f>IF($C$2="National Currency",IF(Investment_Breakdown_DATA!Z99=0,0,Investment_Breakdown_DATA!Z99),IF($C$2="Current Exchange rate",IF(Investment_Breakdown_DATA!Z99=0,0,Investment_Breakdown_DATA!Z99/ECO!Z26),IF($C$2="Constant Exchange rate",IF(Investment_Breakdown_DATA!Z99=0,0,Investment_Breakdown_DATA!Z99/ECO!Z61))))</f>
        <v>0</v>
      </c>
      <c r="Q140" s="63">
        <f t="shared" si="44"/>
        <v>1.765029714928772E-4</v>
      </c>
      <c r="R140" s="63">
        <f t="shared" si="45"/>
        <v>0</v>
      </c>
      <c r="S140" s="63" t="str">
        <f t="shared" si="46"/>
        <v>-</v>
      </c>
    </row>
    <row r="141" spans="3:19" ht="15" x14ac:dyDescent="0.25">
      <c r="C141" s="165"/>
      <c r="D141" s="166"/>
      <c r="E141" s="61" t="str">
        <f t="shared" si="43"/>
        <v>IT</v>
      </c>
      <c r="F141" s="64">
        <f>IF($C$2="National Currency",IF(Investment_Breakdown_DATA!P100=0,0,Investment_Breakdown_DATA!P100),IF($C$2="Current Exchange rate",IF(Investment_Breakdown_DATA!P100=0,0,Investment_Breakdown_DATA!P100/ECO!P27),IF($C$2="Constant Exchange rate",IF(Investment_Breakdown_DATA!P100=0,0,Investment_Breakdown_DATA!P100/ECO!P62))))</f>
        <v>12658</v>
      </c>
      <c r="G141" s="64">
        <f>IF($C$2="National Currency",IF(Investment_Breakdown_DATA!Q100=0,0,Investment_Breakdown_DATA!Q100),IF($C$2="Current Exchange rate",IF(Investment_Breakdown_DATA!Q100=0,0,Investment_Breakdown_DATA!Q100/ECO!Q27),IF($C$2="Constant Exchange rate",IF(Investment_Breakdown_DATA!Q100=0,0,Investment_Breakdown_DATA!Q100/ECO!Q62))))</f>
        <v>15592</v>
      </c>
      <c r="H141" s="64">
        <f>IF($C$2="National Currency",IF(Investment_Breakdown_DATA!R100=0,0,Investment_Breakdown_DATA!R100),IF($C$2="Current Exchange rate",IF(Investment_Breakdown_DATA!R100=0,0,Investment_Breakdown_DATA!R100/ECO!R27),IF($C$2="Constant Exchange rate",IF(Investment_Breakdown_DATA!R100=0,0,Investment_Breakdown_DATA!R100/ECO!R62))))</f>
        <v>15563</v>
      </c>
      <c r="I141" s="64">
        <f>IF($C$2="National Currency",IF(Investment_Breakdown_DATA!S100=0,0,Investment_Breakdown_DATA!S100),IF($C$2="Current Exchange rate",IF(Investment_Breakdown_DATA!S100=0,0,Investment_Breakdown_DATA!S100/ECO!S27),IF($C$2="Constant Exchange rate",IF(Investment_Breakdown_DATA!S100=0,0,Investment_Breakdown_DATA!S100/ECO!S62))))</f>
        <v>16154</v>
      </c>
      <c r="J141" s="64">
        <f>IF($C$2="National Currency",IF(Investment_Breakdown_DATA!T100=0,0,Investment_Breakdown_DATA!T100),IF($C$2="Current Exchange rate",IF(Investment_Breakdown_DATA!T100=0,0,Investment_Breakdown_DATA!T100/ECO!T27),IF($C$2="Constant Exchange rate",IF(Investment_Breakdown_DATA!T100=0,0,Investment_Breakdown_DATA!T100/ECO!T62))))</f>
        <v>12489</v>
      </c>
      <c r="K141" s="64">
        <f>IF($C$2="National Currency",IF(Investment_Breakdown_DATA!U100=0,0,Investment_Breakdown_DATA!U100),IF($C$2="Current Exchange rate",IF(Investment_Breakdown_DATA!U100=0,0,Investment_Breakdown_DATA!U100/ECO!U27),IF($C$2="Constant Exchange rate",IF(Investment_Breakdown_DATA!U100=0,0,Investment_Breakdown_DATA!U100/ECO!U62))))</f>
        <v>12908</v>
      </c>
      <c r="L141" s="64">
        <f>IF($C$2="National Currency",IF(Investment_Breakdown_DATA!V100=0,0,Investment_Breakdown_DATA!V100),IF($C$2="Current Exchange rate",IF(Investment_Breakdown_DATA!V100=0,0,Investment_Breakdown_DATA!V100/ECO!V27),IF($C$2="Constant Exchange rate",IF(Investment_Breakdown_DATA!V100=0,0,Investment_Breakdown_DATA!V100/ECO!V62))))</f>
        <v>11040</v>
      </c>
      <c r="M141" s="64">
        <f>IF($C$2="National Currency",IF(Investment_Breakdown_DATA!W100=0,0,Investment_Breakdown_DATA!W100),IF($C$2="Current Exchange rate",IF(Investment_Breakdown_DATA!W100=0,0,Investment_Breakdown_DATA!W100/ECO!W27),IF($C$2="Constant Exchange rate",IF(Investment_Breakdown_DATA!W100=0,0,Investment_Breakdown_DATA!W100/ECO!W62))))</f>
        <v>10036</v>
      </c>
      <c r="N141" s="64">
        <f>IF($C$2="National Currency",IF(Investment_Breakdown_DATA!X100=0,0,Investment_Breakdown_DATA!X100),IF($C$2="Current Exchange rate",IF(Investment_Breakdown_DATA!X100=0,0,Investment_Breakdown_DATA!X100/ECO!X27),IF($C$2="Constant Exchange rate",IF(Investment_Breakdown_DATA!X100=0,0,Investment_Breakdown_DATA!X100/ECO!X62))))</f>
        <v>8192</v>
      </c>
      <c r="O141" s="64">
        <f>IF($C$2="National Currency",IF(Investment_Breakdown_DATA!Y100=0,0,Investment_Breakdown_DATA!Y100),IF($C$2="Current Exchange rate",IF(Investment_Breakdown_DATA!Y100=0,0,Investment_Breakdown_DATA!Y100/ECO!Y27),IF($C$2="Constant Exchange rate",IF(Investment_Breakdown_DATA!Y100=0,0,Investment_Breakdown_DATA!Y100/ECO!Y62))))</f>
        <v>9105</v>
      </c>
      <c r="P141" s="144">
        <f>IF($C$2="National Currency",IF(Investment_Breakdown_DATA!Z100=0,0,Investment_Breakdown_DATA!Z100),IF($C$2="Current Exchange rate",IF(Investment_Breakdown_DATA!Z100=0,0,Investment_Breakdown_DATA!Z100/ECO!Z27),IF($C$2="Constant Exchange rate",IF(Investment_Breakdown_DATA!Z100=0,0,Investment_Breakdown_DATA!Z100/ECO!Z62))))</f>
        <v>8788</v>
      </c>
      <c r="Q141" s="63">
        <f t="shared" si="44"/>
        <v>1.4008584312208817E-2</v>
      </c>
      <c r="R141" s="63">
        <f t="shared" si="45"/>
        <v>0.1114501953125</v>
      </c>
      <c r="S141" s="63">
        <f t="shared" si="46"/>
        <v>-0.28069205245694417</v>
      </c>
    </row>
    <row r="142" spans="3:19" ht="15" x14ac:dyDescent="0.25">
      <c r="C142" s="165"/>
      <c r="D142" s="166"/>
      <c r="E142" s="61" t="str">
        <f t="shared" si="43"/>
        <v>LI</v>
      </c>
      <c r="F142" s="64">
        <f>IF($C$2="National Currency",IF(Investment_Breakdown_DATA!P101=0,0,Investment_Breakdown_DATA!P101),IF($C$2="Current Exchange rate",IF(Investment_Breakdown_DATA!P101=0,0,Investment_Breakdown_DATA!P101/ECO!P28),IF($C$2="Constant Exchange rate",IF(Investment_Breakdown_DATA!P101=0,0,Investment_Breakdown_DATA!P101/ECO!P63))))</f>
        <v>0</v>
      </c>
      <c r="G142" s="64">
        <f>IF($C$2="National Currency",IF(Investment_Breakdown_DATA!Q101=0,0,Investment_Breakdown_DATA!Q101),IF($C$2="Current Exchange rate",IF(Investment_Breakdown_DATA!Q101=0,0,Investment_Breakdown_DATA!Q101/ECO!Q28),IF($C$2="Constant Exchange rate",IF(Investment_Breakdown_DATA!Q101=0,0,Investment_Breakdown_DATA!Q101/ECO!Q63))))</f>
        <v>0</v>
      </c>
      <c r="H142" s="64">
        <f>IF($C$2="National Currency",IF(Investment_Breakdown_DATA!R101=0,0,Investment_Breakdown_DATA!R101),IF($C$2="Current Exchange rate",IF(Investment_Breakdown_DATA!R101=0,0,Investment_Breakdown_DATA!R101/ECO!R28),IF($C$2="Constant Exchange rate",IF(Investment_Breakdown_DATA!R101=0,0,Investment_Breakdown_DATA!R101/ECO!R63))))</f>
        <v>0</v>
      </c>
      <c r="I142" s="64">
        <f>IF($C$2="National Currency",IF(Investment_Breakdown_DATA!S101=0,0,Investment_Breakdown_DATA!S101),IF($C$2="Current Exchange rate",IF(Investment_Breakdown_DATA!S101=0,0,Investment_Breakdown_DATA!S101/ECO!S28),IF($C$2="Constant Exchange rate",IF(Investment_Breakdown_DATA!S101=0,0,Investment_Breakdown_DATA!S101/ECO!S63))))</f>
        <v>0</v>
      </c>
      <c r="J142" s="64">
        <f>IF($C$2="National Currency",IF(Investment_Breakdown_DATA!T101=0,0,Investment_Breakdown_DATA!T101),IF($C$2="Current Exchange rate",IF(Investment_Breakdown_DATA!T101=0,0,Investment_Breakdown_DATA!T101/ECO!T28),IF($C$2="Constant Exchange rate",IF(Investment_Breakdown_DATA!T101=0,0,Investment_Breakdown_DATA!T101/ECO!T63))))</f>
        <v>0</v>
      </c>
      <c r="K142" s="64">
        <f>IF($C$2="National Currency",IF(Investment_Breakdown_DATA!U101=0,0,Investment_Breakdown_DATA!U101),IF($C$2="Current Exchange rate",IF(Investment_Breakdown_DATA!U101=0,0,Investment_Breakdown_DATA!U101/ECO!U28),IF($C$2="Constant Exchange rate",IF(Investment_Breakdown_DATA!U101=0,0,Investment_Breakdown_DATA!U101/ECO!U63))))</f>
        <v>0</v>
      </c>
      <c r="L142" s="64">
        <f>IF($C$2="National Currency",IF(Investment_Breakdown_DATA!V101=0,0,Investment_Breakdown_DATA!V101),IF($C$2="Current Exchange rate",IF(Investment_Breakdown_DATA!V101=0,0,Investment_Breakdown_DATA!V101/ECO!V28),IF($C$2="Constant Exchange rate",IF(Investment_Breakdown_DATA!V101=0,0,Investment_Breakdown_DATA!V101/ECO!V63))))</f>
        <v>0</v>
      </c>
      <c r="M142" s="64">
        <f>IF($C$2="National Currency",IF(Investment_Breakdown_DATA!W101=0,0,Investment_Breakdown_DATA!W101),IF($C$2="Current Exchange rate",IF(Investment_Breakdown_DATA!W101=0,0,Investment_Breakdown_DATA!W101/ECO!W28),IF($C$2="Constant Exchange rate",IF(Investment_Breakdown_DATA!W101=0,0,Investment_Breakdown_DATA!W101/ECO!W63))))</f>
        <v>0</v>
      </c>
      <c r="N142" s="64">
        <f>IF($C$2="National Currency",IF(Investment_Breakdown_DATA!X101=0,0,Investment_Breakdown_DATA!X101),IF($C$2="Current Exchange rate",IF(Investment_Breakdown_DATA!X101=0,0,Investment_Breakdown_DATA!X101/ECO!X28),IF($C$2="Constant Exchange rate",IF(Investment_Breakdown_DATA!X101=0,0,Investment_Breakdown_DATA!X101/ECO!X63))))</f>
        <v>0</v>
      </c>
      <c r="O142" s="64">
        <f>IF($C$2="National Currency",IF(Investment_Breakdown_DATA!Y101=0,0,Investment_Breakdown_DATA!Y101),IF($C$2="Current Exchange rate",IF(Investment_Breakdown_DATA!Y101=0,0,Investment_Breakdown_DATA!Y101/ECO!Y28),IF($C$2="Constant Exchange rate",IF(Investment_Breakdown_DATA!Y101=0,0,Investment_Breakdown_DATA!Y101/ECO!Y63))))</f>
        <v>0</v>
      </c>
      <c r="P142" s="144">
        <f>IF($C$2="National Currency",IF(Investment_Breakdown_DATA!Z101=0,0,Investment_Breakdown_DATA!Z101),IF($C$2="Current Exchange rate",IF(Investment_Breakdown_DATA!Z101=0,0,Investment_Breakdown_DATA!Z101/ECO!Z28),IF($C$2="Constant Exchange rate",IF(Investment_Breakdown_DATA!Z101=0,0,Investment_Breakdown_DATA!Z101/ECO!Z63))))</f>
        <v>0</v>
      </c>
      <c r="Q142" s="63">
        <f t="shared" si="44"/>
        <v>0</v>
      </c>
      <c r="R142" s="63" t="str">
        <f t="shared" si="45"/>
        <v>-</v>
      </c>
      <c r="S142" s="63" t="str">
        <f t="shared" si="46"/>
        <v>-</v>
      </c>
    </row>
    <row r="143" spans="3:19" ht="15" x14ac:dyDescent="0.25">
      <c r="C143" s="165"/>
      <c r="D143" s="166"/>
      <c r="E143" s="61" t="str">
        <f t="shared" si="43"/>
        <v>LU</v>
      </c>
      <c r="F143" s="64">
        <f>IF($C$2="National Currency",IF(Investment_Breakdown_DATA!P102=0,0,Investment_Breakdown_DATA!P102),IF($C$2="Current Exchange rate",IF(Investment_Breakdown_DATA!P102=0,0,Investment_Breakdown_DATA!P102/ECO!P29),IF($C$2="Constant Exchange rate",IF(Investment_Breakdown_DATA!P102=0,0,Investment_Breakdown_DATA!P102/ECO!P64))))</f>
        <v>16562</v>
      </c>
      <c r="G143" s="64">
        <f>IF($C$2="National Currency",IF(Investment_Breakdown_DATA!Q102=0,0,Investment_Breakdown_DATA!Q102),IF($C$2="Current Exchange rate",IF(Investment_Breakdown_DATA!Q102=0,0,Investment_Breakdown_DATA!Q102/ECO!Q29),IF($C$2="Constant Exchange rate",IF(Investment_Breakdown_DATA!Q102=0,0,Investment_Breakdown_DATA!Q102/ECO!Q64))))</f>
        <v>22245</v>
      </c>
      <c r="H143" s="64">
        <f>IF($C$2="National Currency",IF(Investment_Breakdown_DATA!R102=0,0,Investment_Breakdown_DATA!R102),IF($C$2="Current Exchange rate",IF(Investment_Breakdown_DATA!R102=0,0,Investment_Breakdown_DATA!R102/ECO!R29),IF($C$2="Constant Exchange rate",IF(Investment_Breakdown_DATA!R102=0,0,Investment_Breakdown_DATA!R102/ECO!R64))))</f>
        <v>28081</v>
      </c>
      <c r="I143" s="64">
        <f>IF($C$2="National Currency",IF(Investment_Breakdown_DATA!S102=0,0,Investment_Breakdown_DATA!S102),IF($C$2="Current Exchange rate",IF(Investment_Breakdown_DATA!S102=0,0,Investment_Breakdown_DATA!S102/ECO!S29),IF($C$2="Constant Exchange rate",IF(Investment_Breakdown_DATA!S102=0,0,Investment_Breakdown_DATA!S102/ECO!S64))))</f>
        <v>29690</v>
      </c>
      <c r="J143" s="64">
        <f>IF($C$2="National Currency",IF(Investment_Breakdown_DATA!T102=0,0,Investment_Breakdown_DATA!T102),IF($C$2="Current Exchange rate",IF(Investment_Breakdown_DATA!T102=0,0,Investment_Breakdown_DATA!T102/ECO!T29),IF($C$2="Constant Exchange rate",IF(Investment_Breakdown_DATA!T102=0,0,Investment_Breakdown_DATA!T102/ECO!T64))))</f>
        <v>23902</v>
      </c>
      <c r="K143" s="64">
        <f>IF($C$2="National Currency",IF(Investment_Breakdown_DATA!U102=0,0,Investment_Breakdown_DATA!U102),IF($C$2="Current Exchange rate",IF(Investment_Breakdown_DATA!U102=0,0,Investment_Breakdown_DATA!U102/ECO!U29),IF($C$2="Constant Exchange rate",IF(Investment_Breakdown_DATA!U102=0,0,Investment_Breakdown_DATA!U102/ECO!U64))))</f>
        <v>31113</v>
      </c>
      <c r="L143" s="64">
        <f>IF($C$2="National Currency",IF(Investment_Breakdown_DATA!V102=0,0,Investment_Breakdown_DATA!V102),IF($C$2="Current Exchange rate",IF(Investment_Breakdown_DATA!V102=0,0,Investment_Breakdown_DATA!V102/ECO!V29),IF($C$2="Constant Exchange rate",IF(Investment_Breakdown_DATA!V102=0,0,Investment_Breakdown_DATA!V102/ECO!V64))))</f>
        <v>40491</v>
      </c>
      <c r="M143" s="64">
        <f>IF($C$2="National Currency",IF(Investment_Breakdown_DATA!W102=0,0,Investment_Breakdown_DATA!W102),IF($C$2="Current Exchange rate",IF(Investment_Breakdown_DATA!W102=0,0,Investment_Breakdown_DATA!W102/ECO!W29),IF($C$2="Constant Exchange rate",IF(Investment_Breakdown_DATA!W102=0,0,Investment_Breakdown_DATA!W102/ECO!W64))))</f>
        <v>39951</v>
      </c>
      <c r="N143" s="64">
        <f>IF($C$2="National Currency",IF(Investment_Breakdown_DATA!X102=0,0,Investment_Breakdown_DATA!X102),IF($C$2="Current Exchange rate",IF(Investment_Breakdown_DATA!X102=0,0,Investment_Breakdown_DATA!X102/ECO!X29),IF($C$2="Constant Exchange rate",IF(Investment_Breakdown_DATA!X102=0,0,Investment_Breakdown_DATA!X102/ECO!X64))))</f>
        <v>49094</v>
      </c>
      <c r="O143" s="64">
        <f>IF($C$2="National Currency",IF(Investment_Breakdown_DATA!Y102=0,0,Investment_Breakdown_DATA!Y102),IF($C$2="Current Exchange rate",IF(Investment_Breakdown_DATA!Y102=0,0,Investment_Breakdown_DATA!Y102/ECO!Y29),IF($C$2="Constant Exchange rate",IF(Investment_Breakdown_DATA!Y102=0,0,Investment_Breakdown_DATA!Y102/ECO!Y64))))</f>
        <v>49094</v>
      </c>
      <c r="P143" s="144">
        <f>IF($C$2="National Currency",IF(Investment_Breakdown_DATA!Z102=0,0,Investment_Breakdown_DATA!Z102),IF($C$2="Current Exchange rate",IF(Investment_Breakdown_DATA!Z102=0,0,Investment_Breakdown_DATA!Z102/ECO!Z29),IF($C$2="Constant Exchange rate",IF(Investment_Breakdown_DATA!Z102=0,0,Investment_Breakdown_DATA!Z102/ECO!Z64))))</f>
        <v>0</v>
      </c>
      <c r="Q143" s="63">
        <f t="shared" si="44"/>
        <v>7.5534040441908798E-2</v>
      </c>
      <c r="R143" s="63">
        <f t="shared" si="45"/>
        <v>0</v>
      </c>
      <c r="S143" s="63">
        <f t="shared" si="46"/>
        <v>1.9642555246950852</v>
      </c>
    </row>
    <row r="144" spans="3:19" ht="15" x14ac:dyDescent="0.25">
      <c r="C144" s="165"/>
      <c r="D144" s="166"/>
      <c r="E144" s="61" t="str">
        <f t="shared" si="43"/>
        <v>LV</v>
      </c>
      <c r="F144" s="64">
        <f>IF($C$2="National Currency",IF(Investment_Breakdown_DATA!P103=0,0,Investment_Breakdown_DATA!P103),IF($C$2="Current Exchange rate",IF(Investment_Breakdown_DATA!P103=0,0,Investment_Breakdown_DATA!P103/ECO!P30),IF($C$2="Constant Exchange rate",IF(Investment_Breakdown_DATA!P103=0,0,Investment_Breakdown_DATA!P103/ECO!P65))))</f>
        <v>5.3215708594194657</v>
      </c>
      <c r="G144" s="64">
        <f>IF($C$2="National Currency",IF(Investment_Breakdown_DATA!Q103=0,0,Investment_Breakdown_DATA!Q103),IF($C$2="Current Exchange rate",IF(Investment_Breakdown_DATA!Q103=0,0,Investment_Breakdown_DATA!Q103/ECO!Q30),IF($C$2="Constant Exchange rate",IF(Investment_Breakdown_DATA!Q103=0,0,Investment_Breakdown_DATA!Q103/ECO!Q65))))</f>
        <v>5.862265224815026</v>
      </c>
      <c r="H144" s="64">
        <f>IF($C$2="National Currency",IF(Investment_Breakdown_DATA!R103=0,0,Investment_Breakdown_DATA!R103),IF($C$2="Current Exchange rate",IF(Investment_Breakdown_DATA!R103=0,0,Investment_Breakdown_DATA!R103/ECO!R30),IF($C$2="Constant Exchange rate",IF(Investment_Breakdown_DATA!R103=0,0,Investment_Breakdown_DATA!R103/ECO!R65))))</f>
        <v>8.2527034718269778</v>
      </c>
      <c r="I144" s="64">
        <f>IF($C$2="National Currency",IF(Investment_Breakdown_DATA!S103=0,0,Investment_Breakdown_DATA!S103),IF($C$2="Current Exchange rate",IF(Investment_Breakdown_DATA!S103=0,0,Investment_Breakdown_DATA!S103/ECO!S30),IF($C$2="Constant Exchange rate",IF(Investment_Breakdown_DATA!S103=0,0,Investment_Breakdown_DATA!S103/ECO!S65))))</f>
        <v>9.632896983494593</v>
      </c>
      <c r="J144" s="64">
        <f>IF($C$2="National Currency",IF(Investment_Breakdown_DATA!T103=0,0,Investment_Breakdown_DATA!T103),IF($C$2="Current Exchange rate",IF(Investment_Breakdown_DATA!T103=0,0,Investment_Breakdown_DATA!T103/ECO!T30),IF($C$2="Constant Exchange rate",IF(Investment_Breakdown_DATA!T103=0,0,Investment_Breakdown_DATA!T103/ECO!T65))))</f>
        <v>6.3175867956744458</v>
      </c>
      <c r="K144" s="64">
        <f>IF($C$2="National Currency",IF(Investment_Breakdown_DATA!U103=0,0,Investment_Breakdown_DATA!U103),IF($C$2="Current Exchange rate",IF(Investment_Breakdown_DATA!U103=0,0,Investment_Breakdown_DATA!U103/ECO!U30),IF($C$2="Constant Exchange rate",IF(Investment_Breakdown_DATA!U103=0,0,Investment_Breakdown_DATA!U103/ECO!U65))))</f>
        <v>7.3420603301081391</v>
      </c>
      <c r="L144" s="64">
        <f>IF($C$2="National Currency",IF(Investment_Breakdown_DATA!V103=0,0,Investment_Breakdown_DATA!V103),IF($C$2="Current Exchange rate",IF(Investment_Breakdown_DATA!V103=0,0,Investment_Breakdown_DATA!V103/ECO!V30),IF($C$2="Constant Exchange rate",IF(Investment_Breakdown_DATA!V103=0,0,Investment_Breakdown_DATA!V103/ECO!V65))))</f>
        <v>6.730221969265795</v>
      </c>
      <c r="M144" s="64">
        <f>IF($C$2="National Currency",IF(Investment_Breakdown_DATA!W103=0,0,Investment_Breakdown_DATA!W103),IF($C$2="Current Exchange rate",IF(Investment_Breakdown_DATA!W103=0,0,Investment_Breakdown_DATA!W103/ECO!W30),IF($C$2="Constant Exchange rate",IF(Investment_Breakdown_DATA!W103=0,0,Investment_Breakdown_DATA!W103/ECO!W65))))</f>
        <v>1.8070574843483211</v>
      </c>
      <c r="N144" s="64">
        <f>IF($C$2="National Currency",IF(Investment_Breakdown_DATA!X103=0,0,Investment_Breakdown_DATA!X103),IF($C$2="Current Exchange rate",IF(Investment_Breakdown_DATA!X103=0,0,Investment_Breakdown_DATA!X103/ECO!X30),IF($C$2="Constant Exchange rate",IF(Investment_Breakdown_DATA!X103=0,0,Investment_Breakdown_DATA!X103/ECO!X65))))</f>
        <v>1.5367103016505408</v>
      </c>
      <c r="O144" s="64">
        <f>IF($C$2="National Currency",IF(Investment_Breakdown_DATA!Y103=0,0,Investment_Breakdown_DATA!Y103),IF($C$2="Current Exchange rate",IF(Investment_Breakdown_DATA!Y103=0,0,Investment_Breakdown_DATA!Y103/ECO!Y30),IF($C$2="Constant Exchange rate",IF(Investment_Breakdown_DATA!Y103=0,0,Investment_Breakdown_DATA!Y103/ECO!Y65))))</f>
        <v>1.9635742743312463</v>
      </c>
      <c r="P144" s="144">
        <f>IF($C$2="National Currency",IF(Investment_Breakdown_DATA!Z103=0,0,Investment_Breakdown_DATA!Z103),IF($C$2="Current Exchange rate",IF(Investment_Breakdown_DATA!Z103=0,0,Investment_Breakdown_DATA!Z103/ECO!Z30),IF($C$2="Constant Exchange rate",IF(Investment_Breakdown_DATA!Z103=0,0,Investment_Breakdown_DATA!Z103/ECO!Z65))))</f>
        <v>0</v>
      </c>
      <c r="Q144" s="63">
        <f t="shared" si="44"/>
        <v>3.0210758676829775E-6</v>
      </c>
      <c r="R144" s="63">
        <f t="shared" si="45"/>
        <v>0.27777777777777768</v>
      </c>
      <c r="S144" s="63">
        <f t="shared" si="46"/>
        <v>-0.63101604278074874</v>
      </c>
    </row>
    <row r="145" spans="3:19" ht="15" x14ac:dyDescent="0.25">
      <c r="C145" s="165"/>
      <c r="D145" s="166"/>
      <c r="E145" s="61" t="str">
        <f t="shared" si="43"/>
        <v>MT</v>
      </c>
      <c r="F145" s="64">
        <f>IF($C$2="National Currency",IF(Investment_Breakdown_DATA!P104=0,0,Investment_Breakdown_DATA!P104),IF($C$2="Current Exchange rate",IF(Investment_Breakdown_DATA!P104=0,0,Investment_Breakdown_DATA!P104/ECO!P31),IF($C$2="Constant Exchange rate",IF(Investment_Breakdown_DATA!P104=0,0,Investment_Breakdown_DATA!P104/ECO!P66))))</f>
        <v>157.34917307244351</v>
      </c>
      <c r="G145" s="64">
        <f>IF($C$2="National Currency",IF(Investment_Breakdown_DATA!Q104=0,0,Investment_Breakdown_DATA!Q104),IF($C$2="Current Exchange rate",IF(Investment_Breakdown_DATA!Q104=0,0,Investment_Breakdown_DATA!Q104/ECO!Q31),IF($C$2="Constant Exchange rate",IF(Investment_Breakdown_DATA!Q104=0,0,Investment_Breakdown_DATA!Q104/ECO!Q66))))</f>
        <v>558.88655951549038</v>
      </c>
      <c r="H145" s="64">
        <f>IF($C$2="National Currency",IF(Investment_Breakdown_DATA!R104=0,0,Investment_Breakdown_DATA!R104),IF($C$2="Current Exchange rate",IF(Investment_Breakdown_DATA!R104=0,0,Investment_Breakdown_DATA!R104/ECO!R31),IF($C$2="Constant Exchange rate",IF(Investment_Breakdown_DATA!R104=0,0,Investment_Breakdown_DATA!R104/ECO!R66))))</f>
        <v>792.19659911483802</v>
      </c>
      <c r="I145" s="64">
        <f>IF($C$2="National Currency",IF(Investment_Breakdown_DATA!S104=0,0,Investment_Breakdown_DATA!S104),IF($C$2="Current Exchange rate",IF(Investment_Breakdown_DATA!S104=0,0,Investment_Breakdown_DATA!S104/ECO!S31),IF($C$2="Constant Exchange rate",IF(Investment_Breakdown_DATA!S104=0,0,Investment_Breakdown_DATA!S104/ECO!S66))))</f>
        <v>1649.4991847193105</v>
      </c>
      <c r="J145" s="64">
        <f>IF($C$2="National Currency",IF(Investment_Breakdown_DATA!T104=0,0,Investment_Breakdown_DATA!T104),IF($C$2="Current Exchange rate",IF(Investment_Breakdown_DATA!T104=0,0,Investment_Breakdown_DATA!T104/ECO!T31),IF($C$2="Constant Exchange rate",IF(Investment_Breakdown_DATA!T104=0,0,Investment_Breakdown_DATA!T104/ECO!T66))))</f>
        <v>471</v>
      </c>
      <c r="K145" s="64">
        <f>IF($C$2="National Currency",IF(Investment_Breakdown_DATA!U104=0,0,Investment_Breakdown_DATA!U104),IF($C$2="Current Exchange rate",IF(Investment_Breakdown_DATA!U104=0,0,Investment_Breakdown_DATA!U104/ECO!U31),IF($C$2="Constant Exchange rate",IF(Investment_Breakdown_DATA!U104=0,0,Investment_Breakdown_DATA!U104/ECO!U66))))</f>
        <v>312</v>
      </c>
      <c r="L145" s="64">
        <f>IF($C$2="National Currency",IF(Investment_Breakdown_DATA!V104=0,0,Investment_Breakdown_DATA!V104),IF($C$2="Current Exchange rate",IF(Investment_Breakdown_DATA!V104=0,0,Investment_Breakdown_DATA!V104/ECO!V31),IF($C$2="Constant Exchange rate",IF(Investment_Breakdown_DATA!V104=0,0,Investment_Breakdown_DATA!V104/ECO!V66))))</f>
        <v>391</v>
      </c>
      <c r="M145" s="64">
        <f>IF($C$2="National Currency",IF(Investment_Breakdown_DATA!W104=0,0,Investment_Breakdown_DATA!W104),IF($C$2="Current Exchange rate",IF(Investment_Breakdown_DATA!W104=0,0,Investment_Breakdown_DATA!W104/ECO!W31),IF($C$2="Constant Exchange rate",IF(Investment_Breakdown_DATA!W104=0,0,Investment_Breakdown_DATA!W104/ECO!W66))))</f>
        <v>396</v>
      </c>
      <c r="N145" s="64">
        <f>IF($C$2="National Currency",IF(Investment_Breakdown_DATA!X104=0,0,Investment_Breakdown_DATA!X104),IF($C$2="Current Exchange rate",IF(Investment_Breakdown_DATA!X104=0,0,Investment_Breakdown_DATA!X104/ECO!X31),IF($C$2="Constant Exchange rate",IF(Investment_Breakdown_DATA!X104=0,0,Investment_Breakdown_DATA!X104/ECO!X66))))</f>
        <v>430.96758677617896</v>
      </c>
      <c r="O145" s="64">
        <f>IF($C$2="National Currency",IF(Investment_Breakdown_DATA!Y104=0,0,Investment_Breakdown_DATA!Y104),IF($C$2="Current Exchange rate",IF(Investment_Breakdown_DATA!Y104=0,0,Investment_Breakdown_DATA!Y104/ECO!Y31),IF($C$2="Constant Exchange rate",IF(Investment_Breakdown_DATA!Y104=0,0,Investment_Breakdown_DATA!Y104/ECO!Y66))))</f>
        <v>430.96758677617896</v>
      </c>
      <c r="P145" s="144">
        <f>IF($C$2="National Currency",IF(Investment_Breakdown_DATA!Z104=0,0,Investment_Breakdown_DATA!Z104),IF($C$2="Current Exchange rate",IF(Investment_Breakdown_DATA!Z104=0,0,Investment_Breakdown_DATA!Z104/ECO!Z31),IF($C$2="Constant Exchange rate",IF(Investment_Breakdown_DATA!Z104=0,0,Investment_Breakdown_DATA!Z104/ECO!Z66))))</f>
        <v>430.96758677617896</v>
      </c>
      <c r="Q145" s="63">
        <f t="shared" si="44"/>
        <v>6.6306927788943137E-4</v>
      </c>
      <c r="R145" s="63">
        <f t="shared" si="45"/>
        <v>0</v>
      </c>
      <c r="S145" s="63">
        <f t="shared" si="46"/>
        <v>1.7389250185494247</v>
      </c>
    </row>
    <row r="146" spans="3:19" ht="15" x14ac:dyDescent="0.25">
      <c r="C146" s="165"/>
      <c r="D146" s="166"/>
      <c r="E146" s="61" t="str">
        <f t="shared" si="43"/>
        <v>NL</v>
      </c>
      <c r="F146" s="64">
        <f>IF($C$2="National Currency",IF(Investment_Breakdown_DATA!P105=0,0,Investment_Breakdown_DATA!P105),IF($C$2="Current Exchange rate",IF(Investment_Breakdown_DATA!P105=0,0,Investment_Breakdown_DATA!P105/ECO!P32),IF($C$2="Constant Exchange rate",IF(Investment_Breakdown_DATA!P105=0,0,Investment_Breakdown_DATA!P105/ECO!P67))))</f>
        <v>77932</v>
      </c>
      <c r="G146" s="64">
        <f>IF($C$2="National Currency",IF(Investment_Breakdown_DATA!Q105=0,0,Investment_Breakdown_DATA!Q105),IF($C$2="Current Exchange rate",IF(Investment_Breakdown_DATA!Q105=0,0,Investment_Breakdown_DATA!Q105/ECO!Q32),IF($C$2="Constant Exchange rate",IF(Investment_Breakdown_DATA!Q105=0,0,Investment_Breakdown_DATA!Q105/ECO!Q67))))</f>
        <v>100739</v>
      </c>
      <c r="H146" s="64">
        <f>IF($C$2="National Currency",IF(Investment_Breakdown_DATA!R105=0,0,Investment_Breakdown_DATA!R105),IF($C$2="Current Exchange rate",IF(Investment_Breakdown_DATA!R105=0,0,Investment_Breakdown_DATA!R105/ECO!R32),IF($C$2="Constant Exchange rate",IF(Investment_Breakdown_DATA!R105=0,0,Investment_Breakdown_DATA!R105/ECO!R67))))</f>
        <v>110541</v>
      </c>
      <c r="I146" s="64">
        <f>IF($C$2="National Currency",IF(Investment_Breakdown_DATA!S105=0,0,Investment_Breakdown_DATA!S105),IF($C$2="Current Exchange rate",IF(Investment_Breakdown_DATA!S105=0,0,Investment_Breakdown_DATA!S105/ECO!S32),IF($C$2="Constant Exchange rate",IF(Investment_Breakdown_DATA!S105=0,0,Investment_Breakdown_DATA!S105/ECO!S67))))</f>
        <v>107516</v>
      </c>
      <c r="J146" s="64">
        <f>IF($C$2="National Currency",IF(Investment_Breakdown_DATA!T105=0,0,Investment_Breakdown_DATA!T105),IF($C$2="Current Exchange rate",IF(Investment_Breakdown_DATA!T105=0,0,Investment_Breakdown_DATA!T105/ECO!T32),IF($C$2="Constant Exchange rate",IF(Investment_Breakdown_DATA!T105=0,0,Investment_Breakdown_DATA!T105/ECO!T67))))</f>
        <v>80659</v>
      </c>
      <c r="K146" s="64">
        <f>IF($C$2="National Currency",IF(Investment_Breakdown_DATA!U105=0,0,Investment_Breakdown_DATA!U105),IF($C$2="Current Exchange rate",IF(Investment_Breakdown_DATA!U105=0,0,Investment_Breakdown_DATA!U105/ECO!U32),IF($C$2="Constant Exchange rate",IF(Investment_Breakdown_DATA!U105=0,0,Investment_Breakdown_DATA!U105/ECO!U67))))</f>
        <v>81296</v>
      </c>
      <c r="L146" s="64">
        <f>IF($C$2="National Currency",IF(Investment_Breakdown_DATA!V105=0,0,Investment_Breakdown_DATA!V105),IF($C$2="Current Exchange rate",IF(Investment_Breakdown_DATA!V105=0,0,Investment_Breakdown_DATA!V105/ECO!V32),IF($C$2="Constant Exchange rate",IF(Investment_Breakdown_DATA!V105=0,0,Investment_Breakdown_DATA!V105/ECO!V67))))</f>
        <v>84748</v>
      </c>
      <c r="M146" s="64">
        <f>IF($C$2="National Currency",IF(Investment_Breakdown_DATA!W105=0,0,Investment_Breakdown_DATA!W105),IF($C$2="Current Exchange rate",IF(Investment_Breakdown_DATA!W105=0,0,Investment_Breakdown_DATA!W105/ECO!W32),IF($C$2="Constant Exchange rate",IF(Investment_Breakdown_DATA!W105=0,0,Investment_Breakdown_DATA!W105/ECO!W67))))</f>
        <v>80464</v>
      </c>
      <c r="N146" s="64">
        <f>IF($C$2="National Currency",IF(Investment_Breakdown_DATA!X105=0,0,Investment_Breakdown_DATA!X105),IF($C$2="Current Exchange rate",IF(Investment_Breakdown_DATA!X105=0,0,Investment_Breakdown_DATA!X105/ECO!X32),IF($C$2="Constant Exchange rate",IF(Investment_Breakdown_DATA!X105=0,0,Investment_Breakdown_DATA!X105/ECO!X67))))</f>
        <v>86894</v>
      </c>
      <c r="O146" s="64">
        <f>IF($C$2="National Currency",IF(Investment_Breakdown_DATA!Y105=0,0,Investment_Breakdown_DATA!Y105),IF($C$2="Current Exchange rate",IF(Investment_Breakdown_DATA!Y105=0,0,Investment_Breakdown_DATA!Y105/ECO!Y32),IF($C$2="Constant Exchange rate",IF(Investment_Breakdown_DATA!Y105=0,0,Investment_Breakdown_DATA!Y105/ECO!Y67))))</f>
        <v>86894</v>
      </c>
      <c r="P146" s="144">
        <f>IF($C$2="National Currency",IF(Investment_Breakdown_DATA!Z105=0,0,Investment_Breakdown_DATA!Z105),IF($C$2="Current Exchange rate",IF(Investment_Breakdown_DATA!Z105=0,0,Investment_Breakdown_DATA!Z105/ECO!Z32),IF($C$2="Constant Exchange rate",IF(Investment_Breakdown_DATA!Z105=0,0,Investment_Breakdown_DATA!Z105/ECO!Z67))))</f>
        <v>86894</v>
      </c>
      <c r="Q146" s="63">
        <f t="shared" si="44"/>
        <v>0.13369158981055165</v>
      </c>
      <c r="R146" s="63">
        <f t="shared" si="45"/>
        <v>0</v>
      </c>
      <c r="S146" s="63">
        <f t="shared" si="46"/>
        <v>0.11499769029410256</v>
      </c>
    </row>
    <row r="147" spans="3:19" ht="15" x14ac:dyDescent="0.25">
      <c r="C147" s="165"/>
      <c r="D147" s="166"/>
      <c r="E147" s="61" t="str">
        <f t="shared" si="43"/>
        <v>NO</v>
      </c>
      <c r="F147" s="64">
        <f>IF($C$2="National Currency",IF(Investment_Breakdown_DATA!P106=0,0,Investment_Breakdown_DATA!P106),IF($C$2="Current Exchange rate",IF(Investment_Breakdown_DATA!P106=0,0,Investment_Breakdown_DATA!P106/ECO!P33),IF($C$2="Constant Exchange rate",IF(Investment_Breakdown_DATA!P106=0,0,Investment_Breakdown_DATA!P106/ECO!P68))))</f>
        <v>0</v>
      </c>
      <c r="G147" s="64">
        <f>IF($C$2="National Currency",IF(Investment_Breakdown_DATA!Q106=0,0,Investment_Breakdown_DATA!Q106),IF($C$2="Current Exchange rate",IF(Investment_Breakdown_DATA!Q106=0,0,Investment_Breakdown_DATA!Q106/ECO!Q33),IF($C$2="Constant Exchange rate",IF(Investment_Breakdown_DATA!Q106=0,0,Investment_Breakdown_DATA!Q106/ECO!Q68))))</f>
        <v>0</v>
      </c>
      <c r="H147" s="64">
        <f>IF($C$2="National Currency",IF(Investment_Breakdown_DATA!R106=0,0,Investment_Breakdown_DATA!R106),IF($C$2="Current Exchange rate",IF(Investment_Breakdown_DATA!R106=0,0,Investment_Breakdown_DATA!R106/ECO!R33),IF($C$2="Constant Exchange rate",IF(Investment_Breakdown_DATA!R106=0,0,Investment_Breakdown_DATA!R106/ECO!R68))))</f>
        <v>0</v>
      </c>
      <c r="I147" s="64">
        <f>IF($C$2="National Currency",IF(Investment_Breakdown_DATA!S106=0,0,Investment_Breakdown_DATA!S106),IF($C$2="Current Exchange rate",IF(Investment_Breakdown_DATA!S106=0,0,Investment_Breakdown_DATA!S106/ECO!S33),IF($C$2="Constant Exchange rate",IF(Investment_Breakdown_DATA!S106=0,0,Investment_Breakdown_DATA!S106/ECO!S68))))</f>
        <v>0</v>
      </c>
      <c r="J147" s="64">
        <f>IF($C$2="National Currency",IF(Investment_Breakdown_DATA!T106=0,0,Investment_Breakdown_DATA!T106),IF($C$2="Current Exchange rate",IF(Investment_Breakdown_DATA!T106=0,0,Investment_Breakdown_DATA!T106/ECO!T33),IF($C$2="Constant Exchange rate",IF(Investment_Breakdown_DATA!T106=0,0,Investment_Breakdown_DATA!T106/ECO!T68))))</f>
        <v>0</v>
      </c>
      <c r="K147" s="64">
        <f>IF($C$2="National Currency",IF(Investment_Breakdown_DATA!U106=0,0,Investment_Breakdown_DATA!U106),IF($C$2="Current Exchange rate",IF(Investment_Breakdown_DATA!U106=0,0,Investment_Breakdown_DATA!U106/ECO!U33),IF($C$2="Constant Exchange rate",IF(Investment_Breakdown_DATA!U106=0,0,Investment_Breakdown_DATA!U106/ECO!U68))))</f>
        <v>0</v>
      </c>
      <c r="L147" s="64">
        <f>IF($C$2="National Currency",IF(Investment_Breakdown_DATA!V106=0,0,Investment_Breakdown_DATA!V106),IF($C$2="Current Exchange rate",IF(Investment_Breakdown_DATA!V106=0,0,Investment_Breakdown_DATA!V106/ECO!V33),IF($C$2="Constant Exchange rate",IF(Investment_Breakdown_DATA!V106=0,0,Investment_Breakdown_DATA!V106/ECO!V68))))</f>
        <v>0</v>
      </c>
      <c r="M147" s="64">
        <f>IF($C$2="National Currency",IF(Investment_Breakdown_DATA!W106=0,0,Investment_Breakdown_DATA!W106),IF($C$2="Current Exchange rate",IF(Investment_Breakdown_DATA!W106=0,0,Investment_Breakdown_DATA!W106/ECO!W33),IF($C$2="Constant Exchange rate",IF(Investment_Breakdown_DATA!W106=0,0,Investment_Breakdown_DATA!W106/ECO!W68))))</f>
        <v>0</v>
      </c>
      <c r="N147" s="64">
        <f>IF($C$2="National Currency",IF(Investment_Breakdown_DATA!X106=0,0,Investment_Breakdown_DATA!X106),IF($C$2="Current Exchange rate",IF(Investment_Breakdown_DATA!X106=0,0,Investment_Breakdown_DATA!X106/ECO!X33),IF($C$2="Constant Exchange rate",IF(Investment_Breakdown_DATA!X106=0,0,Investment_Breakdown_DATA!X106/ECO!X68))))</f>
        <v>0</v>
      </c>
      <c r="O147" s="64">
        <f>IF($C$2="National Currency",IF(Investment_Breakdown_DATA!Y106=0,0,Investment_Breakdown_DATA!Y106),IF($C$2="Current Exchange rate",IF(Investment_Breakdown_DATA!Y106=0,0,Investment_Breakdown_DATA!Y106/ECO!Y33),IF($C$2="Constant Exchange rate",IF(Investment_Breakdown_DATA!Y106=0,0,Investment_Breakdown_DATA!Y106/ECO!Y68))))</f>
        <v>0</v>
      </c>
      <c r="P147" s="144">
        <f>IF($C$2="National Currency",IF(Investment_Breakdown_DATA!Z106=0,0,Investment_Breakdown_DATA!Z106),IF($C$2="Current Exchange rate",IF(Investment_Breakdown_DATA!Z106=0,0,Investment_Breakdown_DATA!Z106/ECO!Z33),IF($C$2="Constant Exchange rate",IF(Investment_Breakdown_DATA!Z106=0,0,Investment_Breakdown_DATA!Z106/ECO!Z68))))</f>
        <v>0</v>
      </c>
      <c r="Q147" s="63">
        <f t="shared" si="44"/>
        <v>0</v>
      </c>
      <c r="R147" s="63" t="str">
        <f t="shared" si="45"/>
        <v>-</v>
      </c>
      <c r="S147" s="63" t="str">
        <f t="shared" si="46"/>
        <v>-</v>
      </c>
    </row>
    <row r="148" spans="3:19" ht="15" x14ac:dyDescent="0.25">
      <c r="C148" s="165"/>
      <c r="D148" s="166"/>
      <c r="E148" s="61" t="str">
        <f t="shared" si="43"/>
        <v>PL</v>
      </c>
      <c r="F148" s="64">
        <f>IF($C$2="National Currency",IF(Investment_Breakdown_DATA!P107=0,0,Investment_Breakdown_DATA!P107),IF($C$2="Current Exchange rate",IF(Investment_Breakdown_DATA!P107=0,0,Investment_Breakdown_DATA!P107/ECO!P34),IF($C$2="Constant Exchange rate",IF(Investment_Breakdown_DATA!P107=0,0,Investment_Breakdown_DATA!P107/ECO!P69))))</f>
        <v>1154.8722269025554</v>
      </c>
      <c r="G148" s="64">
        <f>IF($C$2="National Currency",IF(Investment_Breakdown_DATA!Q107=0,0,Investment_Breakdown_DATA!Q107),IF($C$2="Current Exchange rate",IF(Investment_Breakdown_DATA!Q107=0,0,Investment_Breakdown_DATA!Q107/ECO!Q34),IF($C$2="Constant Exchange rate",IF(Investment_Breakdown_DATA!Q107=0,0,Investment_Breakdown_DATA!Q107/ECO!Q69))))</f>
        <v>1259.9457081344192</v>
      </c>
      <c r="H148" s="64">
        <f>IF($C$2="National Currency",IF(Investment_Breakdown_DATA!R107=0,0,Investment_Breakdown_DATA!R107),IF($C$2="Current Exchange rate",IF(Investment_Breakdown_DATA!R107=0,0,Investment_Breakdown_DATA!R107/ECO!R34),IF($C$2="Constant Exchange rate",IF(Investment_Breakdown_DATA!R107=0,0,Investment_Breakdown_DATA!R107/ECO!R69))))</f>
        <v>1365.0191893662829</v>
      </c>
      <c r="I148" s="64">
        <f>IF($C$2="National Currency",IF(Investment_Breakdown_DATA!S107=0,0,Investment_Breakdown_DATA!S107),IF($C$2="Current Exchange rate",IF(Investment_Breakdown_DATA!S107=0,0,Investment_Breakdown_DATA!S107/ECO!S34),IF($C$2="Constant Exchange rate",IF(Investment_Breakdown_DATA!S107=0,0,Investment_Breakdown_DATA!S107/ECO!S69))))</f>
        <v>1470.0926705981465</v>
      </c>
      <c r="J148" s="64">
        <f>IF($C$2="National Currency",IF(Investment_Breakdown_DATA!T107=0,0,Investment_Breakdown_DATA!T107),IF($C$2="Current Exchange rate",IF(Investment_Breakdown_DATA!T107=0,0,Investment_Breakdown_DATA!T107/ECO!T34),IF($C$2="Constant Exchange rate",IF(Investment_Breakdown_DATA!T107=0,0,Investment_Breakdown_DATA!T107/ECO!T69))))</f>
        <v>1220.3968922587287</v>
      </c>
      <c r="K148" s="64">
        <f>IF($C$2="National Currency",IF(Investment_Breakdown_DATA!U107=0,0,Investment_Breakdown_DATA!U107),IF($C$2="Current Exchange rate",IF(Investment_Breakdown_DATA!U107=0,0,Investment_Breakdown_DATA!U107/ECO!U34),IF($C$2="Constant Exchange rate",IF(Investment_Breakdown_DATA!U107=0,0,Investment_Breakdown_DATA!U107/ECO!U69))))</f>
        <v>1390.5270055227932</v>
      </c>
      <c r="L148" s="64">
        <f>IF($C$2="National Currency",IF(Investment_Breakdown_DATA!V107=0,0,Investment_Breakdown_DATA!V107),IF($C$2="Current Exchange rate",IF(Investment_Breakdown_DATA!V107=0,0,Investment_Breakdown_DATA!V107/ECO!V34),IF($C$2="Constant Exchange rate",IF(Investment_Breakdown_DATA!V107=0,0,Investment_Breakdown_DATA!V107/ECO!V69))))</f>
        <v>1598.8018346906299</v>
      </c>
      <c r="M148" s="64">
        <f>IF($C$2="National Currency",IF(Investment_Breakdown_DATA!W107=0,0,Investment_Breakdown_DATA!W107),IF($C$2="Current Exchange rate",IF(Investment_Breakdown_DATA!W107=0,0,Investment_Breakdown_DATA!W107/ECO!W34),IF($C$2="Constant Exchange rate",IF(Investment_Breakdown_DATA!W107=0,0,Investment_Breakdown_DATA!W107/ECO!W69))))</f>
        <v>2003.6506599269867</v>
      </c>
      <c r="N148" s="64">
        <f>IF($C$2="National Currency",IF(Investment_Breakdown_DATA!X107=0,0,Investment_Breakdown_DATA!X107),IF($C$2="Current Exchange rate",IF(Investment_Breakdown_DATA!X107=0,0,Investment_Breakdown_DATA!X107/ECO!X34),IF($C$2="Constant Exchange rate",IF(Investment_Breakdown_DATA!X107=0,0,Investment_Breakdown_DATA!X107/ECO!X69))))</f>
        <v>3867.8273893101186</v>
      </c>
      <c r="O148" s="64">
        <f>IF($C$2="National Currency",IF(Investment_Breakdown_DATA!Y107=0,0,Investment_Breakdown_DATA!Y107),IF($C$2="Current Exchange rate",IF(Investment_Breakdown_DATA!Y107=0,0,Investment_Breakdown_DATA!Y107/ECO!Y34),IF($C$2="Constant Exchange rate",IF(Investment_Breakdown_DATA!Y107=0,0,Investment_Breakdown_DATA!Y107/ECO!Y69))))</f>
        <v>5121.9645698773747</v>
      </c>
      <c r="P148" s="144">
        <f>IF($C$2="National Currency",IF(Investment_Breakdown_DATA!Z107=0,0,Investment_Breakdown_DATA!Z107),IF($C$2="Current Exchange rate",IF(Investment_Breakdown_DATA!Z107=0,0,Investment_Breakdown_DATA!Z107/ECO!Z34),IF($C$2="Constant Exchange rate",IF(Investment_Breakdown_DATA!Z107=0,0,Investment_Breakdown_DATA!Z107/ECO!Z69))))</f>
        <v>0</v>
      </c>
      <c r="Q148" s="63">
        <f t="shared" si="44"/>
        <v>7.8804472840498154E-3</v>
      </c>
      <c r="R148" s="63">
        <f t="shared" si="45"/>
        <v>0.32424848741529511</v>
      </c>
      <c r="S148" s="63">
        <f t="shared" si="46"/>
        <v>3.4350919959473147</v>
      </c>
    </row>
    <row r="149" spans="3:19" ht="15" x14ac:dyDescent="0.25">
      <c r="C149" s="165"/>
      <c r="D149" s="166"/>
      <c r="E149" s="61" t="str">
        <f t="shared" si="43"/>
        <v>PT</v>
      </c>
      <c r="F149" s="64">
        <f>IF($C$2="National Currency",IF(Investment_Breakdown_DATA!P108=0,0,Investment_Breakdown_DATA!P108),IF($C$2="Current Exchange rate",IF(Investment_Breakdown_DATA!P108=0,0,Investment_Breakdown_DATA!P108/ECO!P35),IF($C$2="Constant Exchange rate",IF(Investment_Breakdown_DATA!P108=0,0,Investment_Breakdown_DATA!P108/ECO!P70))))</f>
        <v>3500.8396472093445</v>
      </c>
      <c r="G149" s="64">
        <f>IF($C$2="National Currency",IF(Investment_Breakdown_DATA!Q108=0,0,Investment_Breakdown_DATA!Q108),IF($C$2="Current Exchange rate",IF(Investment_Breakdown_DATA!Q108=0,0,Investment_Breakdown_DATA!Q108/ECO!Q35),IF($C$2="Constant Exchange rate",IF(Investment_Breakdown_DATA!Q108=0,0,Investment_Breakdown_DATA!Q108/ECO!Q70))))</f>
        <v>4229.2722318179722</v>
      </c>
      <c r="H149" s="64">
        <f>IF($C$2="National Currency",IF(Investment_Breakdown_DATA!R108=0,0,Investment_Breakdown_DATA!R108),IF($C$2="Current Exchange rate",IF(Investment_Breakdown_DATA!R108=0,0,Investment_Breakdown_DATA!R108/ECO!R35),IF($C$2="Constant Exchange rate",IF(Investment_Breakdown_DATA!R108=0,0,Investment_Breakdown_DATA!R108/ECO!R70))))</f>
        <v>4446.5972897229722</v>
      </c>
      <c r="I149" s="64">
        <f>IF($C$2="National Currency",IF(Investment_Breakdown_DATA!S108=0,0,Investment_Breakdown_DATA!S108),IF($C$2="Current Exchange rate",IF(Investment_Breakdown_DATA!S108=0,0,Investment_Breakdown_DATA!S108/ECO!S35),IF($C$2="Constant Exchange rate",IF(Investment_Breakdown_DATA!S108=0,0,Investment_Breakdown_DATA!S108/ECO!S70))))</f>
        <v>5082.9453224077706</v>
      </c>
      <c r="J149" s="64">
        <f>IF($C$2="National Currency",IF(Investment_Breakdown_DATA!T108=0,0,Investment_Breakdown_DATA!T108),IF($C$2="Current Exchange rate",IF(Investment_Breakdown_DATA!T108=0,0,Investment_Breakdown_DATA!T108/ECO!T35),IF($C$2="Constant Exchange rate",IF(Investment_Breakdown_DATA!T108=0,0,Investment_Breakdown_DATA!T108/ECO!T70))))</f>
        <v>1273.2357518732399</v>
      </c>
      <c r="K149" s="64">
        <f>IF($C$2="National Currency",IF(Investment_Breakdown_DATA!U108=0,0,Investment_Breakdown_DATA!U108),IF($C$2="Current Exchange rate",IF(Investment_Breakdown_DATA!U108=0,0,Investment_Breakdown_DATA!U108/ECO!U35),IF($C$2="Constant Exchange rate",IF(Investment_Breakdown_DATA!U108=0,0,Investment_Breakdown_DATA!U108/ECO!U70))))</f>
        <v>1437.6589098294387</v>
      </c>
      <c r="L149" s="64">
        <f>IF($C$2="National Currency",IF(Investment_Breakdown_DATA!V108=0,0,Investment_Breakdown_DATA!V108),IF($C$2="Current Exchange rate",IF(Investment_Breakdown_DATA!V108=0,0,Investment_Breakdown_DATA!V108/ECO!V35),IF($C$2="Constant Exchange rate",IF(Investment_Breakdown_DATA!V108=0,0,Investment_Breakdown_DATA!V108/ECO!V70))))</f>
        <v>1458.7831909290542</v>
      </c>
      <c r="M149" s="64">
        <f>IF($C$2="National Currency",IF(Investment_Breakdown_DATA!W108=0,0,Investment_Breakdown_DATA!W108),IF($C$2="Current Exchange rate",IF(Investment_Breakdown_DATA!W108=0,0,Investment_Breakdown_DATA!W108/ECO!W35),IF($C$2="Constant Exchange rate",IF(Investment_Breakdown_DATA!W108=0,0,Investment_Breakdown_DATA!W108/ECO!W70))))</f>
        <v>1231.7515165560537</v>
      </c>
      <c r="N149" s="64">
        <f>IF($C$2="National Currency",IF(Investment_Breakdown_DATA!X108=0,0,Investment_Breakdown_DATA!X108),IF($C$2="Current Exchange rate",IF(Investment_Breakdown_DATA!X108=0,0,Investment_Breakdown_DATA!X108/ECO!X35),IF($C$2="Constant Exchange rate",IF(Investment_Breakdown_DATA!X108=0,0,Investment_Breakdown_DATA!X108/ECO!X70))))</f>
        <v>1116.7038544810644</v>
      </c>
      <c r="O149" s="64">
        <f>IF($C$2="National Currency",IF(Investment_Breakdown_DATA!Y108=0,0,Investment_Breakdown_DATA!Y108),IF($C$2="Current Exchange rate",IF(Investment_Breakdown_DATA!Y108=0,0,Investment_Breakdown_DATA!Y108/ECO!Y35),IF($C$2="Constant Exchange rate",IF(Investment_Breakdown_DATA!Y108=0,0,Investment_Breakdown_DATA!Y108/ECO!Y70))))</f>
        <v>1341.4074231513571</v>
      </c>
      <c r="P149" s="144">
        <f>IF($C$2="National Currency",IF(Investment_Breakdown_DATA!Z108=0,0,Investment_Breakdown_DATA!Z108),IF($C$2="Current Exchange rate",IF(Investment_Breakdown_DATA!Z108=0,0,Investment_Breakdown_DATA!Z108/ECO!Z35),IF($C$2="Constant Exchange rate",IF(Investment_Breakdown_DATA!Z108=0,0,Investment_Breakdown_DATA!Z108/ECO!Z70))))</f>
        <v>2697.0679334560105</v>
      </c>
      <c r="Q149" s="63">
        <f t="shared" si="44"/>
        <v>2.0638351437933613E-3</v>
      </c>
      <c r="R149" s="63">
        <f t="shared" si="45"/>
        <v>0.20122037527551395</v>
      </c>
      <c r="S149" s="63">
        <f t="shared" si="46"/>
        <v>-0.61683265778235663</v>
      </c>
    </row>
    <row r="150" spans="3:19" ht="15" x14ac:dyDescent="0.25">
      <c r="C150" s="165"/>
      <c r="D150" s="166"/>
      <c r="E150" s="61" t="str">
        <f t="shared" si="43"/>
        <v>RO</v>
      </c>
      <c r="F150" s="64">
        <f>IF($C$2="National Currency",IF(Investment_Breakdown_DATA!P109=0,0,Investment_Breakdown_DATA!P109),IF($C$2="Current Exchange rate",IF(Investment_Breakdown_DATA!P109=0,0,Investment_Breakdown_DATA!P109/ECO!P36),IF($C$2="Constant Exchange rate",IF(Investment_Breakdown_DATA!P109=0,0,Investment_Breakdown_DATA!P109/ECO!P71))))</f>
        <v>160.32049701079683</v>
      </c>
      <c r="G150" s="64">
        <f>IF($C$2="National Currency",IF(Investment_Breakdown_DATA!Q109=0,0,Investment_Breakdown_DATA!Q109),IF($C$2="Current Exchange rate",IF(Investment_Breakdown_DATA!Q109=0,0,Investment_Breakdown_DATA!Q109/ECO!Q36),IF($C$2="Constant Exchange rate",IF(Investment_Breakdown_DATA!Q109=0,0,Investment_Breakdown_DATA!Q109/ECO!Q71))))</f>
        <v>141.90857928080663</v>
      </c>
      <c r="H150" s="64">
        <f>IF($C$2="National Currency",IF(Investment_Breakdown_DATA!R109=0,0,Investment_Breakdown_DATA!R109),IF($C$2="Current Exchange rate",IF(Investment_Breakdown_DATA!R109=0,0,Investment_Breakdown_DATA!R109/ECO!R36),IF($C$2="Constant Exchange rate",IF(Investment_Breakdown_DATA!R109=0,0,Investment_Breakdown_DATA!R109/ECO!R71))))</f>
        <v>123.49666155081646</v>
      </c>
      <c r="I150" s="64">
        <f>IF($C$2="National Currency",IF(Investment_Breakdown_DATA!S109=0,0,Investment_Breakdown_DATA!S109),IF($C$2="Current Exchange rate",IF(Investment_Breakdown_DATA!S109=0,0,Investment_Breakdown_DATA!S109/ECO!S36),IF($C$2="Constant Exchange rate",IF(Investment_Breakdown_DATA!S109=0,0,Investment_Breakdown_DATA!S109/ECO!S71))))</f>
        <v>105.08474382082628</v>
      </c>
      <c r="J150" s="64">
        <f>IF($C$2="National Currency",IF(Investment_Breakdown_DATA!T109=0,0,Investment_Breakdown_DATA!T109),IF($C$2="Current Exchange rate",IF(Investment_Breakdown_DATA!T109=0,0,Investment_Breakdown_DATA!T109/ECO!T36),IF($C$2="Constant Exchange rate",IF(Investment_Breakdown_DATA!T109=0,0,Investment_Breakdown_DATA!T109/ECO!T71))))</f>
        <v>86.672826090836082</v>
      </c>
      <c r="K150" s="64">
        <f>IF($C$2="National Currency",IF(Investment_Breakdown_DATA!U109=0,0,Investment_Breakdown_DATA!U109),IF($C$2="Current Exchange rate",IF(Investment_Breakdown_DATA!U109=0,0,Investment_Breakdown_DATA!U109/ECO!U36),IF($C$2="Constant Exchange rate",IF(Investment_Breakdown_DATA!U109=0,0,Investment_Breakdown_DATA!U109/ECO!U71))))</f>
        <v>68.260908360845903</v>
      </c>
      <c r="L150" s="64">
        <f>IF($C$2="National Currency",IF(Investment_Breakdown_DATA!V109=0,0,Investment_Breakdown_DATA!V109),IF($C$2="Current Exchange rate",IF(Investment_Breakdown_DATA!V109=0,0,Investment_Breakdown_DATA!V109/ECO!V36),IF($C$2="Constant Exchange rate",IF(Investment_Breakdown_DATA!V109=0,0,Investment_Breakdown_DATA!V109/ECO!V71))))</f>
        <v>285.31275095922189</v>
      </c>
      <c r="M150" s="64">
        <f>IF($C$2="National Currency",IF(Investment_Breakdown_DATA!W109=0,0,Investment_Breakdown_DATA!W109),IF($C$2="Current Exchange rate",IF(Investment_Breakdown_DATA!W109=0,0,Investment_Breakdown_DATA!W109/ECO!W36),IF($C$2="Constant Exchange rate",IF(Investment_Breakdown_DATA!W109=0,0,Investment_Breakdown_DATA!W109/ECO!W71))))</f>
        <v>0</v>
      </c>
      <c r="N150" s="64">
        <f>IF($C$2="National Currency",IF(Investment_Breakdown_DATA!X109=0,0,Investment_Breakdown_DATA!X109),IF($C$2="Current Exchange rate",IF(Investment_Breakdown_DATA!X109=0,0,Investment_Breakdown_DATA!X109/ECO!X36),IF($C$2="Constant Exchange rate",IF(Investment_Breakdown_DATA!X109=0,0,Investment_Breakdown_DATA!X109/ECO!X71))))</f>
        <v>0</v>
      </c>
      <c r="O150" s="64">
        <f>IF($C$2="National Currency",IF(Investment_Breakdown_DATA!Y109=0,0,Investment_Breakdown_DATA!Y109),IF($C$2="Current Exchange rate",IF(Investment_Breakdown_DATA!Y109=0,0,Investment_Breakdown_DATA!Y109/ECO!Y36),IF($C$2="Constant Exchange rate",IF(Investment_Breakdown_DATA!Y109=0,0,Investment_Breakdown_DATA!Y109/ECO!Y71))))</f>
        <v>0</v>
      </c>
      <c r="P150" s="144">
        <f>IF($C$2="National Currency",IF(Investment_Breakdown_DATA!Z109=0,0,Investment_Breakdown_DATA!Z109),IF($C$2="Current Exchange rate",IF(Investment_Breakdown_DATA!Z109=0,0,Investment_Breakdown_DATA!Z109/ECO!Z36),IF($C$2="Constant Exchange rate",IF(Investment_Breakdown_DATA!Z109=0,0,Investment_Breakdown_DATA!Z109/ECO!Z71))))</f>
        <v>0</v>
      </c>
      <c r="Q150" s="63">
        <f t="shared" si="44"/>
        <v>0</v>
      </c>
      <c r="R150" s="63" t="str">
        <f t="shared" si="45"/>
        <v>-</v>
      </c>
      <c r="S150" s="63" t="str">
        <f t="shared" si="46"/>
        <v>-</v>
      </c>
    </row>
    <row r="151" spans="3:19" ht="15" x14ac:dyDescent="0.25">
      <c r="C151" s="165"/>
      <c r="D151" s="166"/>
      <c r="E151" s="61" t="str">
        <f t="shared" si="43"/>
        <v>SE</v>
      </c>
      <c r="F151" s="64">
        <f>IF($C$2="National Currency",IF(Investment_Breakdown_DATA!P110=0,0,Investment_Breakdown_DATA!P110),IF($C$2="Current Exchange rate",IF(Investment_Breakdown_DATA!P110=0,0,Investment_Breakdown_DATA!P110/ECO!P37),IF($C$2="Constant Exchange rate",IF(Investment_Breakdown_DATA!P110=0,0,Investment_Breakdown_DATA!P110/ECO!P72))))</f>
        <v>6891.1955711700193</v>
      </c>
      <c r="G151" s="64">
        <f>IF($C$2="National Currency",IF(Investment_Breakdown_DATA!Q110=0,0,Investment_Breakdown_DATA!Q110),IF($C$2="Current Exchange rate",IF(Investment_Breakdown_DATA!Q110=0,0,Investment_Breakdown_DATA!Q110/ECO!Q37),IF($C$2="Constant Exchange rate",IF(Investment_Breakdown_DATA!Q110=0,0,Investment_Breakdown_DATA!Q110/ECO!Q72))))</f>
        <v>7703.3961460662185</v>
      </c>
      <c r="H151" s="64">
        <f>IF($C$2="National Currency",IF(Investment_Breakdown_DATA!R110=0,0,Investment_Breakdown_DATA!R110),IF($C$2="Current Exchange rate",IF(Investment_Breakdown_DATA!R110=0,0,Investment_Breakdown_DATA!R110/ECO!R37),IF($C$2="Constant Exchange rate",IF(Investment_Breakdown_DATA!R110=0,0,Investment_Breakdown_DATA!R110/ECO!R72))))</f>
        <v>7706.8029383583516</v>
      </c>
      <c r="I151" s="64">
        <f>IF($C$2="National Currency",IF(Investment_Breakdown_DATA!S110=0,0,Investment_Breakdown_DATA!S110),IF($C$2="Current Exchange rate",IF(Investment_Breakdown_DATA!S110=0,0,Investment_Breakdown_DATA!S110/ECO!S37),IF($C$2="Constant Exchange rate",IF(Investment_Breakdown_DATA!S110=0,0,Investment_Breakdown_DATA!S110/ECO!S72))))</f>
        <v>8097.3065048440321</v>
      </c>
      <c r="J151" s="64">
        <f>IF($C$2="National Currency",IF(Investment_Breakdown_DATA!T110=0,0,Investment_Breakdown_DATA!T110),IF($C$2="Current Exchange rate",IF(Investment_Breakdown_DATA!T110=0,0,Investment_Breakdown_DATA!T110/ECO!T37),IF($C$2="Constant Exchange rate",IF(Investment_Breakdown_DATA!T110=0,0,Investment_Breakdown_DATA!T110/ECO!T72))))</f>
        <v>6942.4039178111352</v>
      </c>
      <c r="K151" s="64">
        <f>IF($C$2="National Currency",IF(Investment_Breakdown_DATA!U110=0,0,Investment_Breakdown_DATA!U110),IF($C$2="Current Exchange rate",IF(Investment_Breakdown_DATA!U110=0,0,Investment_Breakdown_DATA!U110/ECO!U37),IF($C$2="Constant Exchange rate",IF(Investment_Breakdown_DATA!U110=0,0,Investment_Breakdown_DATA!U110/ECO!U72))))</f>
        <v>6679.3356755030336</v>
      </c>
      <c r="L151" s="64">
        <f>IF($C$2="National Currency",IF(Investment_Breakdown_DATA!V110=0,0,Investment_Breakdown_DATA!V110),IF($C$2="Current Exchange rate",IF(Investment_Breakdown_DATA!V110=0,0,Investment_Breakdown_DATA!V110/ECO!V37),IF($C$2="Constant Exchange rate",IF(Investment_Breakdown_DATA!V110=0,0,Investment_Breakdown_DATA!V110/ECO!V72))))</f>
        <v>7049.8243372724364</v>
      </c>
      <c r="M151" s="64">
        <f>IF($C$2="National Currency",IF(Investment_Breakdown_DATA!W110=0,0,Investment_Breakdown_DATA!W110),IF($C$2="Current Exchange rate",IF(Investment_Breakdown_DATA!W110=0,0,Investment_Breakdown_DATA!W110/ECO!W37),IF($C$2="Constant Exchange rate",IF(Investment_Breakdown_DATA!W110=0,0,Investment_Breakdown_DATA!W110/ECO!W72))))</f>
        <v>7459.3846481422333</v>
      </c>
      <c r="N151" s="64">
        <f>IF($C$2="National Currency",IF(Investment_Breakdown_DATA!X110=0,0,Investment_Breakdown_DATA!X110),IF($C$2="Current Exchange rate",IF(Investment_Breakdown_DATA!X110=0,0,Investment_Breakdown_DATA!X110/ECO!X37),IF($C$2="Constant Exchange rate",IF(Investment_Breakdown_DATA!X110=0,0,Investment_Breakdown_DATA!X110/ECO!X72))))</f>
        <v>7465.5594591717227</v>
      </c>
      <c r="O151" s="64">
        <f>IF($C$2="National Currency",IF(Investment_Breakdown_DATA!Y110=0,0,Investment_Breakdown_DATA!Y110),IF($C$2="Current Exchange rate",IF(Investment_Breakdown_DATA!Y110=0,0,Investment_Breakdown_DATA!Y110/ECO!Y37),IF($C$2="Constant Exchange rate",IF(Investment_Breakdown_DATA!Y110=0,0,Investment_Breakdown_DATA!Y110/ECO!Y72))))</f>
        <v>7723.7304375598842</v>
      </c>
      <c r="P151" s="144">
        <f>IF($C$2="National Currency",IF(Investment_Breakdown_DATA!Z110=0,0,Investment_Breakdown_DATA!Z110),IF($C$2="Current Exchange rate",IF(Investment_Breakdown_DATA!Z110=0,0,Investment_Breakdown_DATA!Z110/ECO!Z37),IF($C$2="Constant Exchange rate",IF(Investment_Breakdown_DATA!Z110=0,0,Investment_Breakdown_DATA!Z110/ECO!Z72))))</f>
        <v>0</v>
      </c>
      <c r="Q151" s="63">
        <f t="shared" si="44"/>
        <v>1.1883418895039114E-2</v>
      </c>
      <c r="R151" s="63">
        <f t="shared" si="45"/>
        <v>3.4581598311562489E-2</v>
      </c>
      <c r="S151" s="63">
        <f t="shared" si="46"/>
        <v>0.12081138284231185</v>
      </c>
    </row>
    <row r="152" spans="3:19" ht="15" x14ac:dyDescent="0.25">
      <c r="C152" s="165"/>
      <c r="D152" s="166"/>
      <c r="E152" s="61" t="str">
        <f t="shared" si="43"/>
        <v>SI</v>
      </c>
      <c r="F152" s="64">
        <f>IF($C$2="National Currency",IF(Investment_Breakdown_DATA!P111=0,0,Investment_Breakdown_DATA!P111),IF($C$2="Current Exchange rate",IF(Investment_Breakdown_DATA!P111=0,0,Investment_Breakdown_DATA!P111/ECO!P38),IF($C$2="Constant Exchange rate",IF(Investment_Breakdown_DATA!P111=0,0,Investment_Breakdown_DATA!P111/ECO!P73))))</f>
        <v>1510.8871640794525</v>
      </c>
      <c r="G152" s="64">
        <f>IF($C$2="National Currency",IF(Investment_Breakdown_DATA!Q111=0,0,Investment_Breakdown_DATA!Q111),IF($C$2="Current Exchange rate",IF(Investment_Breakdown_DATA!Q111=0,0,Investment_Breakdown_DATA!Q111/ECO!Q38),IF($C$2="Constant Exchange rate",IF(Investment_Breakdown_DATA!Q111=0,0,Investment_Breakdown_DATA!Q111/ECO!Q73))))</f>
        <v>1316.9504256384578</v>
      </c>
      <c r="H152" s="64">
        <f>IF($C$2="National Currency",IF(Investment_Breakdown_DATA!R111=0,0,Investment_Breakdown_DATA!R111),IF($C$2="Current Exchange rate",IF(Investment_Breakdown_DATA!R111=0,0,Investment_Breakdown_DATA!R111/ECO!R38),IF($C$2="Constant Exchange rate",IF(Investment_Breakdown_DATA!R111=0,0,Investment_Breakdown_DATA!R111/ECO!R73))))</f>
        <v>1683.8966783508597</v>
      </c>
      <c r="I152" s="64">
        <f>IF($C$2="National Currency",IF(Investment_Breakdown_DATA!S111=0,0,Investment_Breakdown_DATA!S111),IF($C$2="Current Exchange rate",IF(Investment_Breakdown_DATA!S111=0,0,Investment_Breakdown_DATA!S111/ECO!S38),IF($C$2="Constant Exchange rate",IF(Investment_Breakdown_DATA!S111=0,0,Investment_Breakdown_DATA!S111/ECO!S73))))</f>
        <v>2117</v>
      </c>
      <c r="J152" s="64">
        <f>IF($C$2="National Currency",IF(Investment_Breakdown_DATA!T111=0,0,Investment_Breakdown_DATA!T111),IF($C$2="Current Exchange rate",IF(Investment_Breakdown_DATA!T111=0,0,Investment_Breakdown_DATA!T111/ECO!T38),IF($C$2="Constant Exchange rate",IF(Investment_Breakdown_DATA!T111=0,0,Investment_Breakdown_DATA!T111/ECO!T73))))</f>
        <v>290</v>
      </c>
      <c r="K152" s="64">
        <f>IF($C$2="National Currency",IF(Investment_Breakdown_DATA!U111=0,0,Investment_Breakdown_DATA!U111),IF($C$2="Current Exchange rate",IF(Investment_Breakdown_DATA!U111=0,0,Investment_Breakdown_DATA!U111/ECO!U38),IF($C$2="Constant Exchange rate",IF(Investment_Breakdown_DATA!U111=0,0,Investment_Breakdown_DATA!U111/ECO!U73))))</f>
        <v>295</v>
      </c>
      <c r="L152" s="64">
        <f>IF($C$2="National Currency",IF(Investment_Breakdown_DATA!V111=0,0,Investment_Breakdown_DATA!V111),IF($C$2="Current Exchange rate",IF(Investment_Breakdown_DATA!V111=0,0,Investment_Breakdown_DATA!V111/ECO!V38),IF($C$2="Constant Exchange rate",IF(Investment_Breakdown_DATA!V111=0,0,Investment_Breakdown_DATA!V111/ECO!V73))))</f>
        <v>249</v>
      </c>
      <c r="M152" s="64">
        <f>IF($C$2="National Currency",IF(Investment_Breakdown_DATA!W111=0,0,Investment_Breakdown_DATA!W111),IF($C$2="Current Exchange rate",IF(Investment_Breakdown_DATA!W111=0,0,Investment_Breakdown_DATA!W111/ECO!W38),IF($C$2="Constant Exchange rate",IF(Investment_Breakdown_DATA!W111=0,0,Investment_Breakdown_DATA!W111/ECO!W73))))</f>
        <v>556</v>
      </c>
      <c r="N152" s="64">
        <f>IF($C$2="National Currency",IF(Investment_Breakdown_DATA!X111=0,0,Investment_Breakdown_DATA!X111),IF($C$2="Current Exchange rate",IF(Investment_Breakdown_DATA!X111=0,0,Investment_Breakdown_DATA!X111/ECO!X38),IF($C$2="Constant Exchange rate",IF(Investment_Breakdown_DATA!X111=0,0,Investment_Breakdown_DATA!X111/ECO!X73))))</f>
        <v>589</v>
      </c>
      <c r="O152" s="64">
        <f>IF($C$2="National Currency",IF(Investment_Breakdown_DATA!Y111=0,0,Investment_Breakdown_DATA!Y111),IF($C$2="Current Exchange rate",IF(Investment_Breakdown_DATA!Y111=0,0,Investment_Breakdown_DATA!Y111/ECO!Y38),IF($C$2="Constant Exchange rate",IF(Investment_Breakdown_DATA!Y111=0,0,Investment_Breakdown_DATA!Y111/ECO!Y73))))</f>
        <v>323</v>
      </c>
      <c r="P152" s="144">
        <f>IF($C$2="National Currency",IF(Investment_Breakdown_DATA!Z111=0,0,Investment_Breakdown_DATA!Z111),IF($C$2="Current Exchange rate",IF(Investment_Breakdown_DATA!Z111=0,0,Investment_Breakdown_DATA!Z111/ECO!Z38),IF($C$2="Constant Exchange rate",IF(Investment_Breakdown_DATA!Z111=0,0,Investment_Breakdown_DATA!Z111/ECO!Z73))))</f>
        <v>0</v>
      </c>
      <c r="Q152" s="63">
        <f t="shared" si="44"/>
        <v>4.9695472079554616E-4</v>
      </c>
      <c r="R152" s="63">
        <f t="shared" si="45"/>
        <v>-0.45161290322580649</v>
      </c>
      <c r="S152" s="63">
        <f t="shared" si="46"/>
        <v>-0.78621831750301741</v>
      </c>
    </row>
    <row r="153" spans="3:19" ht="15" x14ac:dyDescent="0.25">
      <c r="C153" s="165"/>
      <c r="D153" s="166"/>
      <c r="E153" s="61" t="str">
        <f t="shared" si="43"/>
        <v xml:space="preserve">SK </v>
      </c>
      <c r="F153" s="64">
        <f>IF($C$2="National Currency",IF(Investment_Breakdown_DATA!P112=0,0,Investment_Breakdown_DATA!P112),IF($C$2="Current Exchange rate",IF(Investment_Breakdown_DATA!P112=0,0,Investment_Breakdown_DATA!P112/ECO!P39),IF($C$2="Constant Exchange rate",IF(Investment_Breakdown_DATA!P112=0,0,Investment_Breakdown_DATA!P112/ECO!P74))))</f>
        <v>0</v>
      </c>
      <c r="G153" s="64">
        <f>IF($C$2="National Currency",IF(Investment_Breakdown_DATA!Q112=0,0,Investment_Breakdown_DATA!Q112),IF($C$2="Current Exchange rate",IF(Investment_Breakdown_DATA!Q112=0,0,Investment_Breakdown_DATA!Q112/ECO!Q39),IF($C$2="Constant Exchange rate",IF(Investment_Breakdown_DATA!Q112=0,0,Investment_Breakdown_DATA!Q112/ECO!Q74))))</f>
        <v>0</v>
      </c>
      <c r="H153" s="64">
        <f>IF($C$2="National Currency",IF(Investment_Breakdown_DATA!R112=0,0,Investment_Breakdown_DATA!R112),IF($C$2="Current Exchange rate",IF(Investment_Breakdown_DATA!R112=0,0,Investment_Breakdown_DATA!R112/ECO!R39),IF($C$2="Constant Exchange rate",IF(Investment_Breakdown_DATA!R112=0,0,Investment_Breakdown_DATA!R112/ECO!R74))))</f>
        <v>0</v>
      </c>
      <c r="I153" s="64">
        <f>IF($C$2="National Currency",IF(Investment_Breakdown_DATA!S112=0,0,Investment_Breakdown_DATA!S112),IF($C$2="Current Exchange rate",IF(Investment_Breakdown_DATA!S112=0,0,Investment_Breakdown_DATA!S112/ECO!S39),IF($C$2="Constant Exchange rate",IF(Investment_Breakdown_DATA!S112=0,0,Investment_Breakdown_DATA!S112/ECO!S74))))</f>
        <v>0</v>
      </c>
      <c r="J153" s="64">
        <f>IF($C$2="National Currency",IF(Investment_Breakdown_DATA!T112=0,0,Investment_Breakdown_DATA!T112),IF($C$2="Current Exchange rate",IF(Investment_Breakdown_DATA!T112=0,0,Investment_Breakdown_DATA!T112/ECO!T39),IF($C$2="Constant Exchange rate",IF(Investment_Breakdown_DATA!T112=0,0,Investment_Breakdown_DATA!T112/ECO!T74))))</f>
        <v>0</v>
      </c>
      <c r="K153" s="64">
        <f>IF($C$2="National Currency",IF(Investment_Breakdown_DATA!U112=0,0,Investment_Breakdown_DATA!U112),IF($C$2="Current Exchange rate",IF(Investment_Breakdown_DATA!U112=0,0,Investment_Breakdown_DATA!U112/ECO!U39),IF($C$2="Constant Exchange rate",IF(Investment_Breakdown_DATA!U112=0,0,Investment_Breakdown_DATA!U112/ECO!U74))))</f>
        <v>0</v>
      </c>
      <c r="L153" s="64">
        <f>IF($C$2="National Currency",IF(Investment_Breakdown_DATA!V112=0,0,Investment_Breakdown_DATA!V112),IF($C$2="Current Exchange rate",IF(Investment_Breakdown_DATA!V112=0,0,Investment_Breakdown_DATA!V112/ECO!V39),IF($C$2="Constant Exchange rate",IF(Investment_Breakdown_DATA!V112=0,0,Investment_Breakdown_DATA!V112/ECO!V74))))</f>
        <v>0</v>
      </c>
      <c r="M153" s="64">
        <f>IF($C$2="National Currency",IF(Investment_Breakdown_DATA!W112=0,0,Investment_Breakdown_DATA!W112),IF($C$2="Current Exchange rate",IF(Investment_Breakdown_DATA!W112=0,0,Investment_Breakdown_DATA!W112/ECO!W39),IF($C$2="Constant Exchange rate",IF(Investment_Breakdown_DATA!W112=0,0,Investment_Breakdown_DATA!W112/ECO!W74))))</f>
        <v>0</v>
      </c>
      <c r="N153" s="64">
        <f>IF($C$2="National Currency",IF(Investment_Breakdown_DATA!X112=0,0,Investment_Breakdown_DATA!X112),IF($C$2="Current Exchange rate",IF(Investment_Breakdown_DATA!X112=0,0,Investment_Breakdown_DATA!X112/ECO!X39),IF($C$2="Constant Exchange rate",IF(Investment_Breakdown_DATA!X112=0,0,Investment_Breakdown_DATA!X112/ECO!X74))))</f>
        <v>0</v>
      </c>
      <c r="O153" s="64">
        <f>IF($C$2="National Currency",IF(Investment_Breakdown_DATA!Y112=0,0,Investment_Breakdown_DATA!Y112),IF($C$2="Current Exchange rate",IF(Investment_Breakdown_DATA!Y112=0,0,Investment_Breakdown_DATA!Y112/ECO!Y39),IF($C$2="Constant Exchange rate",IF(Investment_Breakdown_DATA!Y112=0,0,Investment_Breakdown_DATA!Y112/ECO!Y74))))</f>
        <v>0</v>
      </c>
      <c r="P153" s="144">
        <f>IF($C$2="National Currency",IF(Investment_Breakdown_DATA!Z112=0,0,Investment_Breakdown_DATA!Z112),IF($C$2="Current Exchange rate",IF(Investment_Breakdown_DATA!Z112=0,0,Investment_Breakdown_DATA!Z112/ECO!Z39),IF($C$2="Constant Exchange rate",IF(Investment_Breakdown_DATA!Z112=0,0,Investment_Breakdown_DATA!Z112/ECO!Z74))))</f>
        <v>0</v>
      </c>
      <c r="Q153" s="63">
        <f t="shared" si="44"/>
        <v>0</v>
      </c>
      <c r="R153" s="63" t="str">
        <f t="shared" si="45"/>
        <v>-</v>
      </c>
      <c r="S153" s="63" t="str">
        <f t="shared" si="46"/>
        <v>-</v>
      </c>
    </row>
    <row r="154" spans="3:19" ht="15" x14ac:dyDescent="0.25">
      <c r="C154" s="165"/>
      <c r="D154" s="166"/>
      <c r="E154" s="61" t="str">
        <f t="shared" si="43"/>
        <v>TR</v>
      </c>
      <c r="F154" s="64">
        <f>IF($C$2="National Currency",IF(Investment_Breakdown_DATA!P113=0,0,Investment_Breakdown_DATA!P113),IF($C$2="Current Exchange rate",IF(Investment_Breakdown_DATA!P113=0,0,Investment_Breakdown_DATA!P113/ECO!P40),IF($C$2="Constant Exchange rate",IF(Investment_Breakdown_DATA!P113=0,0,Investment_Breakdown_DATA!P113/ECO!P75))))</f>
        <v>171.08686440677965</v>
      </c>
      <c r="G154" s="64">
        <f>IF($C$2="National Currency",IF(Investment_Breakdown_DATA!Q113=0,0,Investment_Breakdown_DATA!Q113),IF($C$2="Current Exchange rate",IF(Investment_Breakdown_DATA!Q113=0,0,Investment_Breakdown_DATA!Q113/ECO!Q40),IF($C$2="Constant Exchange rate",IF(Investment_Breakdown_DATA!Q113=0,0,Investment_Breakdown_DATA!Q113/ECO!Q75))))</f>
        <v>157.4858757062147</v>
      </c>
      <c r="H154" s="64">
        <f>IF($C$2="National Currency",IF(Investment_Breakdown_DATA!R113=0,0,Investment_Breakdown_DATA!R113),IF($C$2="Current Exchange rate",IF(Investment_Breakdown_DATA!R113=0,0,Investment_Breakdown_DATA!R113/ECO!R40),IF($C$2="Constant Exchange rate",IF(Investment_Breakdown_DATA!R113=0,0,Investment_Breakdown_DATA!R113/ECO!R75))))</f>
        <v>178.31920903954804</v>
      </c>
      <c r="I154" s="64">
        <f>IF($C$2="National Currency",IF(Investment_Breakdown_DATA!S113=0,0,Investment_Breakdown_DATA!S113),IF($C$2="Current Exchange rate",IF(Investment_Breakdown_DATA!S113=0,0,Investment_Breakdown_DATA!S113/ECO!S40),IF($C$2="Constant Exchange rate",IF(Investment_Breakdown_DATA!S113=0,0,Investment_Breakdown_DATA!S113/ECO!S75))))</f>
        <v>165.60734463276836</v>
      </c>
      <c r="J154" s="64">
        <f>IF($C$2="National Currency",IF(Investment_Breakdown_DATA!T113=0,0,Investment_Breakdown_DATA!T113),IF($C$2="Current Exchange rate",IF(Investment_Breakdown_DATA!T113=0,0,Investment_Breakdown_DATA!T113/ECO!T40),IF($C$2="Constant Exchange rate",IF(Investment_Breakdown_DATA!T113=0,0,Investment_Breakdown_DATA!T113/ECO!T75))))</f>
        <v>212.57062146892656</v>
      </c>
      <c r="K154" s="64">
        <f>IF($C$2="National Currency",IF(Investment_Breakdown_DATA!U113=0,0,Investment_Breakdown_DATA!U113),IF($C$2="Current Exchange rate",IF(Investment_Breakdown_DATA!U113=0,0,Investment_Breakdown_DATA!U113/ECO!U40),IF($C$2="Constant Exchange rate",IF(Investment_Breakdown_DATA!U113=0,0,Investment_Breakdown_DATA!U113/ECO!U75))))</f>
        <v>203.38983050847457</v>
      </c>
      <c r="L154" s="64">
        <f>IF($C$2="National Currency",IF(Investment_Breakdown_DATA!V113=0,0,Investment_Breakdown_DATA!V113),IF($C$2="Current Exchange rate",IF(Investment_Breakdown_DATA!V113=0,0,Investment_Breakdown_DATA!V113/ECO!V40),IF($C$2="Constant Exchange rate",IF(Investment_Breakdown_DATA!V113=0,0,Investment_Breakdown_DATA!V113/ECO!V75))))</f>
        <v>214.68926553672318</v>
      </c>
      <c r="M154" s="64">
        <f>IF($C$2="National Currency",IF(Investment_Breakdown_DATA!W113=0,0,Investment_Breakdown_DATA!W113),IF($C$2="Current Exchange rate",IF(Investment_Breakdown_DATA!W113=0,0,Investment_Breakdown_DATA!W113/ECO!W40),IF($C$2="Constant Exchange rate",IF(Investment_Breakdown_DATA!W113=0,0,Investment_Breakdown_DATA!W113/ECO!W75))))</f>
        <v>219.9858757062147</v>
      </c>
      <c r="N154" s="64">
        <f>IF($C$2="National Currency",IF(Investment_Breakdown_DATA!X113=0,0,Investment_Breakdown_DATA!X113),IF($C$2="Current Exchange rate",IF(Investment_Breakdown_DATA!X113=0,0,Investment_Breakdown_DATA!X113/ECO!X40),IF($C$2="Constant Exchange rate",IF(Investment_Breakdown_DATA!X113=0,0,Investment_Breakdown_DATA!X113/ECO!X75))))</f>
        <v>218.22033898305085</v>
      </c>
      <c r="O154" s="64">
        <f>IF($C$2="National Currency",IF(Investment_Breakdown_DATA!Y113=0,0,Investment_Breakdown_DATA!Y113),IF($C$2="Current Exchange rate",IF(Investment_Breakdown_DATA!Y113=0,0,Investment_Breakdown_DATA!Y113/ECO!Y40),IF($C$2="Constant Exchange rate",IF(Investment_Breakdown_DATA!Y113=0,0,Investment_Breakdown_DATA!Y113/ECO!Y75))))</f>
        <v>148.30508474576271</v>
      </c>
      <c r="P154" s="144">
        <f>IF($C$2="National Currency",IF(Investment_Breakdown_DATA!Z113=0,0,Investment_Breakdown_DATA!Z113),IF($C$2="Current Exchange rate",IF(Investment_Breakdown_DATA!Z113=0,0,Investment_Breakdown_DATA!Z113/ECO!Z40),IF($C$2="Constant Exchange rate",IF(Investment_Breakdown_DATA!Z113=0,0,Investment_Breakdown_DATA!Z113/ECO!Z75))))</f>
        <v>0</v>
      </c>
      <c r="Q154" s="63">
        <f t="shared" si="44"/>
        <v>2.2817619808789574E-4</v>
      </c>
      <c r="R154" s="63">
        <f t="shared" si="45"/>
        <v>-0.32038834951456308</v>
      </c>
      <c r="S154" s="63">
        <f t="shared" si="46"/>
        <v>-0.13315913959852876</v>
      </c>
    </row>
    <row r="155" spans="3:19" ht="15" x14ac:dyDescent="0.25">
      <c r="C155" s="165"/>
      <c r="D155" s="166"/>
      <c r="E155" s="61" t="s">
        <v>34</v>
      </c>
      <c r="F155" s="65">
        <f>IF($C$2="National Currency",IF(Investment_Breakdown_DATA!P114=0,0,Investment_Breakdown_DATA!P114),IF($C$2="Current Exchange rate",IF(Investment_Breakdown_DATA!P114=0,0,Investment_Breakdown_DATA!P114/ECO!P41),IF($C$2="Constant Exchange rate",IF(Investment_Breakdown_DATA!P114=0,0,Investment_Breakdown_DATA!P114/ECO!P76))))</f>
        <v>77760.504557709588</v>
      </c>
      <c r="G155" s="65">
        <f>IF($C$2="National Currency",IF(Investment_Breakdown_DATA!Q114=0,0,Investment_Breakdown_DATA!Q114),IF($C$2="Current Exchange rate",IF(Investment_Breakdown_DATA!Q114=0,0,Investment_Breakdown_DATA!Q114/ECO!Q41),IF($C$2="Constant Exchange rate",IF(Investment_Breakdown_DATA!Q114=0,0,Investment_Breakdown_DATA!Q114/ECO!Q76))))</f>
        <v>85916.484786237008</v>
      </c>
      <c r="H155" s="65">
        <f>IF($C$2="National Currency",IF(Investment_Breakdown_DATA!R114=0,0,Investment_Breakdown_DATA!R114),IF($C$2="Current Exchange rate",IF(Investment_Breakdown_DATA!R114=0,0,Investment_Breakdown_DATA!R114/ECO!R41),IF($C$2="Constant Exchange rate",IF(Investment_Breakdown_DATA!R114=0,0,Investment_Breakdown_DATA!R114/ECO!R76))))</f>
        <v>97180.229811272293</v>
      </c>
      <c r="I155" s="65">
        <f>IF($C$2="National Currency",IF(Investment_Breakdown_DATA!S114=0,0,Investment_Breakdown_DATA!S114),IF($C$2="Current Exchange rate",IF(Investment_Breakdown_DATA!S114=0,0,Investment_Breakdown_DATA!S114/ECO!S41),IF($C$2="Constant Exchange rate",IF(Investment_Breakdown_DATA!S114=0,0,Investment_Breakdown_DATA!S114/ECO!S76))))</f>
        <v>97802.317370650926</v>
      </c>
      <c r="J155" s="65">
        <f>IF($C$2="National Currency",IF(Investment_Breakdown_DATA!T114=0,0,Investment_Breakdown_DATA!T114),IF($C$2="Current Exchange rate",IF(Investment_Breakdown_DATA!T114=0,0,Investment_Breakdown_DATA!T114/ECO!T41),IF($C$2="Constant Exchange rate",IF(Investment_Breakdown_DATA!T114=0,0,Investment_Breakdown_DATA!T114/ECO!T76))))</f>
        <v>72171.127230709972</v>
      </c>
      <c r="K155" s="65">
        <f>IF($C$2="National Currency",IF(Investment_Breakdown_DATA!U114=0,0,Investment_Breakdown_DATA!U114),IF($C$2="Current Exchange rate",IF(Investment_Breakdown_DATA!U114=0,0,Investment_Breakdown_DATA!U114/ECO!U41),IF($C$2="Constant Exchange rate",IF(Investment_Breakdown_DATA!U114=0,0,Investment_Breakdown_DATA!U114/ECO!U76))))</f>
        <v>64049.080754910763</v>
      </c>
      <c r="L155" s="65">
        <f>IF($C$2="National Currency",IF(Investment_Breakdown_DATA!V114=0,0,Investment_Breakdown_DATA!V114),IF($C$2="Current Exchange rate",IF(Investment_Breakdown_DATA!V114=0,0,Investment_Breakdown_DATA!V114/ECO!V41),IF($C$2="Constant Exchange rate",IF(Investment_Breakdown_DATA!V114=0,0,Investment_Breakdown_DATA!V114/ECO!V76))))</f>
        <v>68490.685582231352</v>
      </c>
      <c r="M155" s="65">
        <f>IF($C$2="National Currency",IF(Investment_Breakdown_DATA!W114=0,0,Investment_Breakdown_DATA!W114),IF($C$2="Current Exchange rate",IF(Investment_Breakdown_DATA!W114=0,0,Investment_Breakdown_DATA!W114/ECO!W41),IF($C$2="Constant Exchange rate",IF(Investment_Breakdown_DATA!W114=0,0,Investment_Breakdown_DATA!W114/ECO!W76))))</f>
        <v>52991.428938246252</v>
      </c>
      <c r="N155" s="65">
        <f>IF($C$2="National Currency",IF(Investment_Breakdown_DATA!X114=0,0,Investment_Breakdown_DATA!X114),IF($C$2="Current Exchange rate",IF(Investment_Breakdown_DATA!X114=0,0,Investment_Breakdown_DATA!X114/ECO!X41),IF($C$2="Constant Exchange rate",IF(Investment_Breakdown_DATA!X114=0,0,Investment_Breakdown_DATA!X114/ECO!X76))))</f>
        <v>62414.122480421101</v>
      </c>
      <c r="O155" s="65">
        <f>IF($C$2="National Currency",IF(Investment_Breakdown_DATA!Y114=0,0,Investment_Breakdown_DATA!Y114),IF($C$2="Current Exchange rate",IF(Investment_Breakdown_DATA!Y114=0,0,Investment_Breakdown_DATA!Y114/ECO!Y41),IF($C$2="Constant Exchange rate",IF(Investment_Breakdown_DATA!Y114=0,0,Investment_Breakdown_DATA!Y114/ECO!Y76))))</f>
        <v>62414.122480421101</v>
      </c>
      <c r="P155" s="145">
        <f>IF($C$2="National Currency",IF(Investment_Breakdown_DATA!Z114=0,0,Investment_Breakdown_DATA!Z114),IF($C$2="Current Exchange rate",IF(Investment_Breakdown_DATA!Z114=0,0,Investment_Breakdown_DATA!Z114/ECO!Z41),IF($C$2="Constant Exchange rate",IF(Investment_Breakdown_DATA!Z114=0,0,Investment_Breakdown_DATA!Z114/ECO!Z76))))</f>
        <v>0</v>
      </c>
      <c r="Q155" s="63">
        <f t="shared" si="44"/>
        <v>9.6027841519989748E-2</v>
      </c>
      <c r="R155" s="63">
        <f t="shared" si="45"/>
        <v>0</v>
      </c>
      <c r="S155" s="63">
        <f t="shared" si="46"/>
        <v>-0.19735445602592816</v>
      </c>
    </row>
    <row r="156" spans="3:19" ht="15.75" thickBot="1" x14ac:dyDescent="0.3">
      <c r="C156" s="171"/>
      <c r="D156" s="172"/>
      <c r="E156" s="66" t="s">
        <v>100</v>
      </c>
      <c r="F156" s="87">
        <f>SUM(F124:F155)</f>
        <v>505566.8959123618</v>
      </c>
      <c r="G156" s="87">
        <f t="shared" ref="G156:O156" si="47">SUM(G124:G155)</f>
        <v>628014.11033793341</v>
      </c>
      <c r="H156" s="87">
        <f t="shared" si="47"/>
        <v>737592.74991395348</v>
      </c>
      <c r="I156" s="87">
        <f t="shared" si="47"/>
        <v>763852.36461730779</v>
      </c>
      <c r="J156" s="87">
        <f t="shared" si="47"/>
        <v>518322.82790008141</v>
      </c>
      <c r="K156" s="87">
        <f t="shared" si="47"/>
        <v>598596.68274861795</v>
      </c>
      <c r="L156" s="87">
        <f t="shared" si="47"/>
        <v>628312.75498253491</v>
      </c>
      <c r="M156" s="87">
        <f t="shared" si="47"/>
        <v>573309.57698665222</v>
      </c>
      <c r="N156" s="87">
        <f t="shared" si="47"/>
        <v>618048.22295050102</v>
      </c>
      <c r="O156" s="87">
        <f t="shared" si="47"/>
        <v>649958.61088295514</v>
      </c>
      <c r="P156" s="146" t="s">
        <v>181</v>
      </c>
      <c r="Q156" s="63">
        <f t="shared" si="44"/>
        <v>1</v>
      </c>
      <c r="R156" s="95"/>
      <c r="S156" s="95"/>
    </row>
    <row r="157" spans="3:19" ht="16.5" thickTop="1" thickBot="1" x14ac:dyDescent="0.3">
      <c r="C157" s="173"/>
      <c r="D157" s="174"/>
      <c r="E157" s="93" t="s">
        <v>103</v>
      </c>
      <c r="F157" s="89">
        <v>505404.625</v>
      </c>
      <c r="G157" s="89">
        <v>627871.625</v>
      </c>
      <c r="H157" s="89">
        <v>737371.9375</v>
      </c>
      <c r="I157" s="89">
        <v>763726.25</v>
      </c>
      <c r="J157" s="89">
        <v>517787.15625</v>
      </c>
      <c r="K157" s="89">
        <v>597870.125</v>
      </c>
      <c r="L157" s="89">
        <v>627469.125</v>
      </c>
      <c r="M157" s="89">
        <v>572884.5</v>
      </c>
      <c r="N157" s="89">
        <v>617524.5</v>
      </c>
      <c r="O157" s="89">
        <v>649434.9375</v>
      </c>
      <c r="P157" s="147" t="s">
        <v>181</v>
      </c>
      <c r="Q157" s="63">
        <f t="shared" ref="Q157" si="48">O157/$O$156</f>
        <v>0.99919429733803555</v>
      </c>
      <c r="R157" s="63">
        <f t="shared" ref="R157" si="49">IF(OR(O157=0, N157=0),"-",O157/N157-1)</f>
        <v>5.1674771608251957E-2</v>
      </c>
      <c r="S157" s="63">
        <f t="shared" ref="S157" si="50">IF(OR(O157=0, F157=0),"-",O157/F157-1)</f>
        <v>0.28498020274349489</v>
      </c>
    </row>
    <row r="158" spans="3:19" ht="15.75" thickTop="1" x14ac:dyDescent="0.25">
      <c r="E158" s="86" t="s">
        <v>104</v>
      </c>
      <c r="F158" s="90"/>
      <c r="G158" s="90">
        <f>G157/F157-1</f>
        <v>0.24231475918923384</v>
      </c>
      <c r="H158" s="90">
        <f t="shared" ref="H158:O158" si="51">H157/G157-1</f>
        <v>0.17439920541081944</v>
      </c>
      <c r="I158" s="90">
        <f t="shared" si="51"/>
        <v>3.5740867206517368E-2</v>
      </c>
      <c r="J158" s="90">
        <f t="shared" si="51"/>
        <v>-0.32202519390946693</v>
      </c>
      <c r="K158" s="90">
        <f t="shared" si="51"/>
        <v>0.15466387642750656</v>
      </c>
      <c r="L158" s="90">
        <f t="shared" si="51"/>
        <v>4.9507407649780122E-2</v>
      </c>
      <c r="M158" s="90">
        <f t="shared" si="51"/>
        <v>-8.6991730469606732E-2</v>
      </c>
      <c r="N158" s="90">
        <f t="shared" si="51"/>
        <v>7.7921465845209648E-2</v>
      </c>
      <c r="O158" s="91">
        <f t="shared" si="51"/>
        <v>5.1674771608251957E-2</v>
      </c>
      <c r="P158" s="91"/>
    </row>
    <row r="161" spans="3:19" ht="18.75" x14ac:dyDescent="0.15">
      <c r="C161" s="159" t="s">
        <v>145</v>
      </c>
      <c r="D161" s="160"/>
      <c r="E161" s="167" t="s">
        <v>118</v>
      </c>
      <c r="F161" s="168"/>
      <c r="G161" s="168"/>
      <c r="H161" s="168"/>
      <c r="I161" s="168"/>
      <c r="J161" s="168"/>
      <c r="K161" s="168"/>
      <c r="L161" s="168"/>
      <c r="M161" s="168"/>
      <c r="N161" s="168"/>
      <c r="O161" s="168"/>
      <c r="P161" s="169"/>
    </row>
    <row r="162" spans="3:19" ht="15" x14ac:dyDescent="0.15">
      <c r="C162" s="163" t="s">
        <v>116</v>
      </c>
      <c r="D162" s="164"/>
      <c r="E162" s="57">
        <v>5</v>
      </c>
      <c r="F162" s="58">
        <v>2004</v>
      </c>
      <c r="G162" s="58">
        <f t="shared" ref="G162:P162" si="52">F162+1</f>
        <v>2005</v>
      </c>
      <c r="H162" s="58">
        <f t="shared" si="52"/>
        <v>2006</v>
      </c>
      <c r="I162" s="58">
        <f t="shared" si="52"/>
        <v>2007</v>
      </c>
      <c r="J162" s="58">
        <f t="shared" si="52"/>
        <v>2008</v>
      </c>
      <c r="K162" s="58">
        <f t="shared" si="52"/>
        <v>2009</v>
      </c>
      <c r="L162" s="58">
        <f t="shared" si="52"/>
        <v>2010</v>
      </c>
      <c r="M162" s="58">
        <f t="shared" si="52"/>
        <v>2011</v>
      </c>
      <c r="N162" s="58">
        <f t="shared" si="52"/>
        <v>2012</v>
      </c>
      <c r="O162" s="107">
        <f t="shared" si="52"/>
        <v>2013</v>
      </c>
      <c r="P162" s="107">
        <f t="shared" si="52"/>
        <v>2014</v>
      </c>
      <c r="Q162" s="59" t="s">
        <v>102</v>
      </c>
      <c r="R162" s="60" t="s">
        <v>126</v>
      </c>
      <c r="S162" s="59" t="s">
        <v>127</v>
      </c>
    </row>
    <row r="163" spans="3:19" ht="15" x14ac:dyDescent="0.25">
      <c r="C163" s="165"/>
      <c r="D163" s="166"/>
      <c r="E163" s="61" t="str">
        <f t="shared" ref="E163:E194" si="53">E46</f>
        <v>AT</v>
      </c>
      <c r="F163" s="62">
        <f>IF($C$2="National Currency",IF(Investment_Breakdown_DATA!P119=0,0,Investment_Breakdown_DATA!P119),IF($C$2="Current Exchange rate",IF(Investment_Breakdown_DATA!P119=0,0,Investment_Breakdown_DATA!P119/ECO!P10),IF($C$2="Constant Exchange rate",IF(Investment_Breakdown_DATA!P119=0,0,Investment_Breakdown_DATA!P119/ECO!P45))))</f>
        <v>17531.543000000001</v>
      </c>
      <c r="G163" s="62">
        <f>IF($C$2="National Currency",IF(Investment_Breakdown_DATA!Q119=0,0,Investment_Breakdown_DATA!Q119),IF($C$2="Current Exchange rate",IF(Investment_Breakdown_DATA!Q119=0,0,Investment_Breakdown_DATA!Q119/ECO!Q10),IF($C$2="Constant Exchange rate",IF(Investment_Breakdown_DATA!Q119=0,0,Investment_Breakdown_DATA!Q119/ECO!Q45))))</f>
        <v>21431.126</v>
      </c>
      <c r="H163" s="62">
        <f>IF($C$2="National Currency",IF(Investment_Breakdown_DATA!R119=0,0,Investment_Breakdown_DATA!R119),IF($C$2="Current Exchange rate",IF(Investment_Breakdown_DATA!R119=0,0,Investment_Breakdown_DATA!R119/ECO!R10),IF($C$2="Constant Exchange rate",IF(Investment_Breakdown_DATA!R119=0,0,Investment_Breakdown_DATA!R119/ECO!R45))))</f>
        <v>23259.988000000001</v>
      </c>
      <c r="I163" s="62">
        <f>IF($C$2="National Currency",IF(Investment_Breakdown_DATA!S119=0,0,Investment_Breakdown_DATA!S119),IF($C$2="Current Exchange rate",IF(Investment_Breakdown_DATA!S119=0,0,Investment_Breakdown_DATA!S119/ECO!S10),IF($C$2="Constant Exchange rate",IF(Investment_Breakdown_DATA!S119=0,0,Investment_Breakdown_DATA!S119/ECO!S45))))</f>
        <v>23652.112000000001</v>
      </c>
      <c r="J163" s="62">
        <f>IF($C$2="National Currency",IF(Investment_Breakdown_DATA!T119=0,0,Investment_Breakdown_DATA!T119),IF($C$2="Current Exchange rate",IF(Investment_Breakdown_DATA!T119=0,0,Investment_Breakdown_DATA!T119/ECO!T10),IF($C$2="Constant Exchange rate",IF(Investment_Breakdown_DATA!T119=0,0,Investment_Breakdown_DATA!T119/ECO!T45))))</f>
        <v>19479</v>
      </c>
      <c r="K163" s="62">
        <f>IF($C$2="National Currency",IF(Investment_Breakdown_DATA!U119=0,0,Investment_Breakdown_DATA!U119),IF($C$2="Current Exchange rate",IF(Investment_Breakdown_DATA!U119=0,0,Investment_Breakdown_DATA!U119/ECO!U10),IF($C$2="Constant Exchange rate",IF(Investment_Breakdown_DATA!U119=0,0,Investment_Breakdown_DATA!U119/ECO!U45))))</f>
        <v>18830</v>
      </c>
      <c r="L163" s="62">
        <f>IF($C$2="National Currency",IF(Investment_Breakdown_DATA!V119=0,0,Investment_Breakdown_DATA!V119),IF($C$2="Current Exchange rate",IF(Investment_Breakdown_DATA!V119=0,0,Investment_Breakdown_DATA!V119/ECO!V10),IF($C$2="Constant Exchange rate",IF(Investment_Breakdown_DATA!V119=0,0,Investment_Breakdown_DATA!V119/ECO!V45))))</f>
        <v>20156</v>
      </c>
      <c r="M163" s="62">
        <f>IF($C$2="National Currency",IF(Investment_Breakdown_DATA!W119=0,0,Investment_Breakdown_DATA!W119),IF($C$2="Current Exchange rate",IF(Investment_Breakdown_DATA!W119=0,0,Investment_Breakdown_DATA!W119/ECO!W10),IF($C$2="Constant Exchange rate",IF(Investment_Breakdown_DATA!W119=0,0,Investment_Breakdown_DATA!W119/ECO!W45))))</f>
        <v>20117</v>
      </c>
      <c r="N163" s="62">
        <f>IF($C$2="National Currency",IF(Investment_Breakdown_DATA!X119=0,0,Investment_Breakdown_DATA!X119),IF($C$2="Current Exchange rate",IF(Investment_Breakdown_DATA!X119=0,0,Investment_Breakdown_DATA!X119/ECO!X10),IF($C$2="Constant Exchange rate",IF(Investment_Breakdown_DATA!X119=0,0,Investment_Breakdown_DATA!X119/ECO!X45))))</f>
        <v>21371</v>
      </c>
      <c r="O163" s="62">
        <f>IF($C$2="National Currency",IF(Investment_Breakdown_DATA!Y119=0,0,Investment_Breakdown_DATA!Y119),IF($C$2="Current Exchange rate",IF(Investment_Breakdown_DATA!Y119=0,0,Investment_Breakdown_DATA!Y119/ECO!Y10),IF($C$2="Constant Exchange rate",IF(Investment_Breakdown_DATA!Y119=0,0,Investment_Breakdown_DATA!Y119/ECO!Y45))))</f>
        <v>21371</v>
      </c>
      <c r="P163" s="143">
        <f>IF($C$2="National Currency",IF(Investment_Breakdown_DATA!Z119=0,0,Investment_Breakdown_DATA!Z119),IF($C$2="Current Exchange rate",IF(Investment_Breakdown_DATA!Z119=0,0,Investment_Breakdown_DATA!Z119/ECO!Z10),IF($C$2="Constant Exchange rate",IF(Investment_Breakdown_DATA!Z119=0,0,Investment_Breakdown_DATA!Z119/ECO!Z45))))</f>
        <v>0</v>
      </c>
      <c r="Q163" s="63">
        <f>O163/$O$195</f>
        <v>3.3790965708319999E-2</v>
      </c>
      <c r="R163" s="63">
        <f>IF(OR(O163=0, N163=0),"-",O163/N163-1)</f>
        <v>0</v>
      </c>
      <c r="S163" s="63">
        <f>IF(OR(O163=0, F163=0),"-",O163/F163-1)</f>
        <v>0.21900279969652403</v>
      </c>
    </row>
    <row r="164" spans="3:19" ht="15" x14ac:dyDescent="0.25">
      <c r="C164" s="165"/>
      <c r="D164" s="166"/>
      <c r="E164" s="61" t="str">
        <f t="shared" si="53"/>
        <v>BE</v>
      </c>
      <c r="F164" s="64">
        <f>IF($C$2="National Currency",IF(Investment_Breakdown_DATA!P120=0,0,Investment_Breakdown_DATA!P120),IF($C$2="Current Exchange rate",IF(Investment_Breakdown_DATA!P120=0,0,Investment_Breakdown_DATA!P120/ECO!P11),IF($C$2="Constant Exchange rate",IF(Investment_Breakdown_DATA!P120=0,0,Investment_Breakdown_DATA!P120/ECO!P46))))</f>
        <v>15282.661967</v>
      </c>
      <c r="G164" s="64">
        <f>IF($C$2="National Currency",IF(Investment_Breakdown_DATA!Q120=0,0,Investment_Breakdown_DATA!Q120),IF($C$2="Current Exchange rate",IF(Investment_Breakdown_DATA!Q120=0,0,Investment_Breakdown_DATA!Q120/ECO!Q11),IF($C$2="Constant Exchange rate",IF(Investment_Breakdown_DATA!Q120=0,0,Investment_Breakdown_DATA!Q120/ECO!Q46))))</f>
        <v>20970.010630000001</v>
      </c>
      <c r="H164" s="64">
        <f>IF($C$2="National Currency",IF(Investment_Breakdown_DATA!R120=0,0,Investment_Breakdown_DATA!R120),IF($C$2="Current Exchange rate",IF(Investment_Breakdown_DATA!R120=0,0,Investment_Breakdown_DATA!R120/ECO!R11),IF($C$2="Constant Exchange rate",IF(Investment_Breakdown_DATA!R120=0,0,Investment_Breakdown_DATA!R120/ECO!R46))))</f>
        <v>23782.866144</v>
      </c>
      <c r="I164" s="64">
        <f>IF($C$2="National Currency",IF(Investment_Breakdown_DATA!S120=0,0,Investment_Breakdown_DATA!S120),IF($C$2="Current Exchange rate",IF(Investment_Breakdown_DATA!S120=0,0,Investment_Breakdown_DATA!S120/ECO!S11),IF($C$2="Constant Exchange rate",IF(Investment_Breakdown_DATA!S120=0,0,Investment_Breakdown_DATA!S120/ECO!S46))))</f>
        <v>23308.550834000001</v>
      </c>
      <c r="J164" s="64">
        <f>IF($C$2="National Currency",IF(Investment_Breakdown_DATA!T120=0,0,Investment_Breakdown_DATA!T120),IF($C$2="Current Exchange rate",IF(Investment_Breakdown_DATA!T120=0,0,Investment_Breakdown_DATA!T120/ECO!T11),IF($C$2="Constant Exchange rate",IF(Investment_Breakdown_DATA!T120=0,0,Investment_Breakdown_DATA!T120/ECO!T46))))</f>
        <v>11419.967366000001</v>
      </c>
      <c r="K164" s="64">
        <f>IF($C$2="National Currency",IF(Investment_Breakdown_DATA!U120=0,0,Investment_Breakdown_DATA!U120),IF($C$2="Current Exchange rate",IF(Investment_Breakdown_DATA!U120=0,0,Investment_Breakdown_DATA!U120/ECO!U11),IF($C$2="Constant Exchange rate",IF(Investment_Breakdown_DATA!U120=0,0,Investment_Breakdown_DATA!U120/ECO!U46))))</f>
        <v>11615.45377</v>
      </c>
      <c r="L164" s="64">
        <f>IF($C$2="National Currency",IF(Investment_Breakdown_DATA!V120=0,0,Investment_Breakdown_DATA!V120),IF($C$2="Current Exchange rate",IF(Investment_Breakdown_DATA!V120=0,0,Investment_Breakdown_DATA!V120/ECO!V11),IF($C$2="Constant Exchange rate",IF(Investment_Breakdown_DATA!V120=0,0,Investment_Breakdown_DATA!V120/ECO!V46))))</f>
        <v>12704.221965000001</v>
      </c>
      <c r="M164" s="64">
        <f>IF($C$2="National Currency",IF(Investment_Breakdown_DATA!W120=0,0,Investment_Breakdown_DATA!W120),IF($C$2="Current Exchange rate",IF(Investment_Breakdown_DATA!W120=0,0,Investment_Breakdown_DATA!W120/ECO!W11),IF($C$2="Constant Exchange rate",IF(Investment_Breakdown_DATA!W120=0,0,Investment_Breakdown_DATA!W120/ECO!W46))))</f>
        <v>9293.0191130000003</v>
      </c>
      <c r="N164" s="64">
        <f>IF($C$2="National Currency",IF(Investment_Breakdown_DATA!X120=0,0,Investment_Breakdown_DATA!X120),IF($C$2="Current Exchange rate",IF(Investment_Breakdown_DATA!X120=0,0,Investment_Breakdown_DATA!X120/ECO!X11),IF($C$2="Constant Exchange rate",IF(Investment_Breakdown_DATA!X120=0,0,Investment_Breakdown_DATA!X120/ECO!X46))))</f>
        <v>9736.9779639999997</v>
      </c>
      <c r="O164" s="64">
        <f>IF($C$2="National Currency",IF(Investment_Breakdown_DATA!Y120=0,0,Investment_Breakdown_DATA!Y120),IF($C$2="Current Exchange rate",IF(Investment_Breakdown_DATA!Y120=0,0,Investment_Breakdown_DATA!Y120/ECO!Y11),IF($C$2="Constant Exchange rate",IF(Investment_Breakdown_DATA!Y120=0,0,Investment_Breakdown_DATA!Y120/ECO!Y46))))</f>
        <v>12706.284992000001</v>
      </c>
      <c r="P164" s="144">
        <f>IF($C$2="National Currency",IF(Investment_Breakdown_DATA!Z120=0,0,Investment_Breakdown_DATA!Z120),IF($C$2="Current Exchange rate",IF(Investment_Breakdown_DATA!Z120=0,0,Investment_Breakdown_DATA!Z120/ECO!Z11),IF($C$2="Constant Exchange rate",IF(Investment_Breakdown_DATA!Z120=0,0,Investment_Breakdown_DATA!Z120/ECO!Z46))))</f>
        <v>13853.53404</v>
      </c>
      <c r="Q164" s="63">
        <f t="shared" ref="Q164:Q195" si="54">O164/$O$195</f>
        <v>2.0090666812260214E-2</v>
      </c>
      <c r="R164" s="63">
        <f t="shared" ref="R164:R194" si="55">IF(OR(O164=0, N164=0),"-",O164/N164-1)</f>
        <v>0.30495160192189608</v>
      </c>
      <c r="S164" s="63">
        <f t="shared" ref="S164:S194" si="56">IF(OR(O164=0, F164=0),"-",O164/F164-1)</f>
        <v>-0.16858168953571018</v>
      </c>
    </row>
    <row r="165" spans="3:19" ht="15" x14ac:dyDescent="0.25">
      <c r="C165" s="165"/>
      <c r="D165" s="166"/>
      <c r="E165" s="61" t="str">
        <f t="shared" si="53"/>
        <v>BG</v>
      </c>
      <c r="F165" s="64">
        <f>IF($C$2="National Currency",IF(Investment_Breakdown_DATA!P121=0,0,Investment_Breakdown_DATA!P121),IF($C$2="Current Exchange rate",IF(Investment_Breakdown_DATA!P121=0,0,Investment_Breakdown_DATA!P121/ECO!P12),IF($C$2="Constant Exchange rate",IF(Investment_Breakdown_DATA!P121=0,0,Investment_Breakdown_DATA!P121/ECO!P47))))</f>
        <v>0</v>
      </c>
      <c r="G165" s="64">
        <f>IF($C$2="National Currency",IF(Investment_Breakdown_DATA!Q121=0,0,Investment_Breakdown_DATA!Q121),IF($C$2="Current Exchange rate",IF(Investment_Breakdown_DATA!Q121=0,0,Investment_Breakdown_DATA!Q121/ECO!Q12),IF($C$2="Constant Exchange rate",IF(Investment_Breakdown_DATA!Q121=0,0,Investment_Breakdown_DATA!Q121/ECO!Q47))))</f>
        <v>0</v>
      </c>
      <c r="H165" s="64">
        <f>IF($C$2="National Currency",IF(Investment_Breakdown_DATA!R121=0,0,Investment_Breakdown_DATA!R121),IF($C$2="Current Exchange rate",IF(Investment_Breakdown_DATA!R121=0,0,Investment_Breakdown_DATA!R121/ECO!R12),IF($C$2="Constant Exchange rate",IF(Investment_Breakdown_DATA!R121=0,0,Investment_Breakdown_DATA!R121/ECO!R47))))</f>
        <v>0</v>
      </c>
      <c r="I165" s="64">
        <f>IF($C$2="National Currency",IF(Investment_Breakdown_DATA!S121=0,0,Investment_Breakdown_DATA!S121),IF($C$2="Current Exchange rate",IF(Investment_Breakdown_DATA!S121=0,0,Investment_Breakdown_DATA!S121/ECO!S12),IF($C$2="Constant Exchange rate",IF(Investment_Breakdown_DATA!S121=0,0,Investment_Breakdown_DATA!S121/ECO!S47))))</f>
        <v>0</v>
      </c>
      <c r="J165" s="64">
        <f>IF($C$2="National Currency",IF(Investment_Breakdown_DATA!T121=0,0,Investment_Breakdown_DATA!T121),IF($C$2="Current Exchange rate",IF(Investment_Breakdown_DATA!T121=0,0,Investment_Breakdown_DATA!T121/ECO!T12),IF($C$2="Constant Exchange rate",IF(Investment_Breakdown_DATA!T121=0,0,Investment_Breakdown_DATA!T121/ECO!T47))))</f>
        <v>0</v>
      </c>
      <c r="K165" s="64">
        <f>IF($C$2="National Currency",IF(Investment_Breakdown_DATA!U121=0,0,Investment_Breakdown_DATA!U121),IF($C$2="Current Exchange rate",IF(Investment_Breakdown_DATA!U121=0,0,Investment_Breakdown_DATA!U121/ECO!U12),IF($C$2="Constant Exchange rate",IF(Investment_Breakdown_DATA!U121=0,0,Investment_Breakdown_DATA!U121/ECO!U47))))</f>
        <v>0</v>
      </c>
      <c r="L165" s="64">
        <f>IF($C$2="National Currency",IF(Investment_Breakdown_DATA!V121=0,0,Investment_Breakdown_DATA!V121),IF($C$2="Current Exchange rate",IF(Investment_Breakdown_DATA!V121=0,0,Investment_Breakdown_DATA!V121/ECO!V12),IF($C$2="Constant Exchange rate",IF(Investment_Breakdown_DATA!V121=0,0,Investment_Breakdown_DATA!V121/ECO!V47))))</f>
        <v>0</v>
      </c>
      <c r="M165" s="64">
        <f>IF($C$2="National Currency",IF(Investment_Breakdown_DATA!W121=0,0,Investment_Breakdown_DATA!W121),IF($C$2="Current Exchange rate",IF(Investment_Breakdown_DATA!W121=0,0,Investment_Breakdown_DATA!W121/ECO!W12),IF($C$2="Constant Exchange rate",IF(Investment_Breakdown_DATA!W121=0,0,Investment_Breakdown_DATA!W121/ECO!W47))))</f>
        <v>0</v>
      </c>
      <c r="N165" s="64">
        <f>IF($C$2="National Currency",IF(Investment_Breakdown_DATA!X121=0,0,Investment_Breakdown_DATA!X121),IF($C$2="Current Exchange rate",IF(Investment_Breakdown_DATA!X121=0,0,Investment_Breakdown_DATA!X121/ECO!X12),IF($C$2="Constant Exchange rate",IF(Investment_Breakdown_DATA!X121=0,0,Investment_Breakdown_DATA!X121/ECO!X47))))</f>
        <v>0</v>
      </c>
      <c r="O165" s="64">
        <f>IF($C$2="National Currency",IF(Investment_Breakdown_DATA!Y121=0,0,Investment_Breakdown_DATA!Y121),IF($C$2="Current Exchange rate",IF(Investment_Breakdown_DATA!Y121=0,0,Investment_Breakdown_DATA!Y121/ECO!Y12),IF($C$2="Constant Exchange rate",IF(Investment_Breakdown_DATA!Y121=0,0,Investment_Breakdown_DATA!Y121/ECO!Y47))))</f>
        <v>0</v>
      </c>
      <c r="P165" s="144">
        <f>IF($C$2="National Currency",IF(Investment_Breakdown_DATA!Z121=0,0,Investment_Breakdown_DATA!Z121),IF($C$2="Current Exchange rate",IF(Investment_Breakdown_DATA!Z121=0,0,Investment_Breakdown_DATA!Z121/ECO!Z12),IF($C$2="Constant Exchange rate",IF(Investment_Breakdown_DATA!Z121=0,0,Investment_Breakdown_DATA!Z121/ECO!Z47))))</f>
        <v>0</v>
      </c>
      <c r="Q165" s="63">
        <f t="shared" si="54"/>
        <v>0</v>
      </c>
      <c r="R165" s="63" t="str">
        <f t="shared" si="55"/>
        <v>-</v>
      </c>
      <c r="S165" s="63" t="str">
        <f t="shared" si="56"/>
        <v>-</v>
      </c>
    </row>
    <row r="166" spans="3:19" ht="15" x14ac:dyDescent="0.25">
      <c r="C166" s="165"/>
      <c r="D166" s="166"/>
      <c r="E166" s="61" t="str">
        <f t="shared" si="53"/>
        <v>CH</v>
      </c>
      <c r="F166" s="64">
        <f>IF($C$2="National Currency",IF(Investment_Breakdown_DATA!P122=0,0,Investment_Breakdown_DATA!P122),IF($C$2="Current Exchange rate",IF(Investment_Breakdown_DATA!P122=0,0,Investment_Breakdown_DATA!P122/ECO!P13),IF($C$2="Constant Exchange rate",IF(Investment_Breakdown_DATA!P122=0,0,Investment_Breakdown_DATA!P122/ECO!P48))))</f>
        <v>0</v>
      </c>
      <c r="G166" s="64">
        <f>IF($C$2="National Currency",IF(Investment_Breakdown_DATA!Q122=0,0,Investment_Breakdown_DATA!Q122),IF($C$2="Current Exchange rate",IF(Investment_Breakdown_DATA!Q122=0,0,Investment_Breakdown_DATA!Q122/ECO!Q13),IF($C$2="Constant Exchange rate",IF(Investment_Breakdown_DATA!Q122=0,0,Investment_Breakdown_DATA!Q122/ECO!Q48))))</f>
        <v>0</v>
      </c>
      <c r="H166" s="64">
        <f>IF($C$2="National Currency",IF(Investment_Breakdown_DATA!R122=0,0,Investment_Breakdown_DATA!R122),IF($C$2="Current Exchange rate",IF(Investment_Breakdown_DATA!R122=0,0,Investment_Breakdown_DATA!R122/ECO!R13),IF($C$2="Constant Exchange rate",IF(Investment_Breakdown_DATA!R122=0,0,Investment_Breakdown_DATA!R122/ECO!R48))))</f>
        <v>0</v>
      </c>
      <c r="I166" s="64">
        <f>IF($C$2="National Currency",IF(Investment_Breakdown_DATA!S122=0,0,Investment_Breakdown_DATA!S122),IF($C$2="Current Exchange rate",IF(Investment_Breakdown_DATA!S122=0,0,Investment_Breakdown_DATA!S122/ECO!S13),IF($C$2="Constant Exchange rate",IF(Investment_Breakdown_DATA!S122=0,0,Investment_Breakdown_DATA!S122/ECO!S48))))</f>
        <v>0</v>
      </c>
      <c r="J166" s="64">
        <f>IF($C$2="National Currency",IF(Investment_Breakdown_DATA!T122=0,0,Investment_Breakdown_DATA!T122),IF($C$2="Current Exchange rate",IF(Investment_Breakdown_DATA!T122=0,0,Investment_Breakdown_DATA!T122/ECO!T13),IF($C$2="Constant Exchange rate",IF(Investment_Breakdown_DATA!T122=0,0,Investment_Breakdown_DATA!T122/ECO!T48))))</f>
        <v>0</v>
      </c>
      <c r="K166" s="64">
        <f>IF($C$2="National Currency",IF(Investment_Breakdown_DATA!U122=0,0,Investment_Breakdown_DATA!U122),IF($C$2="Current Exchange rate",IF(Investment_Breakdown_DATA!U122=0,0,Investment_Breakdown_DATA!U122/ECO!U13),IF($C$2="Constant Exchange rate",IF(Investment_Breakdown_DATA!U122=0,0,Investment_Breakdown_DATA!U122/ECO!U48))))</f>
        <v>0</v>
      </c>
      <c r="L166" s="64">
        <f>IF($C$2="National Currency",IF(Investment_Breakdown_DATA!V122=0,0,Investment_Breakdown_DATA!V122),IF($C$2="Current Exchange rate",IF(Investment_Breakdown_DATA!V122=0,0,Investment_Breakdown_DATA!V122/ECO!V13),IF($C$2="Constant Exchange rate",IF(Investment_Breakdown_DATA!V122=0,0,Investment_Breakdown_DATA!V122/ECO!V48))))</f>
        <v>0</v>
      </c>
      <c r="M166" s="64">
        <f>IF($C$2="National Currency",IF(Investment_Breakdown_DATA!W122=0,0,Investment_Breakdown_DATA!W122),IF($C$2="Current Exchange rate",IF(Investment_Breakdown_DATA!W122=0,0,Investment_Breakdown_DATA!W122/ECO!W13),IF($C$2="Constant Exchange rate",IF(Investment_Breakdown_DATA!W122=0,0,Investment_Breakdown_DATA!W122/ECO!W48))))</f>
        <v>0</v>
      </c>
      <c r="N166" s="64">
        <f>IF($C$2="National Currency",IF(Investment_Breakdown_DATA!X122=0,0,Investment_Breakdown_DATA!X122),IF($C$2="Current Exchange rate",IF(Investment_Breakdown_DATA!X122=0,0,Investment_Breakdown_DATA!X122/ECO!X13),IF($C$2="Constant Exchange rate",IF(Investment_Breakdown_DATA!X122=0,0,Investment_Breakdown_DATA!X122/ECO!X48))))</f>
        <v>0</v>
      </c>
      <c r="O166" s="64">
        <f>IF($C$2="National Currency",IF(Investment_Breakdown_DATA!Y122=0,0,Investment_Breakdown_DATA!Y122),IF($C$2="Current Exchange rate",IF(Investment_Breakdown_DATA!Y122=0,0,Investment_Breakdown_DATA!Y122/ECO!Y13),IF($C$2="Constant Exchange rate",IF(Investment_Breakdown_DATA!Y122=0,0,Investment_Breakdown_DATA!Y122/ECO!Y48))))</f>
        <v>0</v>
      </c>
      <c r="P166" s="144">
        <f>IF($C$2="National Currency",IF(Investment_Breakdown_DATA!Z122=0,0,Investment_Breakdown_DATA!Z122),IF($C$2="Current Exchange rate",IF(Investment_Breakdown_DATA!Z122=0,0,Investment_Breakdown_DATA!Z122/ECO!Z13),IF($C$2="Constant Exchange rate",IF(Investment_Breakdown_DATA!Z122=0,0,Investment_Breakdown_DATA!Z122/ECO!Z48))))</f>
        <v>0</v>
      </c>
      <c r="Q166" s="63">
        <f t="shared" si="54"/>
        <v>0</v>
      </c>
      <c r="R166" s="63" t="str">
        <f t="shared" si="55"/>
        <v>-</v>
      </c>
      <c r="S166" s="63" t="str">
        <f t="shared" si="56"/>
        <v>-</v>
      </c>
    </row>
    <row r="167" spans="3:19" ht="15" x14ac:dyDescent="0.25">
      <c r="C167" s="165"/>
      <c r="D167" s="166"/>
      <c r="E167" s="61" t="str">
        <f t="shared" si="53"/>
        <v>CY</v>
      </c>
      <c r="F167" s="64">
        <f>IF($C$2="National Currency",IF(Investment_Breakdown_DATA!P123=0,0,Investment_Breakdown_DATA!P123),IF($C$2="Current Exchange rate",IF(Investment_Breakdown_DATA!P123=0,0,Investment_Breakdown_DATA!P123/ECO!P14),IF($C$2="Constant Exchange rate",IF(Investment_Breakdown_DATA!P123=0,0,Investment_Breakdown_DATA!P123/ECO!P49))))</f>
        <v>0</v>
      </c>
      <c r="G167" s="64">
        <f>IF($C$2="National Currency",IF(Investment_Breakdown_DATA!Q123=0,0,Investment_Breakdown_DATA!Q123),IF($C$2="Current Exchange rate",IF(Investment_Breakdown_DATA!Q123=0,0,Investment_Breakdown_DATA!Q123/ECO!Q14),IF($C$2="Constant Exchange rate",IF(Investment_Breakdown_DATA!Q123=0,0,Investment_Breakdown_DATA!Q123/ECO!Q49))))</f>
        <v>0</v>
      </c>
      <c r="H167" s="64">
        <f>IF($C$2="National Currency",IF(Investment_Breakdown_DATA!R123=0,0,Investment_Breakdown_DATA!R123),IF($C$2="Current Exchange rate",IF(Investment_Breakdown_DATA!R123=0,0,Investment_Breakdown_DATA!R123/ECO!R14),IF($C$2="Constant Exchange rate",IF(Investment_Breakdown_DATA!R123=0,0,Investment_Breakdown_DATA!R123/ECO!R49))))</f>
        <v>0</v>
      </c>
      <c r="I167" s="64">
        <f>IF($C$2="National Currency",IF(Investment_Breakdown_DATA!S123=0,0,Investment_Breakdown_DATA!S123),IF($C$2="Current Exchange rate",IF(Investment_Breakdown_DATA!S123=0,0,Investment_Breakdown_DATA!S123/ECO!S14),IF($C$2="Constant Exchange rate",IF(Investment_Breakdown_DATA!S123=0,0,Investment_Breakdown_DATA!S123/ECO!S49))))</f>
        <v>0</v>
      </c>
      <c r="J167" s="64">
        <f>IF($C$2="National Currency",IF(Investment_Breakdown_DATA!T123=0,0,Investment_Breakdown_DATA!T123),IF($C$2="Current Exchange rate",IF(Investment_Breakdown_DATA!T123=0,0,Investment_Breakdown_DATA!T123/ECO!T14),IF($C$2="Constant Exchange rate",IF(Investment_Breakdown_DATA!T123=0,0,Investment_Breakdown_DATA!T123/ECO!T49))))</f>
        <v>359.4</v>
      </c>
      <c r="K167" s="64">
        <f>IF($C$2="National Currency",IF(Investment_Breakdown_DATA!U123=0,0,Investment_Breakdown_DATA!U123),IF($C$2="Current Exchange rate",IF(Investment_Breakdown_DATA!U123=0,0,Investment_Breakdown_DATA!U123/ECO!U14),IF($C$2="Constant Exchange rate",IF(Investment_Breakdown_DATA!U123=0,0,Investment_Breakdown_DATA!U123/ECO!U49))))</f>
        <v>551.20000000000005</v>
      </c>
      <c r="L167" s="64">
        <f>IF($C$2="National Currency",IF(Investment_Breakdown_DATA!V123=0,0,Investment_Breakdown_DATA!V123),IF($C$2="Current Exchange rate",IF(Investment_Breakdown_DATA!V123=0,0,Investment_Breakdown_DATA!V123/ECO!V14),IF($C$2="Constant Exchange rate",IF(Investment_Breakdown_DATA!V123=0,0,Investment_Breakdown_DATA!V123/ECO!V49))))</f>
        <v>455</v>
      </c>
      <c r="M167" s="64">
        <f>IF($C$2="National Currency",IF(Investment_Breakdown_DATA!W123=0,0,Investment_Breakdown_DATA!W123),IF($C$2="Current Exchange rate",IF(Investment_Breakdown_DATA!W123=0,0,Investment_Breakdown_DATA!W123/ECO!W14),IF($C$2="Constant Exchange rate",IF(Investment_Breakdown_DATA!W123=0,0,Investment_Breakdown_DATA!W123/ECO!W49))))</f>
        <v>327</v>
      </c>
      <c r="N167" s="64">
        <f>IF($C$2="National Currency",IF(Investment_Breakdown_DATA!X123=0,0,Investment_Breakdown_DATA!X123),IF($C$2="Current Exchange rate",IF(Investment_Breakdown_DATA!X123=0,0,Investment_Breakdown_DATA!X123/ECO!X14),IF($C$2="Constant Exchange rate",IF(Investment_Breakdown_DATA!X123=0,0,Investment_Breakdown_DATA!X123/ECO!X49))))</f>
        <v>409</v>
      </c>
      <c r="O167" s="64">
        <f>IF($C$2="National Currency",IF(Investment_Breakdown_DATA!Y123=0,0,Investment_Breakdown_DATA!Y123),IF($C$2="Current Exchange rate",IF(Investment_Breakdown_DATA!Y123=0,0,Investment_Breakdown_DATA!Y123/ECO!Y14),IF($C$2="Constant Exchange rate",IF(Investment_Breakdown_DATA!Y123=0,0,Investment_Breakdown_DATA!Y123/ECO!Y49))))</f>
        <v>409</v>
      </c>
      <c r="P167" s="144">
        <f>IF($C$2="National Currency",IF(Investment_Breakdown_DATA!Z123=0,0,Investment_Breakdown_DATA!Z123),IF($C$2="Current Exchange rate",IF(Investment_Breakdown_DATA!Z123=0,0,Investment_Breakdown_DATA!Z123/ECO!Z14),IF($C$2="Constant Exchange rate",IF(Investment_Breakdown_DATA!Z123=0,0,Investment_Breakdown_DATA!Z123/ECO!Z49))))</f>
        <v>0</v>
      </c>
      <c r="Q167" s="63">
        <f t="shared" si="54"/>
        <v>6.466943509757559E-4</v>
      </c>
      <c r="R167" s="63">
        <f t="shared" si="55"/>
        <v>0</v>
      </c>
      <c r="S167" s="63" t="str">
        <f t="shared" si="56"/>
        <v>-</v>
      </c>
    </row>
    <row r="168" spans="3:19" ht="15" x14ac:dyDescent="0.25">
      <c r="C168" s="165"/>
      <c r="D168" s="166"/>
      <c r="E168" s="61" t="str">
        <f t="shared" si="53"/>
        <v xml:space="preserve">CZ </v>
      </c>
      <c r="F168" s="64">
        <f>IF($C$2="National Currency",IF(Investment_Breakdown_DATA!P124=0,0,Investment_Breakdown_DATA!P124),IF($C$2="Current Exchange rate",IF(Investment_Breakdown_DATA!P124=0,0,Investment_Breakdown_DATA!P124/ECO!P15),IF($C$2="Constant Exchange rate",IF(Investment_Breakdown_DATA!P124=0,0,Investment_Breakdown_DATA!P124/ECO!P50))))</f>
        <v>965.24247340904992</v>
      </c>
      <c r="G168" s="64">
        <f>IF($C$2="National Currency",IF(Investment_Breakdown_DATA!Q124=0,0,Investment_Breakdown_DATA!Q124),IF($C$2="Current Exchange rate",IF(Investment_Breakdown_DATA!Q124=0,0,Investment_Breakdown_DATA!Q124/ECO!Q15),IF($C$2="Constant Exchange rate",IF(Investment_Breakdown_DATA!Q124=0,0,Investment_Breakdown_DATA!Q124/ECO!Q50))))</f>
        <v>1182.0443482963765</v>
      </c>
      <c r="H168" s="64">
        <f>IF($C$2="National Currency",IF(Investment_Breakdown_DATA!R124=0,0,Investment_Breakdown_DATA!R124),IF($C$2="Current Exchange rate",IF(Investment_Breakdown_DATA!R124=0,0,Investment_Breakdown_DATA!R124/ECO!R15),IF($C$2="Constant Exchange rate",IF(Investment_Breakdown_DATA!R124=0,0,Investment_Breakdown_DATA!R124/ECO!R50))))</f>
        <v>1095.4750315485849</v>
      </c>
      <c r="I168" s="64">
        <f>IF($C$2="National Currency",IF(Investment_Breakdown_DATA!S124=0,0,Investment_Breakdown_DATA!S124),IF($C$2="Current Exchange rate",IF(Investment_Breakdown_DATA!S124=0,0,Investment_Breakdown_DATA!S124/ECO!S15),IF($C$2="Constant Exchange rate",IF(Investment_Breakdown_DATA!S124=0,0,Investment_Breakdown_DATA!S124/ECO!S50))))</f>
        <v>1024.0129799891833</v>
      </c>
      <c r="J168" s="64">
        <f>IF($C$2="National Currency",IF(Investment_Breakdown_DATA!T124=0,0,Investment_Breakdown_DATA!T124),IF($C$2="Current Exchange rate",IF(Investment_Breakdown_DATA!T124=0,0,Investment_Breakdown_DATA!T124/ECO!T15),IF($C$2="Constant Exchange rate",IF(Investment_Breakdown_DATA!T124=0,0,Investment_Breakdown_DATA!T124/ECO!T50))))</f>
        <v>830.2145303767802</v>
      </c>
      <c r="K168" s="64">
        <f>IF($C$2="National Currency",IF(Investment_Breakdown_DATA!U124=0,0,Investment_Breakdown_DATA!U124),IF($C$2="Current Exchange rate",IF(Investment_Breakdown_DATA!U124=0,0,Investment_Breakdown_DATA!U124/ECO!U15),IF($C$2="Constant Exchange rate",IF(Investment_Breakdown_DATA!U124=0,0,Investment_Breakdown_DATA!U124/ECO!U50))))</f>
        <v>614.81882098431583</v>
      </c>
      <c r="L168" s="64">
        <f>IF($C$2="National Currency",IF(Investment_Breakdown_DATA!V124=0,0,Investment_Breakdown_DATA!V124),IF($C$2="Current Exchange rate",IF(Investment_Breakdown_DATA!V124=0,0,Investment_Breakdown_DATA!V124/ECO!V15),IF($C$2="Constant Exchange rate",IF(Investment_Breakdown_DATA!V124=0,0,Investment_Breakdown_DATA!V124/ECO!V50))))</f>
        <v>753.09176131242111</v>
      </c>
      <c r="M168" s="64">
        <f>IF($C$2="National Currency",IF(Investment_Breakdown_DATA!W124=0,0,Investment_Breakdown_DATA!W124),IF($C$2="Current Exchange rate",IF(Investment_Breakdown_DATA!W124=0,0,Investment_Breakdown_DATA!W124/ECO!W15),IF($C$2="Constant Exchange rate",IF(Investment_Breakdown_DATA!W124=0,0,Investment_Breakdown_DATA!W124/ECO!W50))))</f>
        <v>700.19830539030113</v>
      </c>
      <c r="N168" s="64">
        <f>IF($C$2="National Currency",IF(Investment_Breakdown_DATA!X124=0,0,Investment_Breakdown_DATA!X124),IF($C$2="Current Exchange rate",IF(Investment_Breakdown_DATA!X124=0,0,Investment_Breakdown_DATA!X124/ECO!X15),IF($C$2="Constant Exchange rate",IF(Investment_Breakdown_DATA!X124=0,0,Investment_Breakdown_DATA!X124/ECO!X50))))</f>
        <v>724.57184063457726</v>
      </c>
      <c r="O168" s="64">
        <f>IF($C$2="National Currency",IF(Investment_Breakdown_DATA!Y124=0,0,Investment_Breakdown_DATA!Y124),IF($C$2="Current Exchange rate",IF(Investment_Breakdown_DATA!Y124=0,0,Investment_Breakdown_DATA!Y124/ECO!Y15),IF($C$2="Constant Exchange rate",IF(Investment_Breakdown_DATA!Y124=0,0,Investment_Breakdown_DATA!Y124/ECO!Y50))))</f>
        <v>724.57184063457726</v>
      </c>
      <c r="P168" s="144">
        <f>IF($C$2="National Currency",IF(Investment_Breakdown_DATA!Z124=0,0,Investment_Breakdown_DATA!Z124),IF($C$2="Current Exchange rate",IF(Investment_Breakdown_DATA!Z124=0,0,Investment_Breakdown_DATA!Z124/ECO!Z15),IF($C$2="Constant Exchange rate",IF(Investment_Breakdown_DATA!Z124=0,0,Investment_Breakdown_DATA!Z124/ECO!Z50))))</f>
        <v>0</v>
      </c>
      <c r="Q168" s="63">
        <f t="shared" si="54"/>
        <v>1.1456638538251509E-3</v>
      </c>
      <c r="R168" s="63">
        <f t="shared" si="55"/>
        <v>0</v>
      </c>
      <c r="S168" s="63">
        <f t="shared" si="56"/>
        <v>-0.24933696910836356</v>
      </c>
    </row>
    <row r="169" spans="3:19" ht="15" x14ac:dyDescent="0.25">
      <c r="C169" s="165"/>
      <c r="D169" s="166"/>
      <c r="E169" s="61" t="str">
        <f t="shared" si="53"/>
        <v>DE</v>
      </c>
      <c r="F169" s="64">
        <f>IF($C$2="National Currency",IF(Investment_Breakdown_DATA!P125=0,0,Investment_Breakdown_DATA!P125),IF($C$2="Current Exchange rate",IF(Investment_Breakdown_DATA!P125=0,0,Investment_Breakdown_DATA!P125/ECO!P16),IF($C$2="Constant Exchange rate",IF(Investment_Breakdown_DATA!P125=0,0,Investment_Breakdown_DATA!P125/ECO!P51))))</f>
        <v>0</v>
      </c>
      <c r="G169" s="64">
        <f>IF($C$2="National Currency",IF(Investment_Breakdown_DATA!Q125=0,0,Investment_Breakdown_DATA!Q125),IF($C$2="Current Exchange rate",IF(Investment_Breakdown_DATA!Q125=0,0,Investment_Breakdown_DATA!Q125/ECO!Q16),IF($C$2="Constant Exchange rate",IF(Investment_Breakdown_DATA!Q125=0,0,Investment_Breakdown_DATA!Q125/ECO!Q51))))</f>
        <v>0</v>
      </c>
      <c r="H169" s="64">
        <f>IF($C$2="National Currency",IF(Investment_Breakdown_DATA!R125=0,0,Investment_Breakdown_DATA!R125),IF($C$2="Current Exchange rate",IF(Investment_Breakdown_DATA!R125=0,0,Investment_Breakdown_DATA!R125/ECO!R16),IF($C$2="Constant Exchange rate",IF(Investment_Breakdown_DATA!R125=0,0,Investment_Breakdown_DATA!R125/ECO!R51))))</f>
        <v>0</v>
      </c>
      <c r="I169" s="64">
        <f>IF($C$2="National Currency",IF(Investment_Breakdown_DATA!S125=0,0,Investment_Breakdown_DATA!S125),IF($C$2="Current Exchange rate",IF(Investment_Breakdown_DATA!S125=0,0,Investment_Breakdown_DATA!S125/ECO!S16),IF($C$2="Constant Exchange rate",IF(Investment_Breakdown_DATA!S125=0,0,Investment_Breakdown_DATA!S125/ECO!S51))))</f>
        <v>0</v>
      </c>
      <c r="J169" s="64">
        <f>IF($C$2="National Currency",IF(Investment_Breakdown_DATA!T125=0,0,Investment_Breakdown_DATA!T125),IF($C$2="Current Exchange rate",IF(Investment_Breakdown_DATA!T125=0,0,Investment_Breakdown_DATA!T125/ECO!T16),IF($C$2="Constant Exchange rate",IF(Investment_Breakdown_DATA!T125=0,0,Investment_Breakdown_DATA!T125/ECO!T51))))</f>
        <v>0</v>
      </c>
      <c r="K169" s="64">
        <f>IF($C$2="National Currency",IF(Investment_Breakdown_DATA!U125=0,0,Investment_Breakdown_DATA!U125),IF($C$2="Current Exchange rate",IF(Investment_Breakdown_DATA!U125=0,0,Investment_Breakdown_DATA!U125/ECO!U16),IF($C$2="Constant Exchange rate",IF(Investment_Breakdown_DATA!U125=0,0,Investment_Breakdown_DATA!U125/ECO!U51))))</f>
        <v>0</v>
      </c>
      <c r="L169" s="64">
        <f>IF($C$2="National Currency",IF(Investment_Breakdown_DATA!V125=0,0,Investment_Breakdown_DATA!V125),IF($C$2="Current Exchange rate",IF(Investment_Breakdown_DATA!V125=0,0,Investment_Breakdown_DATA!V125/ECO!V16),IF($C$2="Constant Exchange rate",IF(Investment_Breakdown_DATA!V125=0,0,Investment_Breakdown_DATA!V125/ECO!V51))))</f>
        <v>0</v>
      </c>
      <c r="M169" s="64">
        <f>IF($C$2="National Currency",IF(Investment_Breakdown_DATA!W125=0,0,Investment_Breakdown_DATA!W125),IF($C$2="Current Exchange rate",IF(Investment_Breakdown_DATA!W125=0,0,Investment_Breakdown_DATA!W125/ECO!W16),IF($C$2="Constant Exchange rate",IF(Investment_Breakdown_DATA!W125=0,0,Investment_Breakdown_DATA!W125/ECO!W51))))</f>
        <v>0</v>
      </c>
      <c r="N169" s="64">
        <f>IF($C$2="National Currency",IF(Investment_Breakdown_DATA!X125=0,0,Investment_Breakdown_DATA!X125),IF($C$2="Current Exchange rate",IF(Investment_Breakdown_DATA!X125=0,0,Investment_Breakdown_DATA!X125/ECO!X16),IF($C$2="Constant Exchange rate",IF(Investment_Breakdown_DATA!X125=0,0,Investment_Breakdown_DATA!X125/ECO!X51))))</f>
        <v>0</v>
      </c>
      <c r="O169" s="64">
        <f>IF($C$2="National Currency",IF(Investment_Breakdown_DATA!Y125=0,0,Investment_Breakdown_DATA!Y125),IF($C$2="Current Exchange rate",IF(Investment_Breakdown_DATA!Y125=0,0,Investment_Breakdown_DATA!Y125/ECO!Y16),IF($C$2="Constant Exchange rate",IF(Investment_Breakdown_DATA!Y125=0,0,Investment_Breakdown_DATA!Y125/ECO!Y51))))</f>
        <v>0</v>
      </c>
      <c r="P169" s="144">
        <f>IF($C$2="National Currency",IF(Investment_Breakdown_DATA!Z125=0,0,Investment_Breakdown_DATA!Z125),IF($C$2="Current Exchange rate",IF(Investment_Breakdown_DATA!Z125=0,0,Investment_Breakdown_DATA!Z125/ECO!Z16),IF($C$2="Constant Exchange rate",IF(Investment_Breakdown_DATA!Z125=0,0,Investment_Breakdown_DATA!Z125/ECO!Z51))))</f>
        <v>0</v>
      </c>
      <c r="Q169" s="63">
        <f t="shared" si="54"/>
        <v>0</v>
      </c>
      <c r="R169" s="63" t="str">
        <f t="shared" si="55"/>
        <v>-</v>
      </c>
      <c r="S169" s="63" t="str">
        <f t="shared" si="56"/>
        <v>-</v>
      </c>
    </row>
    <row r="170" spans="3:19" ht="15" x14ac:dyDescent="0.25">
      <c r="C170" s="165"/>
      <c r="D170" s="166"/>
      <c r="E170" s="61" t="str">
        <f t="shared" si="53"/>
        <v>DK</v>
      </c>
      <c r="F170" s="64">
        <f>IF($C$2="National Currency",IF(Investment_Breakdown_DATA!P126=0,0,Investment_Breakdown_DATA!P126),IF($C$2="Current Exchange rate",IF(Investment_Breakdown_DATA!P126=0,0,Investment_Breakdown_DATA!P126/ECO!P17),IF($C$2="Constant Exchange rate",IF(Investment_Breakdown_DATA!P126=0,0,Investment_Breakdown_DATA!P126/ECO!P52))))</f>
        <v>40120.747317099384</v>
      </c>
      <c r="G170" s="64">
        <f>IF($C$2="National Currency",IF(Investment_Breakdown_DATA!Q126=0,0,Investment_Breakdown_DATA!Q126),IF($C$2="Current Exchange rate",IF(Investment_Breakdown_DATA!Q126=0,0,Investment_Breakdown_DATA!Q126/ECO!Q17),IF($C$2="Constant Exchange rate",IF(Investment_Breakdown_DATA!Q126=0,0,Investment_Breakdown_DATA!Q126/ECO!Q52))))</f>
        <v>41701.87903778223</v>
      </c>
      <c r="H170" s="64">
        <f>IF($C$2="National Currency",IF(Investment_Breakdown_DATA!R126=0,0,Investment_Breakdown_DATA!R126),IF($C$2="Current Exchange rate",IF(Investment_Breakdown_DATA!R126=0,0,Investment_Breakdown_DATA!R126/ECO!R17),IF($C$2="Constant Exchange rate",IF(Investment_Breakdown_DATA!R126=0,0,Investment_Breakdown_DATA!R126/ECO!R52))))</f>
        <v>49747.467529851048</v>
      </c>
      <c r="I170" s="64">
        <f>IF($C$2="National Currency",IF(Investment_Breakdown_DATA!S126=0,0,Investment_Breakdown_DATA!S126),IF($C$2="Current Exchange rate",IF(Investment_Breakdown_DATA!S126=0,0,Investment_Breakdown_DATA!S126/ECO!S17),IF($C$2="Constant Exchange rate",IF(Investment_Breakdown_DATA!S126=0,0,Investment_Breakdown_DATA!S126/ECO!S52))))</f>
        <v>52293.939800948254</v>
      </c>
      <c r="J170" s="64">
        <f>IF($C$2="National Currency",IF(Investment_Breakdown_DATA!T126=0,0,Investment_Breakdown_DATA!T126),IF($C$2="Current Exchange rate",IF(Investment_Breakdown_DATA!T126=0,0,Investment_Breakdown_DATA!T126/ECO!T17),IF($C$2="Constant Exchange rate",IF(Investment_Breakdown_DATA!T126=0,0,Investment_Breakdown_DATA!T126/ECO!T52))))</f>
        <v>30681.338293957266</v>
      </c>
      <c r="K170" s="64">
        <f>IF($C$2="National Currency",IF(Investment_Breakdown_DATA!U126=0,0,Investment_Breakdown_DATA!U126),IF($C$2="Current Exchange rate",IF(Investment_Breakdown_DATA!U126=0,0,Investment_Breakdown_DATA!U126/ECO!U17),IF($C$2="Constant Exchange rate",IF(Investment_Breakdown_DATA!U126=0,0,Investment_Breakdown_DATA!U126/ECO!U52))))</f>
        <v>44028.485621801672</v>
      </c>
      <c r="L170" s="64">
        <f>IF($C$2="National Currency",IF(Investment_Breakdown_DATA!V126=0,0,Investment_Breakdown_DATA!V126),IF($C$2="Current Exchange rate",IF(Investment_Breakdown_DATA!V126=0,0,Investment_Breakdown_DATA!V126/ECO!V17),IF($C$2="Constant Exchange rate",IF(Investment_Breakdown_DATA!V126=0,0,Investment_Breakdown_DATA!V126/ECO!V52))))</f>
        <v>55765.303614360746</v>
      </c>
      <c r="M170" s="64">
        <f>IF($C$2="National Currency",IF(Investment_Breakdown_DATA!W126=0,0,Investment_Breakdown_DATA!W126),IF($C$2="Current Exchange rate",IF(Investment_Breakdown_DATA!W126=0,0,Investment_Breakdown_DATA!W126/ECO!W17),IF($C$2="Constant Exchange rate",IF(Investment_Breakdown_DATA!W126=0,0,Investment_Breakdown_DATA!W126/ECO!W52))))</f>
        <v>52400.698964447372</v>
      </c>
      <c r="N170" s="64">
        <f>IF($C$2="National Currency",IF(Investment_Breakdown_DATA!X126=0,0,Investment_Breakdown_DATA!X126),IF($C$2="Current Exchange rate",IF(Investment_Breakdown_DATA!X126=0,0,Investment_Breakdown_DATA!X126/ECO!X17),IF($C$2="Constant Exchange rate",IF(Investment_Breakdown_DATA!X126=0,0,Investment_Breakdown_DATA!X126/ECO!X52))))</f>
        <v>56301.905228802068</v>
      </c>
      <c r="O170" s="64">
        <f>IF($C$2="National Currency",IF(Investment_Breakdown_DATA!Y126=0,0,Investment_Breakdown_DATA!Y126),IF($C$2="Current Exchange rate",IF(Investment_Breakdown_DATA!Y126=0,0,Investment_Breakdown_DATA!Y126/ECO!Y17),IF($C$2="Constant Exchange rate",IF(Investment_Breakdown_DATA!Y126=0,0,Investment_Breakdown_DATA!Y126/ECO!Y52))))</f>
        <v>56301.905228802068</v>
      </c>
      <c r="P170" s="144">
        <f>IF($C$2="National Currency",IF(Investment_Breakdown_DATA!Z126=0,0,Investment_Breakdown_DATA!Z126),IF($C$2="Current Exchange rate",IF(Investment_Breakdown_DATA!Z126=0,0,Investment_Breakdown_DATA!Z126/ECO!Z17),IF($C$2="Constant Exchange rate",IF(Investment_Breakdown_DATA!Z126=0,0,Investment_Breakdown_DATA!Z126/ECO!Z52))))</f>
        <v>0</v>
      </c>
      <c r="Q170" s="63">
        <f t="shared" si="54"/>
        <v>8.9022308216720455E-2</v>
      </c>
      <c r="R170" s="63">
        <f t="shared" si="55"/>
        <v>0</v>
      </c>
      <c r="S170" s="63">
        <f t="shared" si="56"/>
        <v>0.40331147831850855</v>
      </c>
    </row>
    <row r="171" spans="3:19" ht="15" x14ac:dyDescent="0.25">
      <c r="C171" s="165"/>
      <c r="D171" s="166"/>
      <c r="E171" s="61" t="str">
        <f t="shared" si="53"/>
        <v>EE</v>
      </c>
      <c r="F171" s="64">
        <f>IF($C$2="National Currency",IF(Investment_Breakdown_DATA!P127=0,0,Investment_Breakdown_DATA!P127),IF($C$2="Current Exchange rate",IF(Investment_Breakdown_DATA!P127=0,0,Investment_Breakdown_DATA!P127/ECO!P18),IF($C$2="Constant Exchange rate",IF(Investment_Breakdown_DATA!P127=0,0,Investment_Breakdown_DATA!P127/ECO!P53))))</f>
        <v>1.9173494561118711</v>
      </c>
      <c r="G171" s="64">
        <f>IF($C$2="National Currency",IF(Investment_Breakdown_DATA!Q127=0,0,Investment_Breakdown_DATA!Q127),IF($C$2="Current Exchange rate",IF(Investment_Breakdown_DATA!Q127=0,0,Investment_Breakdown_DATA!Q127/ECO!Q18),IF($C$2="Constant Exchange rate",IF(Investment_Breakdown_DATA!Q127=0,0,Investment_Breakdown_DATA!Q127/ECO!Q53))))</f>
        <v>0.51768435315020511</v>
      </c>
      <c r="H171" s="64">
        <f>IF($C$2="National Currency",IF(Investment_Breakdown_DATA!R127=0,0,Investment_Breakdown_DATA!R127),IF($C$2="Current Exchange rate",IF(Investment_Breakdown_DATA!R127=0,0,Investment_Breakdown_DATA!R127/ECO!R18),IF($C$2="Constant Exchange rate",IF(Investment_Breakdown_DATA!R127=0,0,Investment_Breakdown_DATA!R127/ECO!R53))))</f>
        <v>0.31316707783160563</v>
      </c>
      <c r="I171" s="64">
        <f>IF($C$2="National Currency",IF(Investment_Breakdown_DATA!S127=0,0,Investment_Breakdown_DATA!S127),IF($C$2="Current Exchange rate",IF(Investment_Breakdown_DATA!S127=0,0,Investment_Breakdown_DATA!S127/ECO!S18),IF($C$2="Constant Exchange rate",IF(Investment_Breakdown_DATA!S127=0,0,Investment_Breakdown_DATA!S127/ECO!S53))))</f>
        <v>0.14699679163524343</v>
      </c>
      <c r="J171" s="64">
        <f>IF($C$2="National Currency",IF(Investment_Breakdown_DATA!T127=0,0,Investment_Breakdown_DATA!T127),IF($C$2="Current Exchange rate",IF(Investment_Breakdown_DATA!T127=0,0,Investment_Breakdown_DATA!T127/ECO!T18),IF($C$2="Constant Exchange rate",IF(Investment_Breakdown_DATA!T127=0,0,Investment_Breakdown_DATA!T127/ECO!T53))))</f>
        <v>0.14444032569376095</v>
      </c>
      <c r="K171" s="64">
        <f>IF($C$2="National Currency",IF(Investment_Breakdown_DATA!U127=0,0,Investment_Breakdown_DATA!U127),IF($C$2="Current Exchange rate",IF(Investment_Breakdown_DATA!U127=0,0,Investment_Breakdown_DATA!U127/ECO!U18),IF($C$2="Constant Exchange rate",IF(Investment_Breakdown_DATA!U127=0,0,Investment_Breakdown_DATA!U127/ECO!U53))))</f>
        <v>0.14469597228790917</v>
      </c>
      <c r="L171" s="64">
        <f>IF($C$2="National Currency",IF(Investment_Breakdown_DATA!V127=0,0,Investment_Breakdown_DATA!V127),IF($C$2="Current Exchange rate",IF(Investment_Breakdown_DATA!V127=0,0,Investment_Breakdown_DATA!V127/ECO!V18),IF($C$2="Constant Exchange rate",IF(Investment_Breakdown_DATA!V127=0,0,Investment_Breakdown_DATA!V127/ECO!V53))))</f>
        <v>0.21090844017230581</v>
      </c>
      <c r="M171" s="64">
        <f>IF($C$2="National Currency",IF(Investment_Breakdown_DATA!W127=0,0,Investment_Breakdown_DATA!W127),IF($C$2="Current Exchange rate",IF(Investment_Breakdown_DATA!W127=0,0,Investment_Breakdown_DATA!W127/ECO!W18),IF($C$2="Constant Exchange rate",IF(Investment_Breakdown_DATA!W127=0,0,Investment_Breakdown_DATA!W127/ECO!W53))))</f>
        <v>0</v>
      </c>
      <c r="N171" s="64">
        <f>IF($C$2="National Currency",IF(Investment_Breakdown_DATA!X127=0,0,Investment_Breakdown_DATA!X127),IF($C$2="Current Exchange rate",IF(Investment_Breakdown_DATA!X127=0,0,Investment_Breakdown_DATA!X127/ECO!X18),IF($C$2="Constant Exchange rate",IF(Investment_Breakdown_DATA!X127=0,0,Investment_Breakdown_DATA!X127/ECO!X53))))</f>
        <v>0</v>
      </c>
      <c r="O171" s="64">
        <f>IF($C$2="National Currency",IF(Investment_Breakdown_DATA!Y127=0,0,Investment_Breakdown_DATA!Y127),IF($C$2="Current Exchange rate",IF(Investment_Breakdown_DATA!Y127=0,0,Investment_Breakdown_DATA!Y127/ECO!Y18),IF($C$2="Constant Exchange rate",IF(Investment_Breakdown_DATA!Y127=0,0,Investment_Breakdown_DATA!Y127/ECO!Y53))))</f>
        <v>0</v>
      </c>
      <c r="P171" s="144">
        <f>IF($C$2="National Currency",IF(Investment_Breakdown_DATA!Z127=0,0,Investment_Breakdown_DATA!Z127),IF($C$2="Current Exchange rate",IF(Investment_Breakdown_DATA!Z127=0,0,Investment_Breakdown_DATA!Z127/ECO!Z18),IF($C$2="Constant Exchange rate",IF(Investment_Breakdown_DATA!Z127=0,0,Investment_Breakdown_DATA!Z127/ECO!Z53))))</f>
        <v>0</v>
      </c>
      <c r="Q171" s="63">
        <f t="shared" si="54"/>
        <v>0</v>
      </c>
      <c r="R171" s="63" t="str">
        <f t="shared" si="55"/>
        <v>-</v>
      </c>
      <c r="S171" s="63" t="str">
        <f t="shared" si="56"/>
        <v>-</v>
      </c>
    </row>
    <row r="172" spans="3:19" ht="15" x14ac:dyDescent="0.25">
      <c r="C172" s="165"/>
      <c r="D172" s="166"/>
      <c r="E172" s="61" t="str">
        <f t="shared" si="53"/>
        <v>ES</v>
      </c>
      <c r="F172" s="64">
        <f>IF($C$2="National Currency",IF(Investment_Breakdown_DATA!P128=0,0,Investment_Breakdown_DATA!P128),IF($C$2="Current Exchange rate",IF(Investment_Breakdown_DATA!P128=0,0,Investment_Breakdown_DATA!P128/ECO!P19),IF($C$2="Constant Exchange rate",IF(Investment_Breakdown_DATA!P128=0,0,Investment_Breakdown_DATA!P128/ECO!P54))))</f>
        <v>3409.75</v>
      </c>
      <c r="G172" s="64">
        <f>IF($C$2="National Currency",IF(Investment_Breakdown_DATA!Q128=0,0,Investment_Breakdown_DATA!Q128),IF($C$2="Current Exchange rate",IF(Investment_Breakdown_DATA!Q128=0,0,Investment_Breakdown_DATA!Q128/ECO!Q19),IF($C$2="Constant Exchange rate",IF(Investment_Breakdown_DATA!Q128=0,0,Investment_Breakdown_DATA!Q128/ECO!Q54))))</f>
        <v>3977.37</v>
      </c>
      <c r="H172" s="64">
        <f>IF($C$2="National Currency",IF(Investment_Breakdown_DATA!R128=0,0,Investment_Breakdown_DATA!R128),IF($C$2="Current Exchange rate",IF(Investment_Breakdown_DATA!R128=0,0,Investment_Breakdown_DATA!R128/ECO!R19),IF($C$2="Constant Exchange rate",IF(Investment_Breakdown_DATA!R128=0,0,Investment_Breakdown_DATA!R128/ECO!R54))))</f>
        <v>4902.8599999999997</v>
      </c>
      <c r="I172" s="64">
        <f>IF($C$2="National Currency",IF(Investment_Breakdown_DATA!S128=0,0,Investment_Breakdown_DATA!S128),IF($C$2="Current Exchange rate",IF(Investment_Breakdown_DATA!S128=0,0,Investment_Breakdown_DATA!S128/ECO!S19),IF($C$2="Constant Exchange rate",IF(Investment_Breakdown_DATA!S128=0,0,Investment_Breakdown_DATA!S128/ECO!S54))))</f>
        <v>11025.63957555</v>
      </c>
      <c r="J172" s="64">
        <f>IF($C$2="National Currency",IF(Investment_Breakdown_DATA!T128=0,0,Investment_Breakdown_DATA!T128),IF($C$2="Current Exchange rate",IF(Investment_Breakdown_DATA!T128=0,0,Investment_Breakdown_DATA!T128/ECO!T19),IF($C$2="Constant Exchange rate",IF(Investment_Breakdown_DATA!T128=0,0,Investment_Breakdown_DATA!T128/ECO!T54))))</f>
        <v>9422.8385725399967</v>
      </c>
      <c r="K172" s="64">
        <f>IF($C$2="National Currency",IF(Investment_Breakdown_DATA!U128=0,0,Investment_Breakdown_DATA!U128),IF($C$2="Current Exchange rate",IF(Investment_Breakdown_DATA!U128=0,0,Investment_Breakdown_DATA!U128/ECO!U19),IF($C$2="Constant Exchange rate",IF(Investment_Breakdown_DATA!U128=0,0,Investment_Breakdown_DATA!U128/ECO!U54))))</f>
        <v>9788.6505855699997</v>
      </c>
      <c r="L172" s="64">
        <f>IF($C$2="National Currency",IF(Investment_Breakdown_DATA!V128=0,0,Investment_Breakdown_DATA!V128),IF($C$2="Current Exchange rate",IF(Investment_Breakdown_DATA!V128=0,0,Investment_Breakdown_DATA!V128/ECO!V19),IF($C$2="Constant Exchange rate",IF(Investment_Breakdown_DATA!V128=0,0,Investment_Breakdown_DATA!V128/ECO!V54))))</f>
        <v>8795.8960874400036</v>
      </c>
      <c r="M172" s="64">
        <f>IF($C$2="National Currency",IF(Investment_Breakdown_DATA!W128=0,0,Investment_Breakdown_DATA!W128),IF($C$2="Current Exchange rate",IF(Investment_Breakdown_DATA!W128=0,0,Investment_Breakdown_DATA!W128/ECO!W19),IF($C$2="Constant Exchange rate",IF(Investment_Breakdown_DATA!W128=0,0,Investment_Breakdown_DATA!W128/ECO!W54))))</f>
        <v>0</v>
      </c>
      <c r="N172" s="64">
        <f>IF($C$2="National Currency",IF(Investment_Breakdown_DATA!X128=0,0,Investment_Breakdown_DATA!X128),IF($C$2="Current Exchange rate",IF(Investment_Breakdown_DATA!X128=0,0,Investment_Breakdown_DATA!X128/ECO!X19),IF($C$2="Constant Exchange rate",IF(Investment_Breakdown_DATA!X128=0,0,Investment_Breakdown_DATA!X128/ECO!X54))))</f>
        <v>0</v>
      </c>
      <c r="O172" s="64">
        <f>IF($C$2="National Currency",IF(Investment_Breakdown_DATA!Y128=0,0,Investment_Breakdown_DATA!Y128),IF($C$2="Current Exchange rate",IF(Investment_Breakdown_DATA!Y128=0,0,Investment_Breakdown_DATA!Y128/ECO!Y19),IF($C$2="Constant Exchange rate",IF(Investment_Breakdown_DATA!Y128=0,0,Investment_Breakdown_DATA!Y128/ECO!Y54))))</f>
        <v>0</v>
      </c>
      <c r="P172" s="144">
        <f>IF($C$2="National Currency",IF(Investment_Breakdown_DATA!Z128=0,0,Investment_Breakdown_DATA!Z128),IF($C$2="Current Exchange rate",IF(Investment_Breakdown_DATA!Z128=0,0,Investment_Breakdown_DATA!Z128/ECO!Z19),IF($C$2="Constant Exchange rate",IF(Investment_Breakdown_DATA!Z128=0,0,Investment_Breakdown_DATA!Z128/ECO!Z54))))</f>
        <v>0</v>
      </c>
      <c r="Q172" s="63">
        <f t="shared" si="54"/>
        <v>0</v>
      </c>
      <c r="R172" s="63" t="str">
        <f t="shared" si="55"/>
        <v>-</v>
      </c>
      <c r="S172" s="63" t="str">
        <f t="shared" si="56"/>
        <v>-</v>
      </c>
    </row>
    <row r="173" spans="3:19" ht="15" x14ac:dyDescent="0.25">
      <c r="C173" s="165"/>
      <c r="D173" s="166"/>
      <c r="E173" s="61" t="str">
        <f t="shared" si="53"/>
        <v>FI</v>
      </c>
      <c r="F173" s="64">
        <f>IF($C$2="National Currency",IF(Investment_Breakdown_DATA!P129=0,0,Investment_Breakdown_DATA!P129),IF($C$2="Current Exchange rate",IF(Investment_Breakdown_DATA!P129=0,0,Investment_Breakdown_DATA!P129/ECO!P20),IF($C$2="Constant Exchange rate",IF(Investment_Breakdown_DATA!P129=0,0,Investment_Breakdown_DATA!P129/ECO!P55))))</f>
        <v>12109</v>
      </c>
      <c r="G173" s="64">
        <f>IF($C$2="National Currency",IF(Investment_Breakdown_DATA!Q129=0,0,Investment_Breakdown_DATA!Q129),IF($C$2="Current Exchange rate",IF(Investment_Breakdown_DATA!Q129=0,0,Investment_Breakdown_DATA!Q129/ECO!Q20),IF($C$2="Constant Exchange rate",IF(Investment_Breakdown_DATA!Q129=0,0,Investment_Breakdown_DATA!Q129/ECO!Q55))))</f>
        <v>16118</v>
      </c>
      <c r="H173" s="64">
        <f>IF($C$2="National Currency",IF(Investment_Breakdown_DATA!R129=0,0,Investment_Breakdown_DATA!R129),IF($C$2="Current Exchange rate",IF(Investment_Breakdown_DATA!R129=0,0,Investment_Breakdown_DATA!R129/ECO!R20),IF($C$2="Constant Exchange rate",IF(Investment_Breakdown_DATA!R129=0,0,Investment_Breakdown_DATA!R129/ECO!R55))))</f>
        <v>19564</v>
      </c>
      <c r="I173" s="64">
        <f>IF($C$2="National Currency",IF(Investment_Breakdown_DATA!S129=0,0,Investment_Breakdown_DATA!S129),IF($C$2="Current Exchange rate",IF(Investment_Breakdown_DATA!S129=0,0,Investment_Breakdown_DATA!S129/ECO!S20),IF($C$2="Constant Exchange rate",IF(Investment_Breakdown_DATA!S129=0,0,Investment_Breakdown_DATA!S129/ECO!S55))))</f>
        <v>20868</v>
      </c>
      <c r="J173" s="64">
        <f>IF($C$2="National Currency",IF(Investment_Breakdown_DATA!T129=0,0,Investment_Breakdown_DATA!T129),IF($C$2="Current Exchange rate",IF(Investment_Breakdown_DATA!T129=0,0,Investment_Breakdown_DATA!T129/ECO!T20),IF($C$2="Constant Exchange rate",IF(Investment_Breakdown_DATA!T129=0,0,Investment_Breakdown_DATA!T129/ECO!T55))))</f>
        <v>9110</v>
      </c>
      <c r="K173" s="64">
        <f>IF($C$2="National Currency",IF(Investment_Breakdown_DATA!U129=0,0,Investment_Breakdown_DATA!U129),IF($C$2="Current Exchange rate",IF(Investment_Breakdown_DATA!U129=0,0,Investment_Breakdown_DATA!U129/ECO!U20),IF($C$2="Constant Exchange rate",IF(Investment_Breakdown_DATA!U129=0,0,Investment_Breakdown_DATA!U129/ECO!U55))))</f>
        <v>15639</v>
      </c>
      <c r="L173" s="64">
        <f>IF($C$2="National Currency",IF(Investment_Breakdown_DATA!V129=0,0,Investment_Breakdown_DATA!V129),IF($C$2="Current Exchange rate",IF(Investment_Breakdown_DATA!V129=0,0,Investment_Breakdown_DATA!V129/ECO!V20),IF($C$2="Constant Exchange rate",IF(Investment_Breakdown_DATA!V129=0,0,Investment_Breakdown_DATA!V129/ECO!V55))))</f>
        <v>22771</v>
      </c>
      <c r="M173" s="64">
        <f>IF($C$2="National Currency",IF(Investment_Breakdown_DATA!W129=0,0,Investment_Breakdown_DATA!W129),IF($C$2="Current Exchange rate",IF(Investment_Breakdown_DATA!W129=0,0,Investment_Breakdown_DATA!W129/ECO!W20),IF($C$2="Constant Exchange rate",IF(Investment_Breakdown_DATA!W129=0,0,Investment_Breakdown_DATA!W129/ECO!W55))))</f>
        <v>16862</v>
      </c>
      <c r="N173" s="64">
        <f>IF($C$2="National Currency",IF(Investment_Breakdown_DATA!X129=0,0,Investment_Breakdown_DATA!X129),IF($C$2="Current Exchange rate",IF(Investment_Breakdown_DATA!X129=0,0,Investment_Breakdown_DATA!X129/ECO!X20),IF($C$2="Constant Exchange rate",IF(Investment_Breakdown_DATA!X129=0,0,Investment_Breakdown_DATA!X129/ECO!X55))))</f>
        <v>18733</v>
      </c>
      <c r="O173" s="64">
        <f>IF($C$2="National Currency",IF(Investment_Breakdown_DATA!Y129=0,0,Investment_Breakdown_DATA!Y129),IF($C$2="Current Exchange rate",IF(Investment_Breakdown_DATA!Y129=0,0,Investment_Breakdown_DATA!Y129/ECO!Y20),IF($C$2="Constant Exchange rate",IF(Investment_Breakdown_DATA!Y129=0,0,Investment_Breakdown_DATA!Y129/ECO!Y55))))</f>
        <v>22902</v>
      </c>
      <c r="P173" s="144">
        <f>IF($C$2="National Currency",IF(Investment_Breakdown_DATA!Z129=0,0,Investment_Breakdown_DATA!Z129),IF($C$2="Current Exchange rate",IF(Investment_Breakdown_DATA!Z129=0,0,Investment_Breakdown_DATA!Z129/ECO!Z20),IF($C$2="Constant Exchange rate",IF(Investment_Breakdown_DATA!Z129=0,0,Investment_Breakdown_DATA!Z129/ECO!Z55))))</f>
        <v>22961</v>
      </c>
      <c r="Q173" s="63">
        <f t="shared" si="54"/>
        <v>3.6211721335077655E-2</v>
      </c>
      <c r="R173" s="63">
        <f t="shared" si="55"/>
        <v>0.22254844392248962</v>
      </c>
      <c r="S173" s="63">
        <f t="shared" si="56"/>
        <v>0.89132050540919971</v>
      </c>
    </row>
    <row r="174" spans="3:19" ht="15" x14ac:dyDescent="0.25">
      <c r="C174" s="165"/>
      <c r="D174" s="166"/>
      <c r="E174" s="61" t="str">
        <f t="shared" si="53"/>
        <v>FR</v>
      </c>
      <c r="F174" s="64">
        <f>IF($C$2="National Currency",IF(Investment_Breakdown_DATA!P130=0,0,Investment_Breakdown_DATA!P130),IF($C$2="Current Exchange rate",IF(Investment_Breakdown_DATA!P130=0,0,Investment_Breakdown_DATA!P130/ECO!P21),IF($C$2="Constant Exchange rate",IF(Investment_Breakdown_DATA!P130=0,0,Investment_Breakdown_DATA!P130/ECO!P56))))</f>
        <v>158464</v>
      </c>
      <c r="G174" s="64">
        <f>IF($C$2="National Currency",IF(Investment_Breakdown_DATA!Q130=0,0,Investment_Breakdown_DATA!Q130),IF($C$2="Current Exchange rate",IF(Investment_Breakdown_DATA!Q130=0,0,Investment_Breakdown_DATA!Q130/ECO!Q21),IF($C$2="Constant Exchange rate",IF(Investment_Breakdown_DATA!Q130=0,0,Investment_Breakdown_DATA!Q130/ECO!Q56))))</f>
        <v>204627</v>
      </c>
      <c r="H174" s="64">
        <f>IF($C$2="National Currency",IF(Investment_Breakdown_DATA!R130=0,0,Investment_Breakdown_DATA!R130),IF($C$2="Current Exchange rate",IF(Investment_Breakdown_DATA!R130=0,0,Investment_Breakdown_DATA!R130/ECO!R21),IF($C$2="Constant Exchange rate",IF(Investment_Breakdown_DATA!R130=0,0,Investment_Breakdown_DATA!R130/ECO!R56))))</f>
        <v>253447</v>
      </c>
      <c r="I174" s="64">
        <f>IF($C$2="National Currency",IF(Investment_Breakdown_DATA!S130=0,0,Investment_Breakdown_DATA!S130),IF($C$2="Current Exchange rate",IF(Investment_Breakdown_DATA!S130=0,0,Investment_Breakdown_DATA!S130/ECO!S21),IF($C$2="Constant Exchange rate",IF(Investment_Breakdown_DATA!S130=0,0,Investment_Breakdown_DATA!S130/ECO!S56))))</f>
        <v>266082</v>
      </c>
      <c r="J174" s="64">
        <f>IF($C$2="National Currency",IF(Investment_Breakdown_DATA!T130=0,0,Investment_Breakdown_DATA!T130),IF($C$2="Current Exchange rate",IF(Investment_Breakdown_DATA!T130=0,0,Investment_Breakdown_DATA!T130/ECO!T21),IF($C$2="Constant Exchange rate",IF(Investment_Breakdown_DATA!T130=0,0,Investment_Breakdown_DATA!T130/ECO!T56))))</f>
        <v>193305</v>
      </c>
      <c r="K174" s="64">
        <f>IF($C$2="National Currency",IF(Investment_Breakdown_DATA!U130=0,0,Investment_Breakdown_DATA!U130),IF($C$2="Current Exchange rate",IF(Investment_Breakdown_DATA!U130=0,0,Investment_Breakdown_DATA!U130/ECO!U21),IF($C$2="Constant Exchange rate",IF(Investment_Breakdown_DATA!U130=0,0,Investment_Breakdown_DATA!U130/ECO!U56))))</f>
        <v>245069</v>
      </c>
      <c r="L174" s="64">
        <f>IF($C$2="National Currency",IF(Investment_Breakdown_DATA!V130=0,0,Investment_Breakdown_DATA!V130),IF($C$2="Current Exchange rate",IF(Investment_Breakdown_DATA!V130=0,0,Investment_Breakdown_DATA!V130/ECO!V21),IF($C$2="Constant Exchange rate",IF(Investment_Breakdown_DATA!V130=0,0,Investment_Breakdown_DATA!V130/ECO!V56))))</f>
        <v>233868</v>
      </c>
      <c r="M174" s="64">
        <f>IF($C$2="National Currency",IF(Investment_Breakdown_DATA!W130=0,0,Investment_Breakdown_DATA!W130),IF($C$2="Current Exchange rate",IF(Investment_Breakdown_DATA!W130=0,0,Investment_Breakdown_DATA!W130/ECO!W21),IF($C$2="Constant Exchange rate",IF(Investment_Breakdown_DATA!W130=0,0,Investment_Breakdown_DATA!W130/ECO!W56))))</f>
        <v>212474</v>
      </c>
      <c r="N174" s="64">
        <f>IF($C$2="National Currency",IF(Investment_Breakdown_DATA!X130=0,0,Investment_Breakdown_DATA!X130),IF($C$2="Current Exchange rate",IF(Investment_Breakdown_DATA!X130=0,0,Investment_Breakdown_DATA!X130/ECO!X21),IF($C$2="Constant Exchange rate",IF(Investment_Breakdown_DATA!X130=0,0,Investment_Breakdown_DATA!X130/ECO!X56))))</f>
        <v>230867</v>
      </c>
      <c r="O174" s="64">
        <f>IF($C$2="National Currency",IF(Investment_Breakdown_DATA!Y130=0,0,Investment_Breakdown_DATA!Y130),IF($C$2="Current Exchange rate",IF(Investment_Breakdown_DATA!Y130=0,0,Investment_Breakdown_DATA!Y130/ECO!Y21),IF($C$2="Constant Exchange rate",IF(Investment_Breakdown_DATA!Y130=0,0,Investment_Breakdown_DATA!Y130/ECO!Y56))))</f>
        <v>249953</v>
      </c>
      <c r="P174" s="144">
        <f>IF($C$2="National Currency",IF(Investment_Breakdown_DATA!Z130=0,0,Investment_Breakdown_DATA!Z130),IF($C$2="Current Exchange rate",IF(Investment_Breakdown_DATA!Z130=0,0,Investment_Breakdown_DATA!Z130/ECO!Z21),IF($C$2="Constant Exchange rate",IF(Investment_Breakdown_DATA!Z130=0,0,Investment_Breakdown_DATA!Z130/ECO!Z56))))</f>
        <v>0</v>
      </c>
      <c r="Q174" s="63">
        <f t="shared" si="54"/>
        <v>0.39521563107443303</v>
      </c>
      <c r="R174" s="63">
        <f t="shared" si="55"/>
        <v>8.26709750635648E-2</v>
      </c>
      <c r="S174" s="63">
        <f t="shared" si="56"/>
        <v>0.57734879846526654</v>
      </c>
    </row>
    <row r="175" spans="3:19" ht="15" x14ac:dyDescent="0.25">
      <c r="C175" s="165"/>
      <c r="D175" s="166"/>
      <c r="E175" s="61" t="str">
        <f t="shared" si="53"/>
        <v>GR</v>
      </c>
      <c r="F175" s="64">
        <f>IF($C$2="National Currency",IF(Investment_Breakdown_DATA!P131=0,0,Investment_Breakdown_DATA!P131),IF($C$2="Current Exchange rate",IF(Investment_Breakdown_DATA!P131=0,0,Investment_Breakdown_DATA!P131/ECO!P22),IF($C$2="Constant Exchange rate",IF(Investment_Breakdown_DATA!P131=0,0,Investment_Breakdown_DATA!P131/ECO!P57))))</f>
        <v>1177</v>
      </c>
      <c r="G175" s="64">
        <f>IF($C$2="National Currency",IF(Investment_Breakdown_DATA!Q131=0,0,Investment_Breakdown_DATA!Q131),IF($C$2="Current Exchange rate",IF(Investment_Breakdown_DATA!Q131=0,0,Investment_Breakdown_DATA!Q131/ECO!Q22),IF($C$2="Constant Exchange rate",IF(Investment_Breakdown_DATA!Q131=0,0,Investment_Breakdown_DATA!Q131/ECO!Q57))))</f>
        <v>1391</v>
      </c>
      <c r="H175" s="64">
        <f>IF($C$2="National Currency",IF(Investment_Breakdown_DATA!R131=0,0,Investment_Breakdown_DATA!R131),IF($C$2="Current Exchange rate",IF(Investment_Breakdown_DATA!R131=0,0,Investment_Breakdown_DATA!R131/ECO!R22),IF($C$2="Constant Exchange rate",IF(Investment_Breakdown_DATA!R131=0,0,Investment_Breakdown_DATA!R131/ECO!R57))))</f>
        <v>1350</v>
      </c>
      <c r="I175" s="64">
        <f>IF($C$2="National Currency",IF(Investment_Breakdown_DATA!S131=0,0,Investment_Breakdown_DATA!S131),IF($C$2="Current Exchange rate",IF(Investment_Breakdown_DATA!S131=0,0,Investment_Breakdown_DATA!S131/ECO!S22),IF($C$2="Constant Exchange rate",IF(Investment_Breakdown_DATA!S131=0,0,Investment_Breakdown_DATA!S131/ECO!S57))))</f>
        <v>1586</v>
      </c>
      <c r="J175" s="64">
        <f>IF($C$2="National Currency",IF(Investment_Breakdown_DATA!T131=0,0,Investment_Breakdown_DATA!T131),IF($C$2="Current Exchange rate",IF(Investment_Breakdown_DATA!T131=0,0,Investment_Breakdown_DATA!T131/ECO!T22),IF($C$2="Constant Exchange rate",IF(Investment_Breakdown_DATA!T131=0,0,Investment_Breakdown_DATA!T131/ECO!T57))))</f>
        <v>1189</v>
      </c>
      <c r="K175" s="64">
        <f>IF($C$2="National Currency",IF(Investment_Breakdown_DATA!U131=0,0,Investment_Breakdown_DATA!U131),IF($C$2="Current Exchange rate",IF(Investment_Breakdown_DATA!U131=0,0,Investment_Breakdown_DATA!U131/ECO!U22),IF($C$2="Constant Exchange rate",IF(Investment_Breakdown_DATA!U131=0,0,Investment_Breakdown_DATA!U131/ECO!U57))))</f>
        <v>1246</v>
      </c>
      <c r="L175" s="64">
        <f>IF($C$2="National Currency",IF(Investment_Breakdown_DATA!V131=0,0,Investment_Breakdown_DATA!V131),IF($C$2="Current Exchange rate",IF(Investment_Breakdown_DATA!V131=0,0,Investment_Breakdown_DATA!V131/ECO!V22),IF($C$2="Constant Exchange rate",IF(Investment_Breakdown_DATA!V131=0,0,Investment_Breakdown_DATA!V131/ECO!V57))))</f>
        <v>891</v>
      </c>
      <c r="M175" s="64">
        <f>IF($C$2="National Currency",IF(Investment_Breakdown_DATA!W131=0,0,Investment_Breakdown_DATA!W131),IF($C$2="Current Exchange rate",IF(Investment_Breakdown_DATA!W131=0,0,Investment_Breakdown_DATA!W131/ECO!W22),IF($C$2="Constant Exchange rate",IF(Investment_Breakdown_DATA!W131=0,0,Investment_Breakdown_DATA!W131/ECO!W57))))</f>
        <v>1558</v>
      </c>
      <c r="N175" s="64">
        <f>IF($C$2="National Currency",IF(Investment_Breakdown_DATA!X131=0,0,Investment_Breakdown_DATA!X131),IF($C$2="Current Exchange rate",IF(Investment_Breakdown_DATA!X131=0,0,Investment_Breakdown_DATA!X131/ECO!X22),IF($C$2="Constant Exchange rate",IF(Investment_Breakdown_DATA!X131=0,0,Investment_Breakdown_DATA!X131/ECO!X57))))</f>
        <v>1263</v>
      </c>
      <c r="O175" s="64">
        <f>IF($C$2="National Currency",IF(Investment_Breakdown_DATA!Y131=0,0,Investment_Breakdown_DATA!Y131),IF($C$2="Current Exchange rate",IF(Investment_Breakdown_DATA!Y131=0,0,Investment_Breakdown_DATA!Y131/ECO!Y22),IF($C$2="Constant Exchange rate",IF(Investment_Breakdown_DATA!Y131=0,0,Investment_Breakdown_DATA!Y131/ECO!Y57))))</f>
        <v>1241</v>
      </c>
      <c r="P175" s="144">
        <f>IF($C$2="National Currency",IF(Investment_Breakdown_DATA!Z131=0,0,Investment_Breakdown_DATA!Z131),IF($C$2="Current Exchange rate",IF(Investment_Breakdown_DATA!Z131=0,0,Investment_Breakdown_DATA!Z131/ECO!Z22),IF($C$2="Constant Exchange rate",IF(Investment_Breakdown_DATA!Z131=0,0,Investment_Breakdown_DATA!Z131/ECO!Z57))))</f>
        <v>0</v>
      </c>
      <c r="Q175" s="63">
        <f t="shared" si="54"/>
        <v>1.9622192898799827E-3</v>
      </c>
      <c r="R175" s="63">
        <f t="shared" si="55"/>
        <v>-1.7418844022169422E-2</v>
      </c>
      <c r="S175" s="63">
        <f t="shared" si="56"/>
        <v>5.4375531011044975E-2</v>
      </c>
    </row>
    <row r="176" spans="3:19" ht="15" x14ac:dyDescent="0.25">
      <c r="C176" s="165"/>
      <c r="D176" s="166"/>
      <c r="E176" s="61" t="str">
        <f t="shared" si="53"/>
        <v>HR</v>
      </c>
      <c r="F176" s="64">
        <f>IF($C$2="National Currency",IF(Investment_Breakdown_DATA!P132=0,0,Investment_Breakdown_DATA!P132),IF($C$2="Current Exchange rate",IF(Investment_Breakdown_DATA!P132=0,0,Investment_Breakdown_DATA!P132/ECO!P23),IF($C$2="Constant Exchange rate",IF(Investment_Breakdown_DATA!P132=0,0,Investment_Breakdown_DATA!P132/ECO!P58))))</f>
        <v>0</v>
      </c>
      <c r="G176" s="64">
        <f>IF($C$2="National Currency",IF(Investment_Breakdown_DATA!Q132=0,0,Investment_Breakdown_DATA!Q132),IF($C$2="Current Exchange rate",IF(Investment_Breakdown_DATA!Q132=0,0,Investment_Breakdown_DATA!Q132/ECO!Q23),IF($C$2="Constant Exchange rate",IF(Investment_Breakdown_DATA!Q132=0,0,Investment_Breakdown_DATA!Q132/ECO!Q58))))</f>
        <v>0</v>
      </c>
      <c r="H176" s="64">
        <f>IF($C$2="National Currency",IF(Investment_Breakdown_DATA!R132=0,0,Investment_Breakdown_DATA!R132),IF($C$2="Current Exchange rate",IF(Investment_Breakdown_DATA!R132=0,0,Investment_Breakdown_DATA!R132/ECO!R23),IF($C$2="Constant Exchange rate",IF(Investment_Breakdown_DATA!R132=0,0,Investment_Breakdown_DATA!R132/ECO!R58))))</f>
        <v>0</v>
      </c>
      <c r="I176" s="64">
        <f>IF($C$2="National Currency",IF(Investment_Breakdown_DATA!S132=0,0,Investment_Breakdown_DATA!S132),IF($C$2="Current Exchange rate",IF(Investment_Breakdown_DATA!S132=0,0,Investment_Breakdown_DATA!S132/ECO!S23),IF($C$2="Constant Exchange rate",IF(Investment_Breakdown_DATA!S132=0,0,Investment_Breakdown_DATA!S132/ECO!S58))))</f>
        <v>0</v>
      </c>
      <c r="J176" s="64">
        <f>IF($C$2="National Currency",IF(Investment_Breakdown_DATA!T132=0,0,Investment_Breakdown_DATA!T132),IF($C$2="Current Exchange rate",IF(Investment_Breakdown_DATA!T132=0,0,Investment_Breakdown_DATA!T132/ECO!T23),IF($C$2="Constant Exchange rate",IF(Investment_Breakdown_DATA!T132=0,0,Investment_Breakdown_DATA!T132/ECO!T58))))</f>
        <v>0</v>
      </c>
      <c r="K176" s="64">
        <f>IF($C$2="National Currency",IF(Investment_Breakdown_DATA!U132=0,0,Investment_Breakdown_DATA!U132),IF($C$2="Current Exchange rate",IF(Investment_Breakdown_DATA!U132=0,0,Investment_Breakdown_DATA!U132/ECO!U23),IF($C$2="Constant Exchange rate",IF(Investment_Breakdown_DATA!U132=0,0,Investment_Breakdown_DATA!U132/ECO!U58))))</f>
        <v>0</v>
      </c>
      <c r="L176" s="64">
        <f>IF($C$2="National Currency",IF(Investment_Breakdown_DATA!V132=0,0,Investment_Breakdown_DATA!V132),IF($C$2="Current Exchange rate",IF(Investment_Breakdown_DATA!V132=0,0,Investment_Breakdown_DATA!V132/ECO!V23),IF($C$2="Constant Exchange rate",IF(Investment_Breakdown_DATA!V132=0,0,Investment_Breakdown_DATA!V132/ECO!V58))))</f>
        <v>0</v>
      </c>
      <c r="M176" s="64">
        <f>IF($C$2="National Currency",IF(Investment_Breakdown_DATA!W132=0,0,Investment_Breakdown_DATA!W132),IF($C$2="Current Exchange rate",IF(Investment_Breakdown_DATA!W132=0,0,Investment_Breakdown_DATA!W132/ECO!W23),IF($C$2="Constant Exchange rate",IF(Investment_Breakdown_DATA!W132=0,0,Investment_Breakdown_DATA!W132/ECO!W58))))</f>
        <v>0</v>
      </c>
      <c r="N176" s="64">
        <f>IF($C$2="National Currency",IF(Investment_Breakdown_DATA!X132=0,0,Investment_Breakdown_DATA!X132),IF($C$2="Current Exchange rate",IF(Investment_Breakdown_DATA!X132=0,0,Investment_Breakdown_DATA!X132/ECO!X23),IF($C$2="Constant Exchange rate",IF(Investment_Breakdown_DATA!X132=0,0,Investment_Breakdown_DATA!X132/ECO!X58))))</f>
        <v>0</v>
      </c>
      <c r="O176" s="64">
        <f>IF($C$2="National Currency",IF(Investment_Breakdown_DATA!Y132=0,0,Investment_Breakdown_DATA!Y132),IF($C$2="Current Exchange rate",IF(Investment_Breakdown_DATA!Y132=0,0,Investment_Breakdown_DATA!Y132/ECO!Y23),IF($C$2="Constant Exchange rate",IF(Investment_Breakdown_DATA!Y132=0,0,Investment_Breakdown_DATA!Y132/ECO!Y58))))</f>
        <v>0</v>
      </c>
      <c r="P176" s="144">
        <f>IF($C$2="National Currency",IF(Investment_Breakdown_DATA!Z132=0,0,Investment_Breakdown_DATA!Z132),IF($C$2="Current Exchange rate",IF(Investment_Breakdown_DATA!Z132=0,0,Investment_Breakdown_DATA!Z132/ECO!Z23),IF($C$2="Constant Exchange rate",IF(Investment_Breakdown_DATA!Z132=0,0,Investment_Breakdown_DATA!Z132/ECO!Z58))))</f>
        <v>0</v>
      </c>
      <c r="Q176" s="63">
        <f t="shared" si="54"/>
        <v>0</v>
      </c>
      <c r="R176" s="63" t="str">
        <f t="shared" si="55"/>
        <v>-</v>
      </c>
      <c r="S176" s="63" t="str">
        <f t="shared" si="56"/>
        <v>-</v>
      </c>
    </row>
    <row r="177" spans="3:19" ht="15" x14ac:dyDescent="0.25">
      <c r="C177" s="165"/>
      <c r="D177" s="166"/>
      <c r="E177" s="61" t="str">
        <f t="shared" si="53"/>
        <v>HU</v>
      </c>
      <c r="F177" s="64">
        <f>IF($C$2="National Currency",IF(Investment_Breakdown_DATA!P133=0,0,Investment_Breakdown_DATA!P133),IF($C$2="Current Exchange rate",IF(Investment_Breakdown_DATA!P133=0,0,Investment_Breakdown_DATA!P133/ECO!P24),IF($C$2="Constant Exchange rate",IF(Investment_Breakdown_DATA!P133=0,0,Investment_Breakdown_DATA!P133/ECO!P59))))</f>
        <v>0</v>
      </c>
      <c r="G177" s="64">
        <f>IF($C$2="National Currency",IF(Investment_Breakdown_DATA!Q133=0,0,Investment_Breakdown_DATA!Q133),IF($C$2="Current Exchange rate",IF(Investment_Breakdown_DATA!Q133=0,0,Investment_Breakdown_DATA!Q133/ECO!Q24),IF($C$2="Constant Exchange rate",IF(Investment_Breakdown_DATA!Q133=0,0,Investment_Breakdown_DATA!Q133/ECO!Q59))))</f>
        <v>0</v>
      </c>
      <c r="H177" s="64">
        <f>IF($C$2="National Currency",IF(Investment_Breakdown_DATA!R133=0,0,Investment_Breakdown_DATA!R133),IF($C$2="Current Exchange rate",IF(Investment_Breakdown_DATA!R133=0,0,Investment_Breakdown_DATA!R133/ECO!R24),IF($C$2="Constant Exchange rate",IF(Investment_Breakdown_DATA!R133=0,0,Investment_Breakdown_DATA!R133/ECO!R59))))</f>
        <v>0</v>
      </c>
      <c r="I177" s="64">
        <f>IF($C$2="National Currency",IF(Investment_Breakdown_DATA!S133=0,0,Investment_Breakdown_DATA!S133),IF($C$2="Current Exchange rate",IF(Investment_Breakdown_DATA!S133=0,0,Investment_Breakdown_DATA!S133/ECO!S24),IF($C$2="Constant Exchange rate",IF(Investment_Breakdown_DATA!S133=0,0,Investment_Breakdown_DATA!S133/ECO!S59))))</f>
        <v>0</v>
      </c>
      <c r="J177" s="64">
        <f>IF($C$2="National Currency",IF(Investment_Breakdown_DATA!T133=0,0,Investment_Breakdown_DATA!T133),IF($C$2="Current Exchange rate",IF(Investment_Breakdown_DATA!T133=0,0,Investment_Breakdown_DATA!T133/ECO!T24),IF($C$2="Constant Exchange rate",IF(Investment_Breakdown_DATA!T133=0,0,Investment_Breakdown_DATA!T133/ECO!T59))))</f>
        <v>0</v>
      </c>
      <c r="K177" s="64">
        <f>IF($C$2="National Currency",IF(Investment_Breakdown_DATA!U133=0,0,Investment_Breakdown_DATA!U133),IF($C$2="Current Exchange rate",IF(Investment_Breakdown_DATA!U133=0,0,Investment_Breakdown_DATA!U133/ECO!U24),IF($C$2="Constant Exchange rate",IF(Investment_Breakdown_DATA!U133=0,0,Investment_Breakdown_DATA!U133/ECO!U59))))</f>
        <v>0</v>
      </c>
      <c r="L177" s="64">
        <f>IF($C$2="National Currency",IF(Investment_Breakdown_DATA!V133=0,0,Investment_Breakdown_DATA!V133),IF($C$2="Current Exchange rate",IF(Investment_Breakdown_DATA!V133=0,0,Investment_Breakdown_DATA!V133/ECO!V24),IF($C$2="Constant Exchange rate",IF(Investment_Breakdown_DATA!V133=0,0,Investment_Breakdown_DATA!V133/ECO!V59))))</f>
        <v>0</v>
      </c>
      <c r="M177" s="64">
        <f>IF($C$2="National Currency",IF(Investment_Breakdown_DATA!W133=0,0,Investment_Breakdown_DATA!W133),IF($C$2="Current Exchange rate",IF(Investment_Breakdown_DATA!W133=0,0,Investment_Breakdown_DATA!W133/ECO!W24),IF($C$2="Constant Exchange rate",IF(Investment_Breakdown_DATA!W133=0,0,Investment_Breakdown_DATA!W133/ECO!W59))))</f>
        <v>0</v>
      </c>
      <c r="N177" s="64">
        <f>IF($C$2="National Currency",IF(Investment_Breakdown_DATA!X133=0,0,Investment_Breakdown_DATA!X133),IF($C$2="Current Exchange rate",IF(Investment_Breakdown_DATA!X133=0,0,Investment_Breakdown_DATA!X133/ECO!X24),IF($C$2="Constant Exchange rate",IF(Investment_Breakdown_DATA!X133=0,0,Investment_Breakdown_DATA!X133/ECO!X59))))</f>
        <v>0</v>
      </c>
      <c r="O177" s="64">
        <f>IF($C$2="National Currency",IF(Investment_Breakdown_DATA!Y133=0,0,Investment_Breakdown_DATA!Y133),IF($C$2="Current Exchange rate",IF(Investment_Breakdown_DATA!Y133=0,0,Investment_Breakdown_DATA!Y133/ECO!Y24),IF($C$2="Constant Exchange rate",IF(Investment_Breakdown_DATA!Y133=0,0,Investment_Breakdown_DATA!Y133/ECO!Y59))))</f>
        <v>0</v>
      </c>
      <c r="P177" s="144">
        <f>IF($C$2="National Currency",IF(Investment_Breakdown_DATA!Z133=0,0,Investment_Breakdown_DATA!Z133),IF($C$2="Current Exchange rate",IF(Investment_Breakdown_DATA!Z133=0,0,Investment_Breakdown_DATA!Z133/ECO!Z24),IF($C$2="Constant Exchange rate",IF(Investment_Breakdown_DATA!Z133=0,0,Investment_Breakdown_DATA!Z133/ECO!Z59))))</f>
        <v>0</v>
      </c>
      <c r="Q177" s="63">
        <f t="shared" si="54"/>
        <v>0</v>
      </c>
      <c r="R177" s="63" t="str">
        <f t="shared" si="55"/>
        <v>-</v>
      </c>
      <c r="S177" s="63" t="str">
        <f t="shared" si="56"/>
        <v>-</v>
      </c>
    </row>
    <row r="178" spans="3:19" ht="15" x14ac:dyDescent="0.25">
      <c r="C178" s="165"/>
      <c r="D178" s="166"/>
      <c r="E178" s="61" t="str">
        <f t="shared" si="53"/>
        <v>IE</v>
      </c>
      <c r="F178" s="64">
        <f>IF($C$2="National Currency",IF(Investment_Breakdown_DATA!P134=0,0,Investment_Breakdown_DATA!P134),IF($C$2="Current Exchange rate",IF(Investment_Breakdown_DATA!P134=0,0,Investment_Breakdown_DATA!P134/ECO!P25),IF($C$2="Constant Exchange rate",IF(Investment_Breakdown_DATA!P134=0,0,Investment_Breakdown_DATA!P134/ECO!P60))))</f>
        <v>29899</v>
      </c>
      <c r="G178" s="64">
        <f>IF($C$2="National Currency",IF(Investment_Breakdown_DATA!Q134=0,0,Investment_Breakdown_DATA!Q134),IF($C$2="Current Exchange rate",IF(Investment_Breakdown_DATA!Q134=0,0,Investment_Breakdown_DATA!Q134/ECO!Q25),IF($C$2="Constant Exchange rate",IF(Investment_Breakdown_DATA!Q134=0,0,Investment_Breakdown_DATA!Q134/ECO!Q60))))</f>
        <v>46117</v>
      </c>
      <c r="H178" s="64">
        <f>IF($C$2="National Currency",IF(Investment_Breakdown_DATA!R134=0,0,Investment_Breakdown_DATA!R134),IF($C$2="Current Exchange rate",IF(Investment_Breakdown_DATA!R134=0,0,Investment_Breakdown_DATA!R134/ECO!R25),IF($C$2="Constant Exchange rate",IF(Investment_Breakdown_DATA!R134=0,0,Investment_Breakdown_DATA!R134/ECO!R60))))</f>
        <v>57315</v>
      </c>
      <c r="I178" s="64">
        <f>IF($C$2="National Currency",IF(Investment_Breakdown_DATA!S134=0,0,Investment_Breakdown_DATA!S134),IF($C$2="Current Exchange rate",IF(Investment_Breakdown_DATA!S134=0,0,Investment_Breakdown_DATA!S134/ECO!S25),IF($C$2="Constant Exchange rate",IF(Investment_Breakdown_DATA!S134=0,0,Investment_Breakdown_DATA!S134/ECO!S60))))</f>
        <v>54056</v>
      </c>
      <c r="J178" s="64">
        <f>IF($C$2="National Currency",IF(Investment_Breakdown_DATA!T134=0,0,Investment_Breakdown_DATA!T134),IF($C$2="Current Exchange rate",IF(Investment_Breakdown_DATA!T134=0,0,Investment_Breakdown_DATA!T134/ECO!T25),IF($C$2="Constant Exchange rate",IF(Investment_Breakdown_DATA!T134=0,0,Investment_Breakdown_DATA!T134/ECO!T60))))</f>
        <v>31699</v>
      </c>
      <c r="K178" s="64">
        <f>IF($C$2="National Currency",IF(Investment_Breakdown_DATA!U134=0,0,Investment_Breakdown_DATA!U134),IF($C$2="Current Exchange rate",IF(Investment_Breakdown_DATA!U134=0,0,Investment_Breakdown_DATA!U134/ECO!U25),IF($C$2="Constant Exchange rate",IF(Investment_Breakdown_DATA!U134=0,0,Investment_Breakdown_DATA!U134/ECO!U60))))</f>
        <v>39615</v>
      </c>
      <c r="L178" s="64">
        <f>IF($C$2="National Currency",IF(Investment_Breakdown_DATA!V134=0,0,Investment_Breakdown_DATA!V134),IF($C$2="Current Exchange rate",IF(Investment_Breakdown_DATA!V134=0,0,Investment_Breakdown_DATA!V134/ECO!V25),IF($C$2="Constant Exchange rate",IF(Investment_Breakdown_DATA!V134=0,0,Investment_Breakdown_DATA!V134/ECO!V60))))</f>
        <v>42417</v>
      </c>
      <c r="M178" s="64">
        <f>IF($C$2="National Currency",IF(Investment_Breakdown_DATA!W134=0,0,Investment_Breakdown_DATA!W134),IF($C$2="Current Exchange rate",IF(Investment_Breakdown_DATA!W134=0,0,Investment_Breakdown_DATA!W134/ECO!W25),IF($C$2="Constant Exchange rate",IF(Investment_Breakdown_DATA!W134=0,0,Investment_Breakdown_DATA!W134/ECO!W60))))</f>
        <v>37069</v>
      </c>
      <c r="N178" s="64">
        <f>IF($C$2="National Currency",IF(Investment_Breakdown_DATA!X134=0,0,Investment_Breakdown_DATA!X134),IF($C$2="Current Exchange rate",IF(Investment_Breakdown_DATA!X134=0,0,Investment_Breakdown_DATA!X134/ECO!X25),IF($C$2="Constant Exchange rate",IF(Investment_Breakdown_DATA!X134=0,0,Investment_Breakdown_DATA!X134/ECO!X60))))</f>
        <v>39540</v>
      </c>
      <c r="O178" s="64">
        <f>IF($C$2="National Currency",IF(Investment_Breakdown_DATA!Y134=0,0,Investment_Breakdown_DATA!Y134),IF($C$2="Current Exchange rate",IF(Investment_Breakdown_DATA!Y134=0,0,Investment_Breakdown_DATA!Y134/ECO!Y25),IF($C$2="Constant Exchange rate",IF(Investment_Breakdown_DATA!Y134=0,0,Investment_Breakdown_DATA!Y134/ECO!Y60))))</f>
        <v>39540</v>
      </c>
      <c r="P178" s="144">
        <f>IF($C$2="National Currency",IF(Investment_Breakdown_DATA!Z134=0,0,Investment_Breakdown_DATA!Z134),IF($C$2="Current Exchange rate",IF(Investment_Breakdown_DATA!Z134=0,0,Investment_Breakdown_DATA!Z134/ECO!Z25),IF($C$2="Constant Exchange rate",IF(Investment_Breakdown_DATA!Z134=0,0,Investment_Breakdown_DATA!Z134/ECO!Z60))))</f>
        <v>0</v>
      </c>
      <c r="Q178" s="63">
        <f t="shared" si="54"/>
        <v>6.2519057793597524E-2</v>
      </c>
      <c r="R178" s="63">
        <f t="shared" si="55"/>
        <v>0</v>
      </c>
      <c r="S178" s="63">
        <f t="shared" si="56"/>
        <v>0.32245225592829185</v>
      </c>
    </row>
    <row r="179" spans="3:19" ht="15" x14ac:dyDescent="0.25">
      <c r="C179" s="165"/>
      <c r="D179" s="166"/>
      <c r="E179" s="61" t="str">
        <f t="shared" si="53"/>
        <v>IS</v>
      </c>
      <c r="F179" s="64">
        <f>IF($C$2="National Currency",IF(Investment_Breakdown_DATA!P135=0,0,Investment_Breakdown_DATA!P135),IF($C$2="Current Exchange rate",IF(Investment_Breakdown_DATA!P135=0,0,Investment_Breakdown_DATA!P135/ECO!P26),IF($C$2="Constant Exchange rate",IF(Investment_Breakdown_DATA!P135=0,0,Investment_Breakdown_DATA!P135/ECO!P61))))</f>
        <v>0</v>
      </c>
      <c r="G179" s="64">
        <f>IF($C$2="National Currency",IF(Investment_Breakdown_DATA!Q135=0,0,Investment_Breakdown_DATA!Q135),IF($C$2="Current Exchange rate",IF(Investment_Breakdown_DATA!Q135=0,0,Investment_Breakdown_DATA!Q135/ECO!Q26),IF($C$2="Constant Exchange rate",IF(Investment_Breakdown_DATA!Q135=0,0,Investment_Breakdown_DATA!Q135/ECO!Q61))))</f>
        <v>0</v>
      </c>
      <c r="H179" s="64">
        <f>IF($C$2="National Currency",IF(Investment_Breakdown_DATA!R135=0,0,Investment_Breakdown_DATA!R135),IF($C$2="Current Exchange rate",IF(Investment_Breakdown_DATA!R135=0,0,Investment_Breakdown_DATA!R135/ECO!R26),IF($C$2="Constant Exchange rate",IF(Investment_Breakdown_DATA!R135=0,0,Investment_Breakdown_DATA!R135/ECO!R61))))</f>
        <v>97.027518172377981</v>
      </c>
      <c r="I179" s="64">
        <f>IF($C$2="National Currency",IF(Investment_Breakdown_DATA!S135=0,0,Investment_Breakdown_DATA!S135),IF($C$2="Current Exchange rate",IF(Investment_Breakdown_DATA!S135=0,0,Investment_Breakdown_DATA!S135/ECO!S26),IF($C$2="Constant Exchange rate",IF(Investment_Breakdown_DATA!S135=0,0,Investment_Breakdown_DATA!S135/ECO!S61))))</f>
        <v>20.891744548286603</v>
      </c>
      <c r="J179" s="64">
        <f>IF($C$2="National Currency",IF(Investment_Breakdown_DATA!T135=0,0,Investment_Breakdown_DATA!T135),IF($C$2="Current Exchange rate",IF(Investment_Breakdown_DATA!T135=0,0,Investment_Breakdown_DATA!T135/ECO!T26),IF($C$2="Constant Exchange rate",IF(Investment_Breakdown_DATA!T135=0,0,Investment_Breakdown_DATA!T135/ECO!T61))))</f>
        <v>89.46651090342678</v>
      </c>
      <c r="K179" s="64">
        <f>IF($C$2="National Currency",IF(Investment_Breakdown_DATA!U135=0,0,Investment_Breakdown_DATA!U135),IF($C$2="Current Exchange rate",IF(Investment_Breakdown_DATA!U135=0,0,Investment_Breakdown_DATA!U135/ECO!U26),IF($C$2="Constant Exchange rate",IF(Investment_Breakdown_DATA!U135=0,0,Investment_Breakdown_DATA!U135/ECO!U61))))</f>
        <v>106.88603322949116</v>
      </c>
      <c r="L179" s="64">
        <f>IF($C$2="National Currency",IF(Investment_Breakdown_DATA!V135=0,0,Investment_Breakdown_DATA!V135),IF($C$2="Current Exchange rate",IF(Investment_Breakdown_DATA!V135=0,0,Investment_Breakdown_DATA!V135/ECO!V26),IF($C$2="Constant Exchange rate",IF(Investment_Breakdown_DATA!V135=0,0,Investment_Breakdown_DATA!V135/ECO!V61))))</f>
        <v>103.12175493250258</v>
      </c>
      <c r="M179" s="64">
        <f>IF($C$2="National Currency",IF(Investment_Breakdown_DATA!W135=0,0,Investment_Breakdown_DATA!W135),IF($C$2="Current Exchange rate",IF(Investment_Breakdown_DATA!W135=0,0,Investment_Breakdown_DATA!W135/ECO!W26),IF($C$2="Constant Exchange rate",IF(Investment_Breakdown_DATA!W135=0,0,Investment_Breakdown_DATA!W135/ECO!W61))))</f>
        <v>98.085410176531667</v>
      </c>
      <c r="N179" s="64">
        <f>IF($C$2="National Currency",IF(Investment_Breakdown_DATA!X135=0,0,Investment_Breakdown_DATA!X135),IF($C$2="Current Exchange rate",IF(Investment_Breakdown_DATA!X135=0,0,Investment_Breakdown_DATA!X135/ECO!X26),IF($C$2="Constant Exchange rate",IF(Investment_Breakdown_DATA!X135=0,0,Investment_Breakdown_DATA!X135/ECO!X61))))</f>
        <v>114.71962616822429</v>
      </c>
      <c r="O179" s="64">
        <f>IF($C$2="National Currency",IF(Investment_Breakdown_DATA!Y135=0,0,Investment_Breakdown_DATA!Y135),IF($C$2="Current Exchange rate",IF(Investment_Breakdown_DATA!Y135=0,0,Investment_Breakdown_DATA!Y135/ECO!Y26),IF($C$2="Constant Exchange rate",IF(Investment_Breakdown_DATA!Y135=0,0,Investment_Breakdown_DATA!Y135/ECO!Y61))))</f>
        <v>114.71962616822429</v>
      </c>
      <c r="P179" s="144">
        <f>IF($C$2="National Currency",IF(Investment_Breakdown_DATA!Z135=0,0,Investment_Breakdown_DATA!Z135),IF($C$2="Current Exchange rate",IF(Investment_Breakdown_DATA!Z135=0,0,Investment_Breakdown_DATA!Z135/ECO!Z26),IF($C$2="Constant Exchange rate",IF(Investment_Breakdown_DATA!Z135=0,0,Investment_Breakdown_DATA!Z135/ECO!Z61))))</f>
        <v>0</v>
      </c>
      <c r="Q179" s="63">
        <f t="shared" si="54"/>
        <v>1.813900591419099E-4</v>
      </c>
      <c r="R179" s="63">
        <f t="shared" si="55"/>
        <v>0</v>
      </c>
      <c r="S179" s="63" t="str">
        <f t="shared" si="56"/>
        <v>-</v>
      </c>
    </row>
    <row r="180" spans="3:19" ht="15" x14ac:dyDescent="0.25">
      <c r="C180" s="165"/>
      <c r="D180" s="166"/>
      <c r="E180" s="61" t="str">
        <f t="shared" si="53"/>
        <v>IT</v>
      </c>
      <c r="F180" s="64">
        <f>IF($C$2="National Currency",IF(Investment_Breakdown_DATA!P136=0,0,Investment_Breakdown_DATA!P136),IF($C$2="Current Exchange rate",IF(Investment_Breakdown_DATA!P136=0,0,Investment_Breakdown_DATA!P136/ECO!P27),IF($C$2="Constant Exchange rate",IF(Investment_Breakdown_DATA!P136=0,0,Investment_Breakdown_DATA!P136/ECO!P62))))</f>
        <v>12243</v>
      </c>
      <c r="G180" s="64">
        <f>IF($C$2="National Currency",IF(Investment_Breakdown_DATA!Q136=0,0,Investment_Breakdown_DATA!Q136),IF($C$2="Current Exchange rate",IF(Investment_Breakdown_DATA!Q136=0,0,Investment_Breakdown_DATA!Q136/ECO!Q27),IF($C$2="Constant Exchange rate",IF(Investment_Breakdown_DATA!Q136=0,0,Investment_Breakdown_DATA!Q136/ECO!Q62))))</f>
        <v>15397</v>
      </c>
      <c r="H180" s="64">
        <f>IF($C$2="National Currency",IF(Investment_Breakdown_DATA!R136=0,0,Investment_Breakdown_DATA!R136),IF($C$2="Current Exchange rate",IF(Investment_Breakdown_DATA!R136=0,0,Investment_Breakdown_DATA!R136/ECO!R27),IF($C$2="Constant Exchange rate",IF(Investment_Breakdown_DATA!R136=0,0,Investment_Breakdown_DATA!R136/ECO!R62))))</f>
        <v>15373</v>
      </c>
      <c r="I180" s="64">
        <f>IF($C$2="National Currency",IF(Investment_Breakdown_DATA!S136=0,0,Investment_Breakdown_DATA!S136),IF($C$2="Current Exchange rate",IF(Investment_Breakdown_DATA!S136=0,0,Investment_Breakdown_DATA!S136/ECO!S27),IF($C$2="Constant Exchange rate",IF(Investment_Breakdown_DATA!S136=0,0,Investment_Breakdown_DATA!S136/ECO!S62))))</f>
        <v>15766</v>
      </c>
      <c r="J180" s="64">
        <f>IF($C$2="National Currency",IF(Investment_Breakdown_DATA!T136=0,0,Investment_Breakdown_DATA!T136),IF($C$2="Current Exchange rate",IF(Investment_Breakdown_DATA!T136=0,0,Investment_Breakdown_DATA!T136/ECO!T27),IF($C$2="Constant Exchange rate",IF(Investment_Breakdown_DATA!T136=0,0,Investment_Breakdown_DATA!T136/ECO!T62))))</f>
        <v>12259</v>
      </c>
      <c r="K180" s="64">
        <f>IF($C$2="National Currency",IF(Investment_Breakdown_DATA!U136=0,0,Investment_Breakdown_DATA!U136),IF($C$2="Current Exchange rate",IF(Investment_Breakdown_DATA!U136=0,0,Investment_Breakdown_DATA!U136/ECO!U27),IF($C$2="Constant Exchange rate",IF(Investment_Breakdown_DATA!U136=0,0,Investment_Breakdown_DATA!U136/ECO!U62))))</f>
        <v>12692</v>
      </c>
      <c r="L180" s="64">
        <f>IF($C$2="National Currency",IF(Investment_Breakdown_DATA!V136=0,0,Investment_Breakdown_DATA!V136),IF($C$2="Current Exchange rate",IF(Investment_Breakdown_DATA!V136=0,0,Investment_Breakdown_DATA!V136/ECO!V27),IF($C$2="Constant Exchange rate",IF(Investment_Breakdown_DATA!V136=0,0,Investment_Breakdown_DATA!V136/ECO!V62))))</f>
        <v>10839</v>
      </c>
      <c r="M180" s="64">
        <f>IF($C$2="National Currency",IF(Investment_Breakdown_DATA!W136=0,0,Investment_Breakdown_DATA!W136),IF($C$2="Current Exchange rate",IF(Investment_Breakdown_DATA!W136=0,0,Investment_Breakdown_DATA!W136/ECO!W27),IF($C$2="Constant Exchange rate",IF(Investment_Breakdown_DATA!W136=0,0,Investment_Breakdown_DATA!W136/ECO!W62))))</f>
        <v>9783</v>
      </c>
      <c r="N180" s="64">
        <f>IF($C$2="National Currency",IF(Investment_Breakdown_DATA!X136=0,0,Investment_Breakdown_DATA!X136),IF($C$2="Current Exchange rate",IF(Investment_Breakdown_DATA!X136=0,0,Investment_Breakdown_DATA!X136/ECO!X27),IF($C$2="Constant Exchange rate",IF(Investment_Breakdown_DATA!X136=0,0,Investment_Breakdown_DATA!X136/ECO!X62))))</f>
        <v>7926</v>
      </c>
      <c r="O180" s="64">
        <f>IF($C$2="National Currency",IF(Investment_Breakdown_DATA!Y136=0,0,Investment_Breakdown_DATA!Y136),IF($C$2="Current Exchange rate",IF(Investment_Breakdown_DATA!Y136=0,0,Investment_Breakdown_DATA!Y136/ECO!Y27),IF($C$2="Constant Exchange rate",IF(Investment_Breakdown_DATA!Y136=0,0,Investment_Breakdown_DATA!Y136/ECO!Y62))))</f>
        <v>8657</v>
      </c>
      <c r="P180" s="144">
        <f>IF($C$2="National Currency",IF(Investment_Breakdown_DATA!Z136=0,0,Investment_Breakdown_DATA!Z136),IF($C$2="Current Exchange rate",IF(Investment_Breakdown_DATA!Z136=0,0,Investment_Breakdown_DATA!Z136/ECO!Z27),IF($C$2="Constant Exchange rate",IF(Investment_Breakdown_DATA!Z136=0,0,Investment_Breakdown_DATA!Z136/ECO!Z62))))</f>
        <v>8399</v>
      </c>
      <c r="Q180" s="63">
        <f t="shared" si="54"/>
        <v>1.3688100235689777E-2</v>
      </c>
      <c r="R180" s="63">
        <f t="shared" si="55"/>
        <v>9.2228110017663401E-2</v>
      </c>
      <c r="S180" s="63">
        <f t="shared" si="56"/>
        <v>-0.29290206648697215</v>
      </c>
    </row>
    <row r="181" spans="3:19" ht="15" x14ac:dyDescent="0.25">
      <c r="C181" s="165"/>
      <c r="D181" s="166"/>
      <c r="E181" s="61" t="str">
        <f t="shared" si="53"/>
        <v>LI</v>
      </c>
      <c r="F181" s="64">
        <f>IF($C$2="National Currency",IF(Investment_Breakdown_DATA!P137=0,0,Investment_Breakdown_DATA!P137),IF($C$2="Current Exchange rate",IF(Investment_Breakdown_DATA!P137=0,0,Investment_Breakdown_DATA!P137/ECO!P28),IF($C$2="Constant Exchange rate",IF(Investment_Breakdown_DATA!P137=0,0,Investment_Breakdown_DATA!P137/ECO!P63))))</f>
        <v>0</v>
      </c>
      <c r="G181" s="64">
        <f>IF($C$2="National Currency",IF(Investment_Breakdown_DATA!Q137=0,0,Investment_Breakdown_DATA!Q137),IF($C$2="Current Exchange rate",IF(Investment_Breakdown_DATA!Q137=0,0,Investment_Breakdown_DATA!Q137/ECO!Q28),IF($C$2="Constant Exchange rate",IF(Investment_Breakdown_DATA!Q137=0,0,Investment_Breakdown_DATA!Q137/ECO!Q63))))</f>
        <v>0</v>
      </c>
      <c r="H181" s="64">
        <f>IF($C$2="National Currency",IF(Investment_Breakdown_DATA!R137=0,0,Investment_Breakdown_DATA!R137),IF($C$2="Current Exchange rate",IF(Investment_Breakdown_DATA!R137=0,0,Investment_Breakdown_DATA!R137/ECO!R28),IF($C$2="Constant Exchange rate",IF(Investment_Breakdown_DATA!R137=0,0,Investment_Breakdown_DATA!R137/ECO!R63))))</f>
        <v>0</v>
      </c>
      <c r="I181" s="64">
        <f>IF($C$2="National Currency",IF(Investment_Breakdown_DATA!S137=0,0,Investment_Breakdown_DATA!S137),IF($C$2="Current Exchange rate",IF(Investment_Breakdown_DATA!S137=0,0,Investment_Breakdown_DATA!S137/ECO!S28),IF($C$2="Constant Exchange rate",IF(Investment_Breakdown_DATA!S137=0,0,Investment_Breakdown_DATA!S137/ECO!S63))))</f>
        <v>0</v>
      </c>
      <c r="J181" s="64">
        <f>IF($C$2="National Currency",IF(Investment_Breakdown_DATA!T137=0,0,Investment_Breakdown_DATA!T137),IF($C$2="Current Exchange rate",IF(Investment_Breakdown_DATA!T137=0,0,Investment_Breakdown_DATA!T137/ECO!T28),IF($C$2="Constant Exchange rate",IF(Investment_Breakdown_DATA!T137=0,0,Investment_Breakdown_DATA!T137/ECO!T63))))</f>
        <v>0</v>
      </c>
      <c r="K181" s="64">
        <f>IF($C$2="National Currency",IF(Investment_Breakdown_DATA!U137=0,0,Investment_Breakdown_DATA!U137),IF($C$2="Current Exchange rate",IF(Investment_Breakdown_DATA!U137=0,0,Investment_Breakdown_DATA!U137/ECO!U28),IF($C$2="Constant Exchange rate",IF(Investment_Breakdown_DATA!U137=0,0,Investment_Breakdown_DATA!U137/ECO!U63))))</f>
        <v>0</v>
      </c>
      <c r="L181" s="64">
        <f>IF($C$2="National Currency",IF(Investment_Breakdown_DATA!V137=0,0,Investment_Breakdown_DATA!V137),IF($C$2="Current Exchange rate",IF(Investment_Breakdown_DATA!V137=0,0,Investment_Breakdown_DATA!V137/ECO!V28),IF($C$2="Constant Exchange rate",IF(Investment_Breakdown_DATA!V137=0,0,Investment_Breakdown_DATA!V137/ECO!V63))))</f>
        <v>0</v>
      </c>
      <c r="M181" s="64">
        <f>IF($C$2="National Currency",IF(Investment_Breakdown_DATA!W137=0,0,Investment_Breakdown_DATA!W137),IF($C$2="Current Exchange rate",IF(Investment_Breakdown_DATA!W137=0,0,Investment_Breakdown_DATA!W137/ECO!W28),IF($C$2="Constant Exchange rate",IF(Investment_Breakdown_DATA!W137=0,0,Investment_Breakdown_DATA!W137/ECO!W63))))</f>
        <v>0</v>
      </c>
      <c r="N181" s="64">
        <f>IF($C$2="National Currency",IF(Investment_Breakdown_DATA!X137=0,0,Investment_Breakdown_DATA!X137),IF($C$2="Current Exchange rate",IF(Investment_Breakdown_DATA!X137=0,0,Investment_Breakdown_DATA!X137/ECO!X28),IF($C$2="Constant Exchange rate",IF(Investment_Breakdown_DATA!X137=0,0,Investment_Breakdown_DATA!X137/ECO!X63))))</f>
        <v>0</v>
      </c>
      <c r="O181" s="64">
        <f>IF($C$2="National Currency",IF(Investment_Breakdown_DATA!Y137=0,0,Investment_Breakdown_DATA!Y137),IF($C$2="Current Exchange rate",IF(Investment_Breakdown_DATA!Y137=0,0,Investment_Breakdown_DATA!Y137/ECO!Y28),IF($C$2="Constant Exchange rate",IF(Investment_Breakdown_DATA!Y137=0,0,Investment_Breakdown_DATA!Y137/ECO!Y63))))</f>
        <v>0</v>
      </c>
      <c r="P181" s="144">
        <f>IF($C$2="National Currency",IF(Investment_Breakdown_DATA!Z137=0,0,Investment_Breakdown_DATA!Z137),IF($C$2="Current Exchange rate",IF(Investment_Breakdown_DATA!Z137=0,0,Investment_Breakdown_DATA!Z137/ECO!Z28),IF($C$2="Constant Exchange rate",IF(Investment_Breakdown_DATA!Z137=0,0,Investment_Breakdown_DATA!Z137/ECO!Z63))))</f>
        <v>0</v>
      </c>
      <c r="Q181" s="63">
        <f t="shared" si="54"/>
        <v>0</v>
      </c>
      <c r="R181" s="63" t="str">
        <f t="shared" si="55"/>
        <v>-</v>
      </c>
      <c r="S181" s="63" t="str">
        <f t="shared" si="56"/>
        <v>-</v>
      </c>
    </row>
    <row r="182" spans="3:19" ht="15" x14ac:dyDescent="0.25">
      <c r="C182" s="165"/>
      <c r="D182" s="166"/>
      <c r="E182" s="61" t="str">
        <f t="shared" si="53"/>
        <v>LU</v>
      </c>
      <c r="F182" s="64">
        <f>IF($C$2="National Currency",IF(Investment_Breakdown_DATA!P138=0,0,Investment_Breakdown_DATA!P138),IF($C$2="Current Exchange rate",IF(Investment_Breakdown_DATA!P138=0,0,Investment_Breakdown_DATA!P138/ECO!P29),IF($C$2="Constant Exchange rate",IF(Investment_Breakdown_DATA!P138=0,0,Investment_Breakdown_DATA!P138/ECO!P64))))</f>
        <v>16562</v>
      </c>
      <c r="G182" s="64">
        <f>IF($C$2="National Currency",IF(Investment_Breakdown_DATA!Q138=0,0,Investment_Breakdown_DATA!Q138),IF($C$2="Current Exchange rate",IF(Investment_Breakdown_DATA!Q138=0,0,Investment_Breakdown_DATA!Q138/ECO!Q29),IF($C$2="Constant Exchange rate",IF(Investment_Breakdown_DATA!Q138=0,0,Investment_Breakdown_DATA!Q138/ECO!Q64))))</f>
        <v>22245</v>
      </c>
      <c r="H182" s="64">
        <f>IF($C$2="National Currency",IF(Investment_Breakdown_DATA!R138=0,0,Investment_Breakdown_DATA!R138),IF($C$2="Current Exchange rate",IF(Investment_Breakdown_DATA!R138=0,0,Investment_Breakdown_DATA!R138/ECO!R29),IF($C$2="Constant Exchange rate",IF(Investment_Breakdown_DATA!R138=0,0,Investment_Breakdown_DATA!R138/ECO!R64))))</f>
        <v>28081</v>
      </c>
      <c r="I182" s="64">
        <f>IF($C$2="National Currency",IF(Investment_Breakdown_DATA!S138=0,0,Investment_Breakdown_DATA!S138),IF($C$2="Current Exchange rate",IF(Investment_Breakdown_DATA!S138=0,0,Investment_Breakdown_DATA!S138/ECO!S29),IF($C$2="Constant Exchange rate",IF(Investment_Breakdown_DATA!S138=0,0,Investment_Breakdown_DATA!S138/ECO!S64))))</f>
        <v>29690</v>
      </c>
      <c r="J182" s="64">
        <f>IF($C$2="National Currency",IF(Investment_Breakdown_DATA!T138=0,0,Investment_Breakdown_DATA!T138),IF($C$2="Current Exchange rate",IF(Investment_Breakdown_DATA!T138=0,0,Investment_Breakdown_DATA!T138/ECO!T29),IF($C$2="Constant Exchange rate",IF(Investment_Breakdown_DATA!T138=0,0,Investment_Breakdown_DATA!T138/ECO!T64))))</f>
        <v>23902</v>
      </c>
      <c r="K182" s="64">
        <f>IF($C$2="National Currency",IF(Investment_Breakdown_DATA!U138=0,0,Investment_Breakdown_DATA!U138),IF($C$2="Current Exchange rate",IF(Investment_Breakdown_DATA!U138=0,0,Investment_Breakdown_DATA!U138/ECO!U29),IF($C$2="Constant Exchange rate",IF(Investment_Breakdown_DATA!U138=0,0,Investment_Breakdown_DATA!U138/ECO!U64))))</f>
        <v>31113</v>
      </c>
      <c r="L182" s="64">
        <f>IF($C$2="National Currency",IF(Investment_Breakdown_DATA!V138=0,0,Investment_Breakdown_DATA!V138),IF($C$2="Current Exchange rate",IF(Investment_Breakdown_DATA!V138=0,0,Investment_Breakdown_DATA!V138/ECO!V29),IF($C$2="Constant Exchange rate",IF(Investment_Breakdown_DATA!V138=0,0,Investment_Breakdown_DATA!V138/ECO!V64))))</f>
        <v>40491</v>
      </c>
      <c r="M182" s="64">
        <f>IF($C$2="National Currency",IF(Investment_Breakdown_DATA!W138=0,0,Investment_Breakdown_DATA!W138),IF($C$2="Current Exchange rate",IF(Investment_Breakdown_DATA!W138=0,0,Investment_Breakdown_DATA!W138/ECO!W29),IF($C$2="Constant Exchange rate",IF(Investment_Breakdown_DATA!W138=0,0,Investment_Breakdown_DATA!W138/ECO!W64))))</f>
        <v>39951</v>
      </c>
      <c r="N182" s="64">
        <f>IF($C$2="National Currency",IF(Investment_Breakdown_DATA!X138=0,0,Investment_Breakdown_DATA!X138),IF($C$2="Current Exchange rate",IF(Investment_Breakdown_DATA!X138=0,0,Investment_Breakdown_DATA!X138/ECO!X29),IF($C$2="Constant Exchange rate",IF(Investment_Breakdown_DATA!X138=0,0,Investment_Breakdown_DATA!X138/ECO!X64))))</f>
        <v>49094</v>
      </c>
      <c r="O182" s="64">
        <f>IF($C$2="National Currency",IF(Investment_Breakdown_DATA!Y138=0,0,Investment_Breakdown_DATA!Y138),IF($C$2="Current Exchange rate",IF(Investment_Breakdown_DATA!Y138=0,0,Investment_Breakdown_DATA!Y138/ECO!Y29),IF($C$2="Constant Exchange rate",IF(Investment_Breakdown_DATA!Y138=0,0,Investment_Breakdown_DATA!Y138/ECO!Y64))))</f>
        <v>49094</v>
      </c>
      <c r="P182" s="144">
        <f>IF($C$2="National Currency",IF(Investment_Breakdown_DATA!Z138=0,0,Investment_Breakdown_DATA!Z138),IF($C$2="Current Exchange rate",IF(Investment_Breakdown_DATA!Z138=0,0,Investment_Breakdown_DATA!Z138/ECO!Z29),IF($C$2="Constant Exchange rate",IF(Investment_Breakdown_DATA!Z138=0,0,Investment_Breakdown_DATA!Z138/ECO!Z64))))</f>
        <v>0</v>
      </c>
      <c r="Q182" s="63">
        <f t="shared" si="54"/>
        <v>7.7625458354043414E-2</v>
      </c>
      <c r="R182" s="63">
        <f t="shared" si="55"/>
        <v>0</v>
      </c>
      <c r="S182" s="63">
        <f t="shared" si="56"/>
        <v>1.9642555246950852</v>
      </c>
    </row>
    <row r="183" spans="3:19" ht="15" x14ac:dyDescent="0.25">
      <c r="C183" s="165"/>
      <c r="D183" s="166"/>
      <c r="E183" s="61" t="str">
        <f t="shared" si="53"/>
        <v>LV</v>
      </c>
      <c r="F183" s="64">
        <f>IF($C$2="National Currency",IF(Investment_Breakdown_DATA!P139=0,0,Investment_Breakdown_DATA!P139),IF($C$2="Current Exchange rate",IF(Investment_Breakdown_DATA!P139=0,0,Investment_Breakdown_DATA!P139/ECO!P30),IF($C$2="Constant Exchange rate",IF(Investment_Breakdown_DATA!P139=0,0,Investment_Breakdown_DATA!P139/ECO!P65))))</f>
        <v>0.98178713716562316</v>
      </c>
      <c r="G183" s="64">
        <f>IF($C$2="National Currency",IF(Investment_Breakdown_DATA!Q139=0,0,Investment_Breakdown_DATA!Q139),IF($C$2="Current Exchange rate",IF(Investment_Breakdown_DATA!Q139=0,0,Investment_Breakdown_DATA!Q139/ECO!Q30),IF($C$2="Constant Exchange rate",IF(Investment_Breakdown_DATA!Q139=0,0,Investment_Breakdown_DATA!Q139/ECO!Q65))))</f>
        <v>2.2339214570290271</v>
      </c>
      <c r="H183" s="64">
        <f>IF($C$2="National Currency",IF(Investment_Breakdown_DATA!R139=0,0,Investment_Breakdown_DATA!R139),IF($C$2="Current Exchange rate",IF(Investment_Breakdown_DATA!R139=0,0,Investment_Breakdown_DATA!R139/ECO!R30),IF($C$2="Constant Exchange rate",IF(Investment_Breakdown_DATA!R139=0,0,Investment_Breakdown_DATA!R139/ECO!R65))))</f>
        <v>3.9698349459305637</v>
      </c>
      <c r="I183" s="64">
        <f>IF($C$2="National Currency",IF(Investment_Breakdown_DATA!S139=0,0,Investment_Breakdown_DATA!S139),IF($C$2="Current Exchange rate",IF(Investment_Breakdown_DATA!S139=0,0,Investment_Breakdown_DATA!S139/ECO!S30),IF($C$2="Constant Exchange rate",IF(Investment_Breakdown_DATA!S139=0,0,Investment_Breakdown_DATA!S139/ECO!S65))))</f>
        <v>3.528742174160501</v>
      </c>
      <c r="J183" s="64">
        <f>IF($C$2="National Currency",IF(Investment_Breakdown_DATA!T139=0,0,Investment_Breakdown_DATA!T139),IF($C$2="Current Exchange rate",IF(Investment_Breakdown_DATA!T139=0,0,Investment_Breakdown_DATA!T139/ECO!T30),IF($C$2="Constant Exchange rate",IF(Investment_Breakdown_DATA!T139=0,0,Investment_Breakdown_DATA!T139/ECO!T65))))</f>
        <v>1.4513375071143997</v>
      </c>
      <c r="K183" s="64">
        <f>IF($C$2="National Currency",IF(Investment_Breakdown_DATA!U139=0,0,Investment_Breakdown_DATA!U139),IF($C$2="Current Exchange rate",IF(Investment_Breakdown_DATA!U139=0,0,Investment_Breakdown_DATA!U139/ECO!U30),IF($C$2="Constant Exchange rate",IF(Investment_Breakdown_DATA!U139=0,0,Investment_Breakdown_DATA!U139/ECO!U65))))</f>
        <v>1.4655663062037565</v>
      </c>
      <c r="L183" s="64">
        <f>IF($C$2="National Currency",IF(Investment_Breakdown_DATA!V139=0,0,Investment_Breakdown_DATA!V139),IF($C$2="Current Exchange rate",IF(Investment_Breakdown_DATA!V139=0,0,Investment_Breakdown_DATA!V139/ECO!V30),IF($C$2="Constant Exchange rate",IF(Investment_Breakdown_DATA!V139=0,0,Investment_Breakdown_DATA!V139/ECO!V65))))</f>
        <v>1.0387023335230507</v>
      </c>
      <c r="M183" s="64">
        <f>IF($C$2="National Currency",IF(Investment_Breakdown_DATA!W139=0,0,Investment_Breakdown_DATA!W139),IF($C$2="Current Exchange rate",IF(Investment_Breakdown_DATA!W139=0,0,Investment_Breakdown_DATA!W139/ECO!W30),IF($C$2="Constant Exchange rate",IF(Investment_Breakdown_DATA!W139=0,0,Investment_Breakdown_DATA!W139/ECO!W65))))</f>
        <v>1.2663631189527604</v>
      </c>
      <c r="N183" s="64">
        <f>IF($C$2="National Currency",IF(Investment_Breakdown_DATA!X139=0,0,Investment_Breakdown_DATA!X139),IF($C$2="Current Exchange rate",IF(Investment_Breakdown_DATA!X139=0,0,Investment_Breakdown_DATA!X139/ECO!X30),IF($C$2="Constant Exchange rate",IF(Investment_Breakdown_DATA!X139=0,0,Investment_Breakdown_DATA!X139/ECO!X65))))</f>
        <v>1.1525327262379057</v>
      </c>
      <c r="O183" s="64">
        <f>IF($C$2="National Currency",IF(Investment_Breakdown_DATA!Y139=0,0,Investment_Breakdown_DATA!Y139),IF($C$2="Current Exchange rate",IF(Investment_Breakdown_DATA!Y139=0,0,Investment_Breakdown_DATA!Y139/ECO!Y30),IF($C$2="Constant Exchange rate",IF(Investment_Breakdown_DATA!Y139=0,0,Investment_Breakdown_DATA!Y139/ECO!Y65))))</f>
        <v>1.5793966989186115</v>
      </c>
      <c r="P183" s="144">
        <f>IF($C$2="National Currency",IF(Investment_Breakdown_DATA!Z139=0,0,Investment_Breakdown_DATA!Z139),IF($C$2="Current Exchange rate",IF(Investment_Breakdown_DATA!Z139=0,0,Investment_Breakdown_DATA!Z139/ECO!Z30),IF($C$2="Constant Exchange rate",IF(Investment_Breakdown_DATA!Z139=0,0,Investment_Breakdown_DATA!Z139/ECO!Z65))))</f>
        <v>0</v>
      </c>
      <c r="Q183" s="63">
        <f t="shared" si="54"/>
        <v>2.4972785406856303E-6</v>
      </c>
      <c r="R183" s="63">
        <f t="shared" si="55"/>
        <v>0.37037037037037024</v>
      </c>
      <c r="S183" s="63">
        <f t="shared" si="56"/>
        <v>0.6086956521739133</v>
      </c>
    </row>
    <row r="184" spans="3:19" ht="15" x14ac:dyDescent="0.25">
      <c r="C184" s="165"/>
      <c r="D184" s="166"/>
      <c r="E184" s="61" t="str">
        <f t="shared" si="53"/>
        <v>MT</v>
      </c>
      <c r="F184" s="64">
        <f>IF($C$2="National Currency",IF(Investment_Breakdown_DATA!P140=0,0,Investment_Breakdown_DATA!P140),IF($C$2="Current Exchange rate",IF(Investment_Breakdown_DATA!P140=0,0,Investment_Breakdown_DATA!P140/ECO!P31),IF($C$2="Constant Exchange rate",IF(Investment_Breakdown_DATA!P140=0,0,Investment_Breakdown_DATA!P140/ECO!P66))))</f>
        <v>157.34917307244351</v>
      </c>
      <c r="G184" s="64">
        <f>IF($C$2="National Currency",IF(Investment_Breakdown_DATA!Q140=0,0,Investment_Breakdown_DATA!Q140),IF($C$2="Current Exchange rate",IF(Investment_Breakdown_DATA!Q140=0,0,Investment_Breakdown_DATA!Q140/ECO!Q31),IF($C$2="Constant Exchange rate",IF(Investment_Breakdown_DATA!Q140=0,0,Investment_Breakdown_DATA!Q140/ECO!Q66))))</f>
        <v>558.88655951549038</v>
      </c>
      <c r="H184" s="64">
        <f>IF($C$2="National Currency",IF(Investment_Breakdown_DATA!R140=0,0,Investment_Breakdown_DATA!R140),IF($C$2="Current Exchange rate",IF(Investment_Breakdown_DATA!R140=0,0,Investment_Breakdown_DATA!R140/ECO!R31),IF($C$2="Constant Exchange rate",IF(Investment_Breakdown_DATA!R140=0,0,Investment_Breakdown_DATA!R140/ECO!R66))))</f>
        <v>792.19659911483802</v>
      </c>
      <c r="I184" s="64">
        <f>IF($C$2="National Currency",IF(Investment_Breakdown_DATA!S140=0,0,Investment_Breakdown_DATA!S140),IF($C$2="Current Exchange rate",IF(Investment_Breakdown_DATA!S140=0,0,Investment_Breakdown_DATA!S140/ECO!S31),IF($C$2="Constant Exchange rate",IF(Investment_Breakdown_DATA!S140=0,0,Investment_Breakdown_DATA!S140/ECO!S66))))</f>
        <v>1649.4991847193105</v>
      </c>
      <c r="J184" s="64">
        <f>IF($C$2="National Currency",IF(Investment_Breakdown_DATA!T140=0,0,Investment_Breakdown_DATA!T140),IF($C$2="Current Exchange rate",IF(Investment_Breakdown_DATA!T140=0,0,Investment_Breakdown_DATA!T140/ECO!T31),IF($C$2="Constant Exchange rate",IF(Investment_Breakdown_DATA!T140=0,0,Investment_Breakdown_DATA!T140/ECO!T66))))</f>
        <v>471</v>
      </c>
      <c r="K184" s="64">
        <f>IF($C$2="National Currency",IF(Investment_Breakdown_DATA!U140=0,0,Investment_Breakdown_DATA!U140),IF($C$2="Current Exchange rate",IF(Investment_Breakdown_DATA!U140=0,0,Investment_Breakdown_DATA!U140/ECO!U31),IF($C$2="Constant Exchange rate",IF(Investment_Breakdown_DATA!U140=0,0,Investment_Breakdown_DATA!U140/ECO!U66))))</f>
        <v>312</v>
      </c>
      <c r="L184" s="64">
        <f>IF($C$2="National Currency",IF(Investment_Breakdown_DATA!V140=0,0,Investment_Breakdown_DATA!V140),IF($C$2="Current Exchange rate",IF(Investment_Breakdown_DATA!V140=0,0,Investment_Breakdown_DATA!V140/ECO!V31),IF($C$2="Constant Exchange rate",IF(Investment_Breakdown_DATA!V140=0,0,Investment_Breakdown_DATA!V140/ECO!V66))))</f>
        <v>391</v>
      </c>
      <c r="M184" s="64">
        <f>IF($C$2="National Currency",IF(Investment_Breakdown_DATA!W140=0,0,Investment_Breakdown_DATA!W140),IF($C$2="Current Exchange rate",IF(Investment_Breakdown_DATA!W140=0,0,Investment_Breakdown_DATA!W140/ECO!W31),IF($C$2="Constant Exchange rate",IF(Investment_Breakdown_DATA!W140=0,0,Investment_Breakdown_DATA!W140/ECO!W66))))</f>
        <v>396</v>
      </c>
      <c r="N184" s="64">
        <f>IF($C$2="National Currency",IF(Investment_Breakdown_DATA!X140=0,0,Investment_Breakdown_DATA!X140),IF($C$2="Current Exchange rate",IF(Investment_Breakdown_DATA!X140=0,0,Investment_Breakdown_DATA!X140/ECO!X31),IF($C$2="Constant Exchange rate",IF(Investment_Breakdown_DATA!X140=0,0,Investment_Breakdown_DATA!X140/ECO!X66))))</f>
        <v>430.96758677617896</v>
      </c>
      <c r="O184" s="64">
        <f>IF($C$2="National Currency",IF(Investment_Breakdown_DATA!Y140=0,0,Investment_Breakdown_DATA!Y140),IF($C$2="Current Exchange rate",IF(Investment_Breakdown_DATA!Y140=0,0,Investment_Breakdown_DATA!Y140/ECO!Y31),IF($C$2="Constant Exchange rate",IF(Investment_Breakdown_DATA!Y140=0,0,Investment_Breakdown_DATA!Y140/ECO!Y66))))</f>
        <v>430.96758677617896</v>
      </c>
      <c r="P184" s="144">
        <f>IF($C$2="National Currency",IF(Investment_Breakdown_DATA!Z140=0,0,Investment_Breakdown_DATA!Z140),IF($C$2="Current Exchange rate",IF(Investment_Breakdown_DATA!Z140=0,0,Investment_Breakdown_DATA!Z140/ECO!Z31),IF($C$2="Constant Exchange rate",IF(Investment_Breakdown_DATA!Z140=0,0,Investment_Breakdown_DATA!Z140/ECO!Z66))))</f>
        <v>430.96758677617896</v>
      </c>
      <c r="Q184" s="63">
        <f t="shared" si="54"/>
        <v>6.8142861570124399E-4</v>
      </c>
      <c r="R184" s="63">
        <f t="shared" si="55"/>
        <v>0</v>
      </c>
      <c r="S184" s="63">
        <f t="shared" si="56"/>
        <v>1.7389250185494247</v>
      </c>
    </row>
    <row r="185" spans="3:19" ht="15" x14ac:dyDescent="0.25">
      <c r="C185" s="165"/>
      <c r="D185" s="166"/>
      <c r="E185" s="61" t="str">
        <f t="shared" si="53"/>
        <v>NL</v>
      </c>
      <c r="F185" s="64">
        <f>IF($C$2="National Currency",IF(Investment_Breakdown_DATA!P141=0,0,Investment_Breakdown_DATA!P141),IF($C$2="Current Exchange rate",IF(Investment_Breakdown_DATA!P141=0,0,Investment_Breakdown_DATA!P141/ECO!P32),IF($C$2="Constant Exchange rate",IF(Investment_Breakdown_DATA!P141=0,0,Investment_Breakdown_DATA!P141/ECO!P67))))</f>
        <v>77932</v>
      </c>
      <c r="G185" s="64">
        <f>IF($C$2="National Currency",IF(Investment_Breakdown_DATA!Q141=0,0,Investment_Breakdown_DATA!Q141),IF($C$2="Current Exchange rate",IF(Investment_Breakdown_DATA!Q141=0,0,Investment_Breakdown_DATA!Q141/ECO!Q32),IF($C$2="Constant Exchange rate",IF(Investment_Breakdown_DATA!Q141=0,0,Investment_Breakdown_DATA!Q141/ECO!Q67))))</f>
        <v>100739</v>
      </c>
      <c r="H185" s="64">
        <f>IF($C$2="National Currency",IF(Investment_Breakdown_DATA!R141=0,0,Investment_Breakdown_DATA!R141),IF($C$2="Current Exchange rate",IF(Investment_Breakdown_DATA!R141=0,0,Investment_Breakdown_DATA!R141/ECO!R32),IF($C$2="Constant Exchange rate",IF(Investment_Breakdown_DATA!R141=0,0,Investment_Breakdown_DATA!R141/ECO!R67))))</f>
        <v>110541</v>
      </c>
      <c r="I185" s="64">
        <f>IF($C$2="National Currency",IF(Investment_Breakdown_DATA!S141=0,0,Investment_Breakdown_DATA!S141),IF($C$2="Current Exchange rate",IF(Investment_Breakdown_DATA!S141=0,0,Investment_Breakdown_DATA!S141/ECO!S32),IF($C$2="Constant Exchange rate",IF(Investment_Breakdown_DATA!S141=0,0,Investment_Breakdown_DATA!S141/ECO!S67))))</f>
        <v>107516</v>
      </c>
      <c r="J185" s="64">
        <f>IF($C$2="National Currency",IF(Investment_Breakdown_DATA!T141=0,0,Investment_Breakdown_DATA!T141),IF($C$2="Current Exchange rate",IF(Investment_Breakdown_DATA!T141=0,0,Investment_Breakdown_DATA!T141/ECO!T32),IF($C$2="Constant Exchange rate",IF(Investment_Breakdown_DATA!T141=0,0,Investment_Breakdown_DATA!T141/ECO!T67))))</f>
        <v>80659</v>
      </c>
      <c r="K185" s="64">
        <f>IF($C$2="National Currency",IF(Investment_Breakdown_DATA!U141=0,0,Investment_Breakdown_DATA!U141),IF($C$2="Current Exchange rate",IF(Investment_Breakdown_DATA!U141=0,0,Investment_Breakdown_DATA!U141/ECO!U32),IF($C$2="Constant Exchange rate",IF(Investment_Breakdown_DATA!U141=0,0,Investment_Breakdown_DATA!U141/ECO!U67))))</f>
        <v>81296</v>
      </c>
      <c r="L185" s="64">
        <f>IF($C$2="National Currency",IF(Investment_Breakdown_DATA!V141=0,0,Investment_Breakdown_DATA!V141),IF($C$2="Current Exchange rate",IF(Investment_Breakdown_DATA!V141=0,0,Investment_Breakdown_DATA!V141/ECO!V32),IF($C$2="Constant Exchange rate",IF(Investment_Breakdown_DATA!V141=0,0,Investment_Breakdown_DATA!V141/ECO!V67))))</f>
        <v>84748</v>
      </c>
      <c r="M185" s="64">
        <f>IF($C$2="National Currency",IF(Investment_Breakdown_DATA!W141=0,0,Investment_Breakdown_DATA!W141),IF($C$2="Current Exchange rate",IF(Investment_Breakdown_DATA!W141=0,0,Investment_Breakdown_DATA!W141/ECO!W32),IF($C$2="Constant Exchange rate",IF(Investment_Breakdown_DATA!W141=0,0,Investment_Breakdown_DATA!W141/ECO!W67))))</f>
        <v>80464</v>
      </c>
      <c r="N185" s="64">
        <f>IF($C$2="National Currency",IF(Investment_Breakdown_DATA!X141=0,0,Investment_Breakdown_DATA!X141),IF($C$2="Current Exchange rate",IF(Investment_Breakdown_DATA!X141=0,0,Investment_Breakdown_DATA!X141/ECO!X32),IF($C$2="Constant Exchange rate",IF(Investment_Breakdown_DATA!X141=0,0,Investment_Breakdown_DATA!X141/ECO!X67))))</f>
        <v>86894</v>
      </c>
      <c r="O185" s="64">
        <f>IF($C$2="National Currency",IF(Investment_Breakdown_DATA!Y141=0,0,Investment_Breakdown_DATA!Y141),IF($C$2="Current Exchange rate",IF(Investment_Breakdown_DATA!Y141=0,0,Investment_Breakdown_DATA!Y141/ECO!Y32),IF($C$2="Constant Exchange rate",IF(Investment_Breakdown_DATA!Y141=0,0,Investment_Breakdown_DATA!Y141/ECO!Y67))))</f>
        <v>86894</v>
      </c>
      <c r="P185" s="144">
        <f>IF($C$2="National Currency",IF(Investment_Breakdown_DATA!Z141=0,0,Investment_Breakdown_DATA!Z141),IF($C$2="Current Exchange rate",IF(Investment_Breakdown_DATA!Z141=0,0,Investment_Breakdown_DATA!Z141/ECO!Z32),IF($C$2="Constant Exchange rate",IF(Investment_Breakdown_DATA!Z141=0,0,Investment_Breakdown_DATA!Z141/ECO!Z67))))</f>
        <v>86894</v>
      </c>
      <c r="Q185" s="63">
        <f t="shared" si="54"/>
        <v>0.13739329812637488</v>
      </c>
      <c r="R185" s="63">
        <f t="shared" si="55"/>
        <v>0</v>
      </c>
      <c r="S185" s="63">
        <f t="shared" si="56"/>
        <v>0.11499769029410256</v>
      </c>
    </row>
    <row r="186" spans="3:19" ht="15" x14ac:dyDescent="0.25">
      <c r="C186" s="165"/>
      <c r="D186" s="166"/>
      <c r="E186" s="61" t="str">
        <f t="shared" si="53"/>
        <v>NO</v>
      </c>
      <c r="F186" s="64">
        <f>IF($C$2="National Currency",IF(Investment_Breakdown_DATA!P142=0,0,Investment_Breakdown_DATA!P142),IF($C$2="Current Exchange rate",IF(Investment_Breakdown_DATA!P142=0,0,Investment_Breakdown_DATA!P142/ECO!P33),IF($C$2="Constant Exchange rate",IF(Investment_Breakdown_DATA!P142=0,0,Investment_Breakdown_DATA!P142/ECO!P68))))</f>
        <v>0</v>
      </c>
      <c r="G186" s="64">
        <f>IF($C$2="National Currency",IF(Investment_Breakdown_DATA!Q142=0,0,Investment_Breakdown_DATA!Q142),IF($C$2="Current Exchange rate",IF(Investment_Breakdown_DATA!Q142=0,0,Investment_Breakdown_DATA!Q142/ECO!Q33),IF($C$2="Constant Exchange rate",IF(Investment_Breakdown_DATA!Q142=0,0,Investment_Breakdown_DATA!Q142/ECO!Q68))))</f>
        <v>0</v>
      </c>
      <c r="H186" s="64">
        <f>IF($C$2="National Currency",IF(Investment_Breakdown_DATA!R142=0,0,Investment_Breakdown_DATA!R142),IF($C$2="Current Exchange rate",IF(Investment_Breakdown_DATA!R142=0,0,Investment_Breakdown_DATA!R142/ECO!R33),IF($C$2="Constant Exchange rate",IF(Investment_Breakdown_DATA!R142=0,0,Investment_Breakdown_DATA!R142/ECO!R68))))</f>
        <v>0</v>
      </c>
      <c r="I186" s="64">
        <f>IF($C$2="National Currency",IF(Investment_Breakdown_DATA!S142=0,0,Investment_Breakdown_DATA!S142),IF($C$2="Current Exchange rate",IF(Investment_Breakdown_DATA!S142=0,0,Investment_Breakdown_DATA!S142/ECO!S33),IF($C$2="Constant Exchange rate",IF(Investment_Breakdown_DATA!S142=0,0,Investment_Breakdown_DATA!S142/ECO!S68))))</f>
        <v>0</v>
      </c>
      <c r="J186" s="64">
        <f>IF($C$2="National Currency",IF(Investment_Breakdown_DATA!T142=0,0,Investment_Breakdown_DATA!T142),IF($C$2="Current Exchange rate",IF(Investment_Breakdown_DATA!T142=0,0,Investment_Breakdown_DATA!T142/ECO!T33),IF($C$2="Constant Exchange rate",IF(Investment_Breakdown_DATA!T142=0,0,Investment_Breakdown_DATA!T142/ECO!T68))))</f>
        <v>0</v>
      </c>
      <c r="K186" s="64">
        <f>IF($C$2="National Currency",IF(Investment_Breakdown_DATA!U142=0,0,Investment_Breakdown_DATA!U142),IF($C$2="Current Exchange rate",IF(Investment_Breakdown_DATA!U142=0,0,Investment_Breakdown_DATA!U142/ECO!U33),IF($C$2="Constant Exchange rate",IF(Investment_Breakdown_DATA!U142=0,0,Investment_Breakdown_DATA!U142/ECO!U68))))</f>
        <v>0</v>
      </c>
      <c r="L186" s="64">
        <f>IF($C$2="National Currency",IF(Investment_Breakdown_DATA!V142=0,0,Investment_Breakdown_DATA!V142),IF($C$2="Current Exchange rate",IF(Investment_Breakdown_DATA!V142=0,0,Investment_Breakdown_DATA!V142/ECO!V33),IF($C$2="Constant Exchange rate",IF(Investment_Breakdown_DATA!V142=0,0,Investment_Breakdown_DATA!V142/ECO!V68))))</f>
        <v>0</v>
      </c>
      <c r="M186" s="64">
        <f>IF($C$2="National Currency",IF(Investment_Breakdown_DATA!W142=0,0,Investment_Breakdown_DATA!W142),IF($C$2="Current Exchange rate",IF(Investment_Breakdown_DATA!W142=0,0,Investment_Breakdown_DATA!W142/ECO!W33),IF($C$2="Constant Exchange rate",IF(Investment_Breakdown_DATA!W142=0,0,Investment_Breakdown_DATA!W142/ECO!W68))))</f>
        <v>0</v>
      </c>
      <c r="N186" s="64">
        <f>IF($C$2="National Currency",IF(Investment_Breakdown_DATA!X142=0,0,Investment_Breakdown_DATA!X142),IF($C$2="Current Exchange rate",IF(Investment_Breakdown_DATA!X142=0,0,Investment_Breakdown_DATA!X142/ECO!X33),IF($C$2="Constant Exchange rate",IF(Investment_Breakdown_DATA!X142=0,0,Investment_Breakdown_DATA!X142/ECO!X68))))</f>
        <v>0</v>
      </c>
      <c r="O186" s="64">
        <f>IF($C$2="National Currency",IF(Investment_Breakdown_DATA!Y142=0,0,Investment_Breakdown_DATA!Y142),IF($C$2="Current Exchange rate",IF(Investment_Breakdown_DATA!Y142=0,0,Investment_Breakdown_DATA!Y142/ECO!Y33),IF($C$2="Constant Exchange rate",IF(Investment_Breakdown_DATA!Y142=0,0,Investment_Breakdown_DATA!Y142/ECO!Y68))))</f>
        <v>0</v>
      </c>
      <c r="P186" s="144">
        <f>IF($C$2="National Currency",IF(Investment_Breakdown_DATA!Z142=0,0,Investment_Breakdown_DATA!Z142),IF($C$2="Current Exchange rate",IF(Investment_Breakdown_DATA!Z142=0,0,Investment_Breakdown_DATA!Z142/ECO!Z33),IF($C$2="Constant Exchange rate",IF(Investment_Breakdown_DATA!Z142=0,0,Investment_Breakdown_DATA!Z142/ECO!Z68))))</f>
        <v>0</v>
      </c>
      <c r="Q186" s="63">
        <f t="shared" si="54"/>
        <v>0</v>
      </c>
      <c r="R186" s="63" t="str">
        <f t="shared" si="55"/>
        <v>-</v>
      </c>
      <c r="S186" s="63" t="str">
        <f t="shared" si="56"/>
        <v>-</v>
      </c>
    </row>
    <row r="187" spans="3:19" ht="15" x14ac:dyDescent="0.25">
      <c r="C187" s="165"/>
      <c r="D187" s="166"/>
      <c r="E187" s="61" t="str">
        <f t="shared" si="53"/>
        <v>PL</v>
      </c>
      <c r="F187" s="64">
        <f>IF($C$2="National Currency",IF(Investment_Breakdown_DATA!P143=0,0,Investment_Breakdown_DATA!P143),IF($C$2="Current Exchange rate",IF(Investment_Breakdown_DATA!P143=0,0,Investment_Breakdown_DATA!P143/ECO!P34),IF($C$2="Constant Exchange rate",IF(Investment_Breakdown_DATA!P143=0,0,Investment_Breakdown_DATA!P143/ECO!P69))))</f>
        <v>1154.8722269025554</v>
      </c>
      <c r="G187" s="141">
        <f>IF($C$2="National Currency",IF(Investment_Breakdown_DATA!Q143=0,0,Investment_Breakdown_DATA!Q143),IF($C$2="Current Exchange rate",IF(Investment_Breakdown_DATA!Q143=0,0,Investment_Breakdown_DATA!Q143/ECO!Q34),IF($C$2="Constant Exchange rate",IF(Investment_Breakdown_DATA!Q143=0,0,Investment_Breakdown_DATA!Q143/ECO!Q69))))</f>
        <v>1259.9457081344192</v>
      </c>
      <c r="H187" s="141">
        <f>IF($C$2="National Currency",IF(Investment_Breakdown_DATA!R143=0,0,Investment_Breakdown_DATA!R143),IF($C$2="Current Exchange rate",IF(Investment_Breakdown_DATA!R143=0,0,Investment_Breakdown_DATA!R143/ECO!R34),IF($C$2="Constant Exchange rate",IF(Investment_Breakdown_DATA!R143=0,0,Investment_Breakdown_DATA!R143/ECO!R69))))</f>
        <v>1365.0191893662829</v>
      </c>
      <c r="I187" s="64">
        <f>IF($C$2="National Currency",IF(Investment_Breakdown_DATA!S143=0,0,Investment_Breakdown_DATA!S143),IF($C$2="Current Exchange rate",IF(Investment_Breakdown_DATA!S143=0,0,Investment_Breakdown_DATA!S143/ECO!S34),IF($C$2="Constant Exchange rate",IF(Investment_Breakdown_DATA!S143=0,0,Investment_Breakdown_DATA!S143/ECO!S69))))</f>
        <v>1470.0926705981465</v>
      </c>
      <c r="J187" s="64">
        <f>IF($C$2="National Currency",IF(Investment_Breakdown_DATA!T143=0,0,Investment_Breakdown_DATA!T143),IF($C$2="Current Exchange rate",IF(Investment_Breakdown_DATA!T143=0,0,Investment_Breakdown_DATA!T143/ECO!T34),IF($C$2="Constant Exchange rate",IF(Investment_Breakdown_DATA!T143=0,0,Investment_Breakdown_DATA!T143/ECO!T69))))</f>
        <v>1220.3968922587287</v>
      </c>
      <c r="K187" s="64">
        <f>IF($C$2="National Currency",IF(Investment_Breakdown_DATA!U143=0,0,Investment_Breakdown_DATA!U143),IF($C$2="Current Exchange rate",IF(Investment_Breakdown_DATA!U143=0,0,Investment_Breakdown_DATA!U143/ECO!U34),IF($C$2="Constant Exchange rate",IF(Investment_Breakdown_DATA!U143=0,0,Investment_Breakdown_DATA!U143/ECO!U69))))</f>
        <v>1390.5270055227932</v>
      </c>
      <c r="L187" s="64">
        <f>IF($C$2="National Currency",IF(Investment_Breakdown_DATA!V143=0,0,Investment_Breakdown_DATA!V143),IF($C$2="Current Exchange rate",IF(Investment_Breakdown_DATA!V143=0,0,Investment_Breakdown_DATA!V143/ECO!V34),IF($C$2="Constant Exchange rate",IF(Investment_Breakdown_DATA!V143=0,0,Investment_Breakdown_DATA!V143/ECO!V69))))</f>
        <v>1598.8018346906299</v>
      </c>
      <c r="M187" s="64">
        <f>IF($C$2="National Currency",IF(Investment_Breakdown_DATA!W143=0,0,Investment_Breakdown_DATA!W143),IF($C$2="Current Exchange rate",IF(Investment_Breakdown_DATA!W143=0,0,Investment_Breakdown_DATA!W143/ECO!W34),IF($C$2="Constant Exchange rate",IF(Investment_Breakdown_DATA!W143=0,0,Investment_Breakdown_DATA!W143/ECO!W69))))</f>
        <v>2003.6506599269867</v>
      </c>
      <c r="N187" s="64">
        <f>IF($C$2="National Currency",IF(Investment_Breakdown_DATA!X143=0,0,Investment_Breakdown_DATA!X143),IF($C$2="Current Exchange rate",IF(Investment_Breakdown_DATA!X143=0,0,Investment_Breakdown_DATA!X143/ECO!X34),IF($C$2="Constant Exchange rate",IF(Investment_Breakdown_DATA!X143=0,0,Investment_Breakdown_DATA!X143/ECO!X69))))</f>
        <v>3867.8273893101186</v>
      </c>
      <c r="O187" s="64">
        <f>IF($C$2="National Currency",IF(Investment_Breakdown_DATA!Y143=0,0,Investment_Breakdown_DATA!Y143),IF($C$2="Current Exchange rate",IF(Investment_Breakdown_DATA!Y143=0,0,Investment_Breakdown_DATA!Y143/ECO!Y34),IF($C$2="Constant Exchange rate",IF(Investment_Breakdown_DATA!Y143=0,0,Investment_Breakdown_DATA!Y143/ECO!Y69))))</f>
        <v>5121.9645698773747</v>
      </c>
      <c r="P187" s="144">
        <f>IF($C$2="National Currency",IF(Investment_Breakdown_DATA!Z143=0,0,Investment_Breakdown_DATA!Z143),IF($C$2="Current Exchange rate",IF(Investment_Breakdown_DATA!Z143=0,0,Investment_Breakdown_DATA!Z143/ECO!Z34),IF($C$2="Constant Exchange rate",IF(Investment_Breakdown_DATA!Z143=0,0,Investment_Breakdown_DATA!Z143/ECO!Z69))))</f>
        <v>0</v>
      </c>
      <c r="Q187" s="63">
        <f t="shared" si="54"/>
        <v>8.0986443844441695E-3</v>
      </c>
      <c r="R187" s="63">
        <f t="shared" si="55"/>
        <v>0.32424848741529511</v>
      </c>
      <c r="S187" s="63">
        <f t="shared" si="56"/>
        <v>3.4350919959473147</v>
      </c>
    </row>
    <row r="188" spans="3:19" ht="15" x14ac:dyDescent="0.25">
      <c r="C188" s="165"/>
      <c r="D188" s="166"/>
      <c r="E188" s="61" t="str">
        <f t="shared" si="53"/>
        <v>PT</v>
      </c>
      <c r="F188" s="64">
        <f>IF($C$2="National Currency",IF(Investment_Breakdown_DATA!P144=0,0,Investment_Breakdown_DATA!P144),IF($C$2="Current Exchange rate",IF(Investment_Breakdown_DATA!P144=0,0,Investment_Breakdown_DATA!P144/ECO!P35),IF($C$2="Constant Exchange rate",IF(Investment_Breakdown_DATA!P144=0,0,Investment_Breakdown_DATA!P144/ECO!P70))))</f>
        <v>3500.8396472093445</v>
      </c>
      <c r="G188" s="64">
        <f>IF($C$2="National Currency",IF(Investment_Breakdown_DATA!Q144=0,0,Investment_Breakdown_DATA!Q144),IF($C$2="Current Exchange rate",IF(Investment_Breakdown_DATA!Q144=0,0,Investment_Breakdown_DATA!Q144/ECO!Q35),IF($C$2="Constant Exchange rate",IF(Investment_Breakdown_DATA!Q144=0,0,Investment_Breakdown_DATA!Q144/ECO!Q70))))</f>
        <v>4229.2722318179722</v>
      </c>
      <c r="H188" s="64">
        <f>IF($C$2="National Currency",IF(Investment_Breakdown_DATA!R144=0,0,Investment_Breakdown_DATA!R144),IF($C$2="Current Exchange rate",IF(Investment_Breakdown_DATA!R144=0,0,Investment_Breakdown_DATA!R144/ECO!R35),IF($C$2="Constant Exchange rate",IF(Investment_Breakdown_DATA!R144=0,0,Investment_Breakdown_DATA!R144/ECO!R70))))</f>
        <v>4446.5972897229722</v>
      </c>
      <c r="I188" s="64">
        <f>IF($C$2="National Currency",IF(Investment_Breakdown_DATA!S144=0,0,Investment_Breakdown_DATA!S144),IF($C$2="Current Exchange rate",IF(Investment_Breakdown_DATA!S144=0,0,Investment_Breakdown_DATA!S144/ECO!S35),IF($C$2="Constant Exchange rate",IF(Investment_Breakdown_DATA!S144=0,0,Investment_Breakdown_DATA!S144/ECO!S70))))</f>
        <v>5082.9453224077706</v>
      </c>
      <c r="J188" s="64">
        <f>IF($C$2="National Currency",IF(Investment_Breakdown_DATA!T144=0,0,Investment_Breakdown_DATA!T144),IF($C$2="Current Exchange rate",IF(Investment_Breakdown_DATA!T144=0,0,Investment_Breakdown_DATA!T144/ECO!T35),IF($C$2="Constant Exchange rate",IF(Investment_Breakdown_DATA!T144=0,0,Investment_Breakdown_DATA!T144/ECO!T70))))</f>
        <v>5660</v>
      </c>
      <c r="K188" s="64">
        <f>IF($C$2="National Currency",IF(Investment_Breakdown_DATA!U144=0,0,Investment_Breakdown_DATA!U144),IF($C$2="Current Exchange rate",IF(Investment_Breakdown_DATA!U144=0,0,Investment_Breakdown_DATA!U144/ECO!U35),IF($C$2="Constant Exchange rate",IF(Investment_Breakdown_DATA!U144=0,0,Investment_Breakdown_DATA!U144/ECO!U70))))</f>
        <v>6027</v>
      </c>
      <c r="L188" s="64">
        <f>IF($C$2="National Currency",IF(Investment_Breakdown_DATA!V144=0,0,Investment_Breakdown_DATA!V144),IF($C$2="Current Exchange rate",IF(Investment_Breakdown_DATA!V144=0,0,Investment_Breakdown_DATA!V144/ECO!V35),IF($C$2="Constant Exchange rate",IF(Investment_Breakdown_DATA!V144=0,0,Investment_Breakdown_DATA!V144/ECO!V70))))</f>
        <v>5499</v>
      </c>
      <c r="M188" s="64">
        <f>IF($C$2="National Currency",IF(Investment_Breakdown_DATA!W144=0,0,Investment_Breakdown_DATA!W144),IF($C$2="Current Exchange rate",IF(Investment_Breakdown_DATA!W144=0,0,Investment_Breakdown_DATA!W144/ECO!W35),IF($C$2="Constant Exchange rate",IF(Investment_Breakdown_DATA!W144=0,0,Investment_Breakdown_DATA!W144/ECO!W70))))</f>
        <v>5701</v>
      </c>
      <c r="N188" s="64">
        <f>IF($C$2="National Currency",IF(Investment_Breakdown_DATA!X144=0,0,Investment_Breakdown_DATA!X144),IF($C$2="Current Exchange rate",IF(Investment_Breakdown_DATA!X144=0,0,Investment_Breakdown_DATA!X144/ECO!X35),IF($C$2="Constant Exchange rate",IF(Investment_Breakdown_DATA!X144=0,0,Investment_Breakdown_DATA!X144/ECO!X70))))</f>
        <v>5603.2342170994998</v>
      </c>
      <c r="O188" s="64">
        <f>IF($C$2="National Currency",IF(Investment_Breakdown_DATA!Y144=0,0,Investment_Breakdown_DATA!Y144),IF($C$2="Current Exchange rate",IF(Investment_Breakdown_DATA!Y144=0,0,Investment_Breakdown_DATA!Y144/ECO!Y35),IF($C$2="Constant Exchange rate",IF(Investment_Breakdown_DATA!Y144=0,0,Investment_Breakdown_DATA!Y144/ECO!Y70))))</f>
        <v>6375</v>
      </c>
      <c r="P188" s="144">
        <f>IF($C$2="National Currency",IF(Investment_Breakdown_DATA!Z144=0,0,Investment_Breakdown_DATA!Z144),IF($C$2="Current Exchange rate",IF(Investment_Breakdown_DATA!Z144=0,0,Investment_Breakdown_DATA!Z144/ECO!Z35),IF($C$2="Constant Exchange rate",IF(Investment_Breakdown_DATA!Z144=0,0,Investment_Breakdown_DATA!Z144/ECO!Z70))))</f>
        <v>0</v>
      </c>
      <c r="Q188" s="63">
        <f t="shared" si="54"/>
        <v>1.0079893612397172E-2</v>
      </c>
      <c r="R188" s="63">
        <f t="shared" si="55"/>
        <v>0.13773577062784326</v>
      </c>
      <c r="S188" s="63">
        <f t="shared" si="56"/>
        <v>0.82099171696760243</v>
      </c>
    </row>
    <row r="189" spans="3:19" ht="15" x14ac:dyDescent="0.25">
      <c r="C189" s="165"/>
      <c r="D189" s="166"/>
      <c r="E189" s="61" t="str">
        <f t="shared" si="53"/>
        <v>RO</v>
      </c>
      <c r="F189" s="64">
        <f>IF($C$2="National Currency",IF(Investment_Breakdown_DATA!P145=0,0,Investment_Breakdown_DATA!P145),IF($C$2="Current Exchange rate",IF(Investment_Breakdown_DATA!P145=0,0,Investment_Breakdown_DATA!P145/ECO!P36),IF($C$2="Constant Exchange rate",IF(Investment_Breakdown_DATA!P145=0,0,Investment_Breakdown_DATA!P145/ECO!P71))))</f>
        <v>160.32049701079683</v>
      </c>
      <c r="G189" s="64">
        <f>IF($C$2="National Currency",IF(Investment_Breakdown_DATA!Q145=0,0,Investment_Breakdown_DATA!Q145),IF($C$2="Current Exchange rate",IF(Investment_Breakdown_DATA!Q145=0,0,Investment_Breakdown_DATA!Q145/ECO!Q36),IF($C$2="Constant Exchange rate",IF(Investment_Breakdown_DATA!Q145=0,0,Investment_Breakdown_DATA!Q145/ECO!Q71))))</f>
        <v>141.90857928080663</v>
      </c>
      <c r="H189" s="64">
        <f>IF($C$2="National Currency",IF(Investment_Breakdown_DATA!R145=0,0,Investment_Breakdown_DATA!R145),IF($C$2="Current Exchange rate",IF(Investment_Breakdown_DATA!R145=0,0,Investment_Breakdown_DATA!R145/ECO!R36),IF($C$2="Constant Exchange rate",IF(Investment_Breakdown_DATA!R145=0,0,Investment_Breakdown_DATA!R145/ECO!R71))))</f>
        <v>123.49666155081646</v>
      </c>
      <c r="I189" s="64">
        <f>IF($C$2="National Currency",IF(Investment_Breakdown_DATA!S145=0,0,Investment_Breakdown_DATA!S145),IF($C$2="Current Exchange rate",IF(Investment_Breakdown_DATA!S145=0,0,Investment_Breakdown_DATA!S145/ECO!S36),IF($C$2="Constant Exchange rate",IF(Investment_Breakdown_DATA!S145=0,0,Investment_Breakdown_DATA!S145/ECO!S71))))</f>
        <v>105.08474382082628</v>
      </c>
      <c r="J189" s="64">
        <f>IF($C$2="National Currency",IF(Investment_Breakdown_DATA!T145=0,0,Investment_Breakdown_DATA!T145),IF($C$2="Current Exchange rate",IF(Investment_Breakdown_DATA!T145=0,0,Investment_Breakdown_DATA!T145/ECO!T36),IF($C$2="Constant Exchange rate",IF(Investment_Breakdown_DATA!T145=0,0,Investment_Breakdown_DATA!T145/ECO!T71))))</f>
        <v>86.672826090836082</v>
      </c>
      <c r="K189" s="64">
        <f>IF($C$2="National Currency",IF(Investment_Breakdown_DATA!U145=0,0,Investment_Breakdown_DATA!U145),IF($C$2="Current Exchange rate",IF(Investment_Breakdown_DATA!U145=0,0,Investment_Breakdown_DATA!U145/ECO!U36),IF($C$2="Constant Exchange rate",IF(Investment_Breakdown_DATA!U145=0,0,Investment_Breakdown_DATA!U145/ECO!U71))))</f>
        <v>68.260908360845903</v>
      </c>
      <c r="L189" s="64">
        <f>IF($C$2="National Currency",IF(Investment_Breakdown_DATA!V145=0,0,Investment_Breakdown_DATA!V145),IF($C$2="Current Exchange rate",IF(Investment_Breakdown_DATA!V145=0,0,Investment_Breakdown_DATA!V145/ECO!V36),IF($C$2="Constant Exchange rate",IF(Investment_Breakdown_DATA!V145=0,0,Investment_Breakdown_DATA!V145/ECO!V71))))</f>
        <v>285.31275095922189</v>
      </c>
      <c r="M189" s="64">
        <f>IF($C$2="National Currency",IF(Investment_Breakdown_DATA!W145=0,0,Investment_Breakdown_DATA!W145),IF($C$2="Current Exchange rate",IF(Investment_Breakdown_DATA!W145=0,0,Investment_Breakdown_DATA!W145/ECO!W36),IF($C$2="Constant Exchange rate",IF(Investment_Breakdown_DATA!W145=0,0,Investment_Breakdown_DATA!W145/ECO!W71))))</f>
        <v>0</v>
      </c>
      <c r="N189" s="64">
        <f>IF($C$2="National Currency",IF(Investment_Breakdown_DATA!X145=0,0,Investment_Breakdown_DATA!X145),IF($C$2="Current Exchange rate",IF(Investment_Breakdown_DATA!X145=0,0,Investment_Breakdown_DATA!X145/ECO!X36),IF($C$2="Constant Exchange rate",IF(Investment_Breakdown_DATA!X145=0,0,Investment_Breakdown_DATA!X145/ECO!X71))))</f>
        <v>0</v>
      </c>
      <c r="O189" s="64">
        <f>IF($C$2="National Currency",IF(Investment_Breakdown_DATA!Y145=0,0,Investment_Breakdown_DATA!Y145),IF($C$2="Current Exchange rate",IF(Investment_Breakdown_DATA!Y145=0,0,Investment_Breakdown_DATA!Y145/ECO!Y36),IF($C$2="Constant Exchange rate",IF(Investment_Breakdown_DATA!Y145=0,0,Investment_Breakdown_DATA!Y145/ECO!Y71))))</f>
        <v>0</v>
      </c>
      <c r="P189" s="144">
        <f>IF($C$2="National Currency",IF(Investment_Breakdown_DATA!Z145=0,0,Investment_Breakdown_DATA!Z145),IF($C$2="Current Exchange rate",IF(Investment_Breakdown_DATA!Z145=0,0,Investment_Breakdown_DATA!Z145/ECO!Z36),IF($C$2="Constant Exchange rate",IF(Investment_Breakdown_DATA!Z145=0,0,Investment_Breakdown_DATA!Z145/ECO!Z71))))</f>
        <v>0</v>
      </c>
      <c r="Q189" s="63">
        <f t="shared" si="54"/>
        <v>0</v>
      </c>
      <c r="R189" s="63" t="str">
        <f t="shared" si="55"/>
        <v>-</v>
      </c>
      <c r="S189" s="63" t="str">
        <f t="shared" si="56"/>
        <v>-</v>
      </c>
    </row>
    <row r="190" spans="3:19" ht="15" x14ac:dyDescent="0.25">
      <c r="C190" s="165"/>
      <c r="D190" s="166"/>
      <c r="E190" s="61" t="str">
        <f t="shared" si="53"/>
        <v>SE</v>
      </c>
      <c r="F190" s="64">
        <f>IF($C$2="National Currency",IF(Investment_Breakdown_DATA!P146=0,0,Investment_Breakdown_DATA!P146),IF($C$2="Current Exchange rate",IF(Investment_Breakdown_DATA!P146=0,0,Investment_Breakdown_DATA!P146/ECO!P37),IF($C$2="Constant Exchange rate",IF(Investment_Breakdown_DATA!P146=0,0,Investment_Breakdown_DATA!P146/ECO!P72))))</f>
        <v>6891.1955711700193</v>
      </c>
      <c r="G190" s="64">
        <f>IF($C$2="National Currency",IF(Investment_Breakdown_DATA!Q146=0,0,Investment_Breakdown_DATA!Q146),IF($C$2="Current Exchange rate",IF(Investment_Breakdown_DATA!Q146=0,0,Investment_Breakdown_DATA!Q146/ECO!Q37),IF($C$2="Constant Exchange rate",IF(Investment_Breakdown_DATA!Q146=0,0,Investment_Breakdown_DATA!Q146/ECO!Q72))))</f>
        <v>7703.3961460662185</v>
      </c>
      <c r="H190" s="64">
        <f>IF($C$2="National Currency",IF(Investment_Breakdown_DATA!R146=0,0,Investment_Breakdown_DATA!R146),IF($C$2="Current Exchange rate",IF(Investment_Breakdown_DATA!R146=0,0,Investment_Breakdown_DATA!R146/ECO!R37),IF($C$2="Constant Exchange rate",IF(Investment_Breakdown_DATA!R146=0,0,Investment_Breakdown_DATA!R146/ECO!R72))))</f>
        <v>7706.8029383583516</v>
      </c>
      <c r="I190" s="64">
        <f>IF($C$2="National Currency",IF(Investment_Breakdown_DATA!S146=0,0,Investment_Breakdown_DATA!S146),IF($C$2="Current Exchange rate",IF(Investment_Breakdown_DATA!S146=0,0,Investment_Breakdown_DATA!S146/ECO!S37),IF($C$2="Constant Exchange rate",IF(Investment_Breakdown_DATA!S146=0,0,Investment_Breakdown_DATA!S146/ECO!S72))))</f>
        <v>8097.3065048440321</v>
      </c>
      <c r="J190" s="64">
        <f>IF($C$2="National Currency",IF(Investment_Breakdown_DATA!T146=0,0,Investment_Breakdown_DATA!T146),IF($C$2="Current Exchange rate",IF(Investment_Breakdown_DATA!T146=0,0,Investment_Breakdown_DATA!T146/ECO!T37),IF($C$2="Constant Exchange rate",IF(Investment_Breakdown_DATA!T146=0,0,Investment_Breakdown_DATA!T146/ECO!T72))))</f>
        <v>6942.4039178111352</v>
      </c>
      <c r="K190" s="64">
        <f>IF($C$2="National Currency",IF(Investment_Breakdown_DATA!U146=0,0,Investment_Breakdown_DATA!U146),IF($C$2="Current Exchange rate",IF(Investment_Breakdown_DATA!U146=0,0,Investment_Breakdown_DATA!U146/ECO!U37),IF($C$2="Constant Exchange rate",IF(Investment_Breakdown_DATA!U146=0,0,Investment_Breakdown_DATA!U146/ECO!U72))))</f>
        <v>6679.3356755030336</v>
      </c>
      <c r="L190" s="64">
        <f>IF($C$2="National Currency",IF(Investment_Breakdown_DATA!V146=0,0,Investment_Breakdown_DATA!V146),IF($C$2="Current Exchange rate",IF(Investment_Breakdown_DATA!V146=0,0,Investment_Breakdown_DATA!V146/ECO!V37),IF($C$2="Constant Exchange rate",IF(Investment_Breakdown_DATA!V146=0,0,Investment_Breakdown_DATA!V146/ECO!V72))))</f>
        <v>7049.8243372724364</v>
      </c>
      <c r="M190" s="64">
        <f>IF($C$2="National Currency",IF(Investment_Breakdown_DATA!W146=0,0,Investment_Breakdown_DATA!W146),IF($C$2="Current Exchange rate",IF(Investment_Breakdown_DATA!W146=0,0,Investment_Breakdown_DATA!W146/ECO!W37),IF($C$2="Constant Exchange rate",IF(Investment_Breakdown_DATA!W146=0,0,Investment_Breakdown_DATA!W146/ECO!W72))))</f>
        <v>7459.3846481422333</v>
      </c>
      <c r="N190" s="64">
        <f>IF($C$2="National Currency",IF(Investment_Breakdown_DATA!X146=0,0,Investment_Breakdown_DATA!X146),IF($C$2="Current Exchange rate",IF(Investment_Breakdown_DATA!X146=0,0,Investment_Breakdown_DATA!X146/ECO!X37),IF($C$2="Constant Exchange rate",IF(Investment_Breakdown_DATA!X146=0,0,Investment_Breakdown_DATA!X146/ECO!X72))))</f>
        <v>7465.5594591717227</v>
      </c>
      <c r="O190" s="64">
        <f>IF($C$2="National Currency",IF(Investment_Breakdown_DATA!Y146=0,0,Investment_Breakdown_DATA!Y146),IF($C$2="Current Exchange rate",IF(Investment_Breakdown_DATA!Y146=0,0,Investment_Breakdown_DATA!Y146/ECO!Y37),IF($C$2="Constant Exchange rate",IF(Investment_Breakdown_DATA!Y146=0,0,Investment_Breakdown_DATA!Y146/ECO!Y72))))</f>
        <v>7723.7304375598842</v>
      </c>
      <c r="P190" s="144">
        <f>IF($C$2="National Currency",IF(Investment_Breakdown_DATA!Z146=0,0,Investment_Breakdown_DATA!Z146),IF($C$2="Current Exchange rate",IF(Investment_Breakdown_DATA!Z146=0,0,Investment_Breakdown_DATA!Z146/ECO!Z37),IF($C$2="Constant Exchange rate",IF(Investment_Breakdown_DATA!Z146=0,0,Investment_Breakdown_DATA!Z146/ECO!Z72))))</f>
        <v>0</v>
      </c>
      <c r="Q190" s="63">
        <f t="shared" si="54"/>
        <v>1.2212451937480391E-2</v>
      </c>
      <c r="R190" s="63">
        <f t="shared" si="55"/>
        <v>3.4581598311562489E-2</v>
      </c>
      <c r="S190" s="63">
        <f t="shared" si="56"/>
        <v>0.12081138284231185</v>
      </c>
    </row>
    <row r="191" spans="3:19" ht="15" x14ac:dyDescent="0.25">
      <c r="C191" s="165"/>
      <c r="D191" s="166"/>
      <c r="E191" s="61" t="str">
        <f t="shared" si="53"/>
        <v>SI</v>
      </c>
      <c r="F191" s="64">
        <f>IF($C$2="National Currency",IF(Investment_Breakdown_DATA!P147=0,0,Investment_Breakdown_DATA!P147),IF($C$2="Current Exchange rate",IF(Investment_Breakdown_DATA!P147=0,0,Investment_Breakdown_DATA!P147/ECO!P38),IF($C$2="Constant Exchange rate",IF(Investment_Breakdown_DATA!P147=0,0,Investment_Breakdown_DATA!P147/ECO!P73))))</f>
        <v>1510.8871640794525</v>
      </c>
      <c r="G191" s="64">
        <f>IF($C$2="National Currency",IF(Investment_Breakdown_DATA!Q147=0,0,Investment_Breakdown_DATA!Q147),IF($C$2="Current Exchange rate",IF(Investment_Breakdown_DATA!Q147=0,0,Investment_Breakdown_DATA!Q147/ECO!Q38),IF($C$2="Constant Exchange rate",IF(Investment_Breakdown_DATA!Q147=0,0,Investment_Breakdown_DATA!Q147/ECO!Q73))))</f>
        <v>1316.9504256384578</v>
      </c>
      <c r="H191" s="64">
        <f>IF($C$2="National Currency",IF(Investment_Breakdown_DATA!R147=0,0,Investment_Breakdown_DATA!R147),IF($C$2="Current Exchange rate",IF(Investment_Breakdown_DATA!R147=0,0,Investment_Breakdown_DATA!R147/ECO!R38),IF($C$2="Constant Exchange rate",IF(Investment_Breakdown_DATA!R147=0,0,Investment_Breakdown_DATA!R147/ECO!R73))))</f>
        <v>1683.8966783508597</v>
      </c>
      <c r="I191" s="64">
        <f>IF($C$2="National Currency",IF(Investment_Breakdown_DATA!S147=0,0,Investment_Breakdown_DATA!S147),IF($C$2="Current Exchange rate",IF(Investment_Breakdown_DATA!S147=0,0,Investment_Breakdown_DATA!S147/ECO!S38),IF($C$2="Constant Exchange rate",IF(Investment_Breakdown_DATA!S147=0,0,Investment_Breakdown_DATA!S147/ECO!S73))))</f>
        <v>2117</v>
      </c>
      <c r="J191" s="64">
        <f>IF($C$2="National Currency",IF(Investment_Breakdown_DATA!T147=0,0,Investment_Breakdown_DATA!T147),IF($C$2="Current Exchange rate",IF(Investment_Breakdown_DATA!T147=0,0,Investment_Breakdown_DATA!T147/ECO!T38),IF($C$2="Constant Exchange rate",IF(Investment_Breakdown_DATA!T147=0,0,Investment_Breakdown_DATA!T147/ECO!T73))))</f>
        <v>290</v>
      </c>
      <c r="K191" s="64">
        <f>IF($C$2="National Currency",IF(Investment_Breakdown_DATA!U147=0,0,Investment_Breakdown_DATA!U147),IF($C$2="Current Exchange rate",IF(Investment_Breakdown_DATA!U147=0,0,Investment_Breakdown_DATA!U147/ECO!U38),IF($C$2="Constant Exchange rate",IF(Investment_Breakdown_DATA!U147=0,0,Investment_Breakdown_DATA!U147/ECO!U73))))</f>
        <v>295</v>
      </c>
      <c r="L191" s="64">
        <f>IF($C$2="National Currency",IF(Investment_Breakdown_DATA!V147=0,0,Investment_Breakdown_DATA!V147),IF($C$2="Current Exchange rate",IF(Investment_Breakdown_DATA!V147=0,0,Investment_Breakdown_DATA!V147/ECO!V38),IF($C$2="Constant Exchange rate",IF(Investment_Breakdown_DATA!V147=0,0,Investment_Breakdown_DATA!V147/ECO!V73))))</f>
        <v>249</v>
      </c>
      <c r="M191" s="64">
        <f>IF($C$2="National Currency",IF(Investment_Breakdown_DATA!W147=0,0,Investment_Breakdown_DATA!W147),IF($C$2="Current Exchange rate",IF(Investment_Breakdown_DATA!W147=0,0,Investment_Breakdown_DATA!W147/ECO!W38),IF($C$2="Constant Exchange rate",IF(Investment_Breakdown_DATA!W147=0,0,Investment_Breakdown_DATA!W147/ECO!W73))))</f>
        <v>556</v>
      </c>
      <c r="N191" s="64">
        <f>IF($C$2="National Currency",IF(Investment_Breakdown_DATA!X147=0,0,Investment_Breakdown_DATA!X147),IF($C$2="Current Exchange rate",IF(Investment_Breakdown_DATA!X147=0,0,Investment_Breakdown_DATA!X147/ECO!X38),IF($C$2="Constant Exchange rate",IF(Investment_Breakdown_DATA!X147=0,0,Investment_Breakdown_DATA!X147/ECO!X73))))</f>
        <v>589</v>
      </c>
      <c r="O191" s="64">
        <f>IF($C$2="National Currency",IF(Investment_Breakdown_DATA!Y147=0,0,Investment_Breakdown_DATA!Y147),IF($C$2="Current Exchange rate",IF(Investment_Breakdown_DATA!Y147=0,0,Investment_Breakdown_DATA!Y147/ECO!Y38),IF($C$2="Constant Exchange rate",IF(Investment_Breakdown_DATA!Y147=0,0,Investment_Breakdown_DATA!Y147/ECO!Y73))))</f>
        <v>323</v>
      </c>
      <c r="P191" s="144">
        <f>IF($C$2="National Currency",IF(Investment_Breakdown_DATA!Z147=0,0,Investment_Breakdown_DATA!Z147),IF($C$2="Current Exchange rate",IF(Investment_Breakdown_DATA!Z147=0,0,Investment_Breakdown_DATA!Z147/ECO!Z38),IF($C$2="Constant Exchange rate",IF(Investment_Breakdown_DATA!Z147=0,0,Investment_Breakdown_DATA!Z147/ECO!Z73))))</f>
        <v>0</v>
      </c>
      <c r="Q191" s="63">
        <f t="shared" si="54"/>
        <v>5.107146096947901E-4</v>
      </c>
      <c r="R191" s="63">
        <f t="shared" si="55"/>
        <v>-0.45161290322580649</v>
      </c>
      <c r="S191" s="63">
        <f t="shared" si="56"/>
        <v>-0.78621831750301741</v>
      </c>
    </row>
    <row r="192" spans="3:19" ht="15" x14ac:dyDescent="0.25">
      <c r="C192" s="165"/>
      <c r="D192" s="166"/>
      <c r="E192" s="61" t="str">
        <f t="shared" si="53"/>
        <v xml:space="preserve">SK </v>
      </c>
      <c r="F192" s="64">
        <f>IF($C$2="National Currency",IF(Investment_Breakdown_DATA!P148=0,0,Investment_Breakdown_DATA!P148),IF($C$2="Current Exchange rate",IF(Investment_Breakdown_DATA!P148=0,0,Investment_Breakdown_DATA!P148/ECO!P39),IF($C$2="Constant Exchange rate",IF(Investment_Breakdown_DATA!P148=0,0,Investment_Breakdown_DATA!P148/ECO!P74))))</f>
        <v>0</v>
      </c>
      <c r="G192" s="64">
        <f>IF($C$2="National Currency",IF(Investment_Breakdown_DATA!Q148=0,0,Investment_Breakdown_DATA!Q148),IF($C$2="Current Exchange rate",IF(Investment_Breakdown_DATA!Q148=0,0,Investment_Breakdown_DATA!Q148/ECO!Q39),IF($C$2="Constant Exchange rate",IF(Investment_Breakdown_DATA!Q148=0,0,Investment_Breakdown_DATA!Q148/ECO!Q74))))</f>
        <v>0</v>
      </c>
      <c r="H192" s="64">
        <f>IF($C$2="National Currency",IF(Investment_Breakdown_DATA!R148=0,0,Investment_Breakdown_DATA!R148),IF($C$2="Current Exchange rate",IF(Investment_Breakdown_DATA!R148=0,0,Investment_Breakdown_DATA!R148/ECO!R39),IF($C$2="Constant Exchange rate",IF(Investment_Breakdown_DATA!R148=0,0,Investment_Breakdown_DATA!R148/ECO!R74))))</f>
        <v>0</v>
      </c>
      <c r="I192" s="64">
        <f>IF($C$2="National Currency",IF(Investment_Breakdown_DATA!S148=0,0,Investment_Breakdown_DATA!S148),IF($C$2="Current Exchange rate",IF(Investment_Breakdown_DATA!S148=0,0,Investment_Breakdown_DATA!S148/ECO!S39),IF($C$2="Constant Exchange rate",IF(Investment_Breakdown_DATA!S148=0,0,Investment_Breakdown_DATA!S148/ECO!S74))))</f>
        <v>0</v>
      </c>
      <c r="J192" s="64">
        <f>IF($C$2="National Currency",IF(Investment_Breakdown_DATA!T148=0,0,Investment_Breakdown_DATA!T148),IF($C$2="Current Exchange rate",IF(Investment_Breakdown_DATA!T148=0,0,Investment_Breakdown_DATA!T148/ECO!T39),IF($C$2="Constant Exchange rate",IF(Investment_Breakdown_DATA!T148=0,0,Investment_Breakdown_DATA!T148/ECO!T74))))</f>
        <v>0</v>
      </c>
      <c r="K192" s="64">
        <f>IF($C$2="National Currency",IF(Investment_Breakdown_DATA!U148=0,0,Investment_Breakdown_DATA!U148),IF($C$2="Current Exchange rate",IF(Investment_Breakdown_DATA!U148=0,0,Investment_Breakdown_DATA!U148/ECO!U39),IF($C$2="Constant Exchange rate",IF(Investment_Breakdown_DATA!U148=0,0,Investment_Breakdown_DATA!U148/ECO!U74))))</f>
        <v>0</v>
      </c>
      <c r="L192" s="64">
        <f>IF($C$2="National Currency",IF(Investment_Breakdown_DATA!V148=0,0,Investment_Breakdown_DATA!V148),IF($C$2="Current Exchange rate",IF(Investment_Breakdown_DATA!V148=0,0,Investment_Breakdown_DATA!V148/ECO!V39),IF($C$2="Constant Exchange rate",IF(Investment_Breakdown_DATA!V148=0,0,Investment_Breakdown_DATA!V148/ECO!V74))))</f>
        <v>0</v>
      </c>
      <c r="M192" s="64">
        <f>IF($C$2="National Currency",IF(Investment_Breakdown_DATA!W148=0,0,Investment_Breakdown_DATA!W148),IF($C$2="Current Exchange rate",IF(Investment_Breakdown_DATA!W148=0,0,Investment_Breakdown_DATA!W148/ECO!W39),IF($C$2="Constant Exchange rate",IF(Investment_Breakdown_DATA!W148=0,0,Investment_Breakdown_DATA!W148/ECO!W74))))</f>
        <v>0</v>
      </c>
      <c r="N192" s="64">
        <f>IF($C$2="National Currency",IF(Investment_Breakdown_DATA!X148=0,0,Investment_Breakdown_DATA!X148),IF($C$2="Current Exchange rate",IF(Investment_Breakdown_DATA!X148=0,0,Investment_Breakdown_DATA!X148/ECO!X39),IF($C$2="Constant Exchange rate",IF(Investment_Breakdown_DATA!X148=0,0,Investment_Breakdown_DATA!X148/ECO!X74))))</f>
        <v>0</v>
      </c>
      <c r="O192" s="64">
        <f>IF($C$2="National Currency",IF(Investment_Breakdown_DATA!Y148=0,0,Investment_Breakdown_DATA!Y148),IF($C$2="Current Exchange rate",IF(Investment_Breakdown_DATA!Y148=0,0,Investment_Breakdown_DATA!Y148/ECO!Y39),IF($C$2="Constant Exchange rate",IF(Investment_Breakdown_DATA!Y148=0,0,Investment_Breakdown_DATA!Y148/ECO!Y74))))</f>
        <v>0</v>
      </c>
      <c r="P192" s="144">
        <f>IF($C$2="National Currency",IF(Investment_Breakdown_DATA!Z148=0,0,Investment_Breakdown_DATA!Z148),IF($C$2="Current Exchange rate",IF(Investment_Breakdown_DATA!Z148=0,0,Investment_Breakdown_DATA!Z148/ECO!Z39),IF($C$2="Constant Exchange rate",IF(Investment_Breakdown_DATA!Z148=0,0,Investment_Breakdown_DATA!Z148/ECO!Z74))))</f>
        <v>0</v>
      </c>
      <c r="Q192" s="63">
        <f t="shared" si="54"/>
        <v>0</v>
      </c>
      <c r="R192" s="63" t="str">
        <f t="shared" si="55"/>
        <v>-</v>
      </c>
      <c r="S192" s="63" t="str">
        <f t="shared" si="56"/>
        <v>-</v>
      </c>
    </row>
    <row r="193" spans="3:19" ht="15" x14ac:dyDescent="0.25">
      <c r="C193" s="165"/>
      <c r="D193" s="166"/>
      <c r="E193" s="61" t="str">
        <f t="shared" si="53"/>
        <v>TR</v>
      </c>
      <c r="F193" s="64">
        <f>IF($C$2="National Currency",IF(Investment_Breakdown_DATA!P149=0,0,Investment_Breakdown_DATA!P149),IF($C$2="Current Exchange rate",IF(Investment_Breakdown_DATA!P149=0,0,Investment_Breakdown_DATA!P149/ECO!P40),IF($C$2="Constant Exchange rate",IF(Investment_Breakdown_DATA!P149=0,0,Investment_Breakdown_DATA!P149/ECO!P75))))</f>
        <v>171.08686440677965</v>
      </c>
      <c r="G193" s="64">
        <f>IF($C$2="National Currency",IF(Investment_Breakdown_DATA!Q149=0,0,Investment_Breakdown_DATA!Q149),IF($C$2="Current Exchange rate",IF(Investment_Breakdown_DATA!Q149=0,0,Investment_Breakdown_DATA!Q149/ECO!Q40),IF($C$2="Constant Exchange rate",IF(Investment_Breakdown_DATA!Q149=0,0,Investment_Breakdown_DATA!Q149/ECO!Q75))))</f>
        <v>157.4858757062147</v>
      </c>
      <c r="H193" s="64">
        <f>IF($C$2="National Currency",IF(Investment_Breakdown_DATA!R149=0,0,Investment_Breakdown_DATA!R149),IF($C$2="Current Exchange rate",IF(Investment_Breakdown_DATA!R149=0,0,Investment_Breakdown_DATA!R149/ECO!R40),IF($C$2="Constant Exchange rate",IF(Investment_Breakdown_DATA!R149=0,0,Investment_Breakdown_DATA!R149/ECO!R75))))</f>
        <v>178.31920903954804</v>
      </c>
      <c r="I193" s="64">
        <f>IF($C$2="National Currency",IF(Investment_Breakdown_DATA!S149=0,0,Investment_Breakdown_DATA!S149),IF($C$2="Current Exchange rate",IF(Investment_Breakdown_DATA!S149=0,0,Investment_Breakdown_DATA!S149/ECO!S40),IF($C$2="Constant Exchange rate",IF(Investment_Breakdown_DATA!S149=0,0,Investment_Breakdown_DATA!S149/ECO!S75))))</f>
        <v>165.60734463276836</v>
      </c>
      <c r="J193" s="64">
        <f>IF($C$2="National Currency",IF(Investment_Breakdown_DATA!T149=0,0,Investment_Breakdown_DATA!T149),IF($C$2="Current Exchange rate",IF(Investment_Breakdown_DATA!T149=0,0,Investment_Breakdown_DATA!T149/ECO!T40),IF($C$2="Constant Exchange rate",IF(Investment_Breakdown_DATA!T149=0,0,Investment_Breakdown_DATA!T149/ECO!T75))))</f>
        <v>212.57062146892656</v>
      </c>
      <c r="K193" s="64">
        <f>IF($C$2="National Currency",IF(Investment_Breakdown_DATA!U149=0,0,Investment_Breakdown_DATA!U149),IF($C$2="Current Exchange rate",IF(Investment_Breakdown_DATA!U149=0,0,Investment_Breakdown_DATA!U149/ECO!U40),IF($C$2="Constant Exchange rate",IF(Investment_Breakdown_DATA!U149=0,0,Investment_Breakdown_DATA!U149/ECO!U75))))</f>
        <v>203.38983050847457</v>
      </c>
      <c r="L193" s="64">
        <f>IF($C$2="National Currency",IF(Investment_Breakdown_DATA!V149=0,0,Investment_Breakdown_DATA!V149),IF($C$2="Current Exchange rate",IF(Investment_Breakdown_DATA!V149=0,0,Investment_Breakdown_DATA!V149/ECO!V40),IF($C$2="Constant Exchange rate",IF(Investment_Breakdown_DATA!V149=0,0,Investment_Breakdown_DATA!V149/ECO!V75))))</f>
        <v>214.68926553672318</v>
      </c>
      <c r="M193" s="64">
        <f>IF($C$2="National Currency",IF(Investment_Breakdown_DATA!W149=0,0,Investment_Breakdown_DATA!W149),IF($C$2="Current Exchange rate",IF(Investment_Breakdown_DATA!W149=0,0,Investment_Breakdown_DATA!W149/ECO!W40),IF($C$2="Constant Exchange rate",IF(Investment_Breakdown_DATA!W149=0,0,Investment_Breakdown_DATA!W149/ECO!W75))))</f>
        <v>219.9858757062147</v>
      </c>
      <c r="N193" s="64">
        <f>IF($C$2="National Currency",IF(Investment_Breakdown_DATA!X149=0,0,Investment_Breakdown_DATA!X149),IF($C$2="Current Exchange rate",IF(Investment_Breakdown_DATA!X149=0,0,Investment_Breakdown_DATA!X149/ECO!X40),IF($C$2="Constant Exchange rate",IF(Investment_Breakdown_DATA!X149=0,0,Investment_Breakdown_DATA!X149/ECO!X75))))</f>
        <v>218.22033898305085</v>
      </c>
      <c r="O193" s="64">
        <f>IF($C$2="National Currency",IF(Investment_Breakdown_DATA!Y149=0,0,Investment_Breakdown_DATA!Y149),IF($C$2="Current Exchange rate",IF(Investment_Breakdown_DATA!Y149=0,0,Investment_Breakdown_DATA!Y149/ECO!Y40),IF($C$2="Constant Exchange rate",IF(Investment_Breakdown_DATA!Y149=0,0,Investment_Breakdown_DATA!Y149/ECO!Y75))))</f>
        <v>148.30508474576271</v>
      </c>
      <c r="P193" s="144">
        <f>IF($C$2="National Currency",IF(Investment_Breakdown_DATA!Z149=0,0,Investment_Breakdown_DATA!Z149),IF($C$2="Current Exchange rate",IF(Investment_Breakdown_DATA!Z149=0,0,Investment_Breakdown_DATA!Z149/ECO!Z40),IF($C$2="Constant Exchange rate",IF(Investment_Breakdown_DATA!Z149=0,0,Investment_Breakdown_DATA!Z149/ECO!Z75))))</f>
        <v>0</v>
      </c>
      <c r="Q193" s="63">
        <f t="shared" si="54"/>
        <v>2.3449403551605252E-4</v>
      </c>
      <c r="R193" s="63">
        <f t="shared" si="55"/>
        <v>-0.32038834951456308</v>
      </c>
      <c r="S193" s="63">
        <f t="shared" si="56"/>
        <v>-0.13315913959852876</v>
      </c>
    </row>
    <row r="194" spans="3:19" ht="15" x14ac:dyDescent="0.25">
      <c r="C194" s="165"/>
      <c r="D194" s="166"/>
      <c r="E194" s="61" t="str">
        <f t="shared" si="53"/>
        <v>UK</v>
      </c>
      <c r="F194" s="65">
        <f>IF($C$2="National Currency",IF(Investment_Breakdown_DATA!P150=0,0,Investment_Breakdown_DATA!P150),IF($C$2="Current Exchange rate",IF(Investment_Breakdown_DATA!P150=0,0,Investment_Breakdown_DATA!P150/ECO!P41),IF($C$2="Constant Exchange rate",IF(Investment_Breakdown_DATA!P150=0,0,Investment_Breakdown_DATA!P150/ECO!P76))))</f>
        <v>77760.504557709588</v>
      </c>
      <c r="G194" s="65">
        <f>IF($C$2="National Currency",IF(Investment_Breakdown_DATA!Q150=0,0,Investment_Breakdown_DATA!Q150),IF($C$2="Current Exchange rate",IF(Investment_Breakdown_DATA!Q150=0,0,Investment_Breakdown_DATA!Q150/ECO!Q41),IF($C$2="Constant Exchange rate",IF(Investment_Breakdown_DATA!Q150=0,0,Investment_Breakdown_DATA!Q150/ECO!Q76))))</f>
        <v>85916.484786237008</v>
      </c>
      <c r="H194" s="65">
        <f>IF($C$2="National Currency",IF(Investment_Breakdown_DATA!R150=0,0,Investment_Breakdown_DATA!R150),IF($C$2="Current Exchange rate",IF(Investment_Breakdown_DATA!R150=0,0,Investment_Breakdown_DATA!R150/ECO!R41),IF($C$2="Constant Exchange rate",IF(Investment_Breakdown_DATA!R150=0,0,Investment_Breakdown_DATA!R150/ECO!R76))))</f>
        <v>97180.229811272293</v>
      </c>
      <c r="I194" s="65">
        <f>IF($C$2="National Currency",IF(Investment_Breakdown_DATA!S150=0,0,Investment_Breakdown_DATA!S150),IF($C$2="Current Exchange rate",IF(Investment_Breakdown_DATA!S150=0,0,Investment_Breakdown_DATA!S150/ECO!S41),IF($C$2="Constant Exchange rate",IF(Investment_Breakdown_DATA!S150=0,0,Investment_Breakdown_DATA!S150/ECO!S76))))</f>
        <v>97802.317370650926</v>
      </c>
      <c r="J194" s="65">
        <f>IF($C$2="National Currency",IF(Investment_Breakdown_DATA!T150=0,0,Investment_Breakdown_DATA!T150),IF($C$2="Current Exchange rate",IF(Investment_Breakdown_DATA!T150=0,0,Investment_Breakdown_DATA!T150/ECO!T41),IF($C$2="Constant Exchange rate",IF(Investment_Breakdown_DATA!T150=0,0,Investment_Breakdown_DATA!T150/ECO!T76))))</f>
        <v>72171.127230709972</v>
      </c>
      <c r="K194" s="65">
        <f>IF($C$2="National Currency",IF(Investment_Breakdown_DATA!U150=0,0,Investment_Breakdown_DATA!U150),IF($C$2="Current Exchange rate",IF(Investment_Breakdown_DATA!U150=0,0,Investment_Breakdown_DATA!U150/ECO!U41),IF($C$2="Constant Exchange rate",IF(Investment_Breakdown_DATA!U150=0,0,Investment_Breakdown_DATA!U150/ECO!U76))))</f>
        <v>64049.080754910763</v>
      </c>
      <c r="L194" s="65">
        <f>IF($C$2="National Currency",IF(Investment_Breakdown_DATA!V150=0,0,Investment_Breakdown_DATA!V150),IF($C$2="Current Exchange rate",IF(Investment_Breakdown_DATA!V150=0,0,Investment_Breakdown_DATA!V150/ECO!V41),IF($C$2="Constant Exchange rate",IF(Investment_Breakdown_DATA!V150=0,0,Investment_Breakdown_DATA!V150/ECO!V76))))</f>
        <v>68490.685582231352</v>
      </c>
      <c r="M194" s="65">
        <f>IF($C$2="National Currency",IF(Investment_Breakdown_DATA!W150=0,0,Investment_Breakdown_DATA!W150),IF($C$2="Current Exchange rate",IF(Investment_Breakdown_DATA!W150=0,0,Investment_Breakdown_DATA!W150/ECO!W41),IF($C$2="Constant Exchange rate",IF(Investment_Breakdown_DATA!W150=0,0,Investment_Breakdown_DATA!W150/ECO!W76))))</f>
        <v>52991.428938246252</v>
      </c>
      <c r="N194" s="65">
        <f>IF($C$2="National Currency",IF(Investment_Breakdown_DATA!X150=0,0,Investment_Breakdown_DATA!X150),IF($C$2="Current Exchange rate",IF(Investment_Breakdown_DATA!X150=0,0,Investment_Breakdown_DATA!X150/ECO!X41),IF($C$2="Constant Exchange rate",IF(Investment_Breakdown_DATA!X150=0,0,Investment_Breakdown_DATA!X150/ECO!X76))))</f>
        <v>62414.122480421101</v>
      </c>
      <c r="O194" s="65">
        <f>IF($C$2="National Currency",IF(Investment_Breakdown_DATA!Y150=0,0,Investment_Breakdown_DATA!Y150),IF($C$2="Current Exchange rate",IF(Investment_Breakdown_DATA!Y150=0,0,Investment_Breakdown_DATA!Y150/ECO!Y41),IF($C$2="Constant Exchange rate",IF(Investment_Breakdown_DATA!Y150=0,0,Investment_Breakdown_DATA!Y150/ECO!Y76))))</f>
        <v>62414.122480421101</v>
      </c>
      <c r="P194" s="145">
        <f>IF($C$2="National Currency",IF(Investment_Breakdown_DATA!Z150=0,0,Investment_Breakdown_DATA!Z150),IF($C$2="Current Exchange rate",IF(Investment_Breakdown_DATA!Z150=0,0,Investment_Breakdown_DATA!Z150/ECO!Z41),IF($C$2="Constant Exchange rate",IF(Investment_Breakdown_DATA!Z150=0,0,Investment_Breakdown_DATA!Z150/ECO!Z76))))</f>
        <v>0</v>
      </c>
      <c r="Q194" s="63">
        <f t="shared" si="54"/>
        <v>9.8686700315885709E-2</v>
      </c>
      <c r="R194" s="63">
        <f t="shared" si="55"/>
        <v>0</v>
      </c>
      <c r="S194" s="63">
        <f t="shared" si="56"/>
        <v>-0.19735445602592816</v>
      </c>
    </row>
    <row r="195" spans="3:19" ht="15.75" thickBot="1" x14ac:dyDescent="0.3">
      <c r="C195" s="171"/>
      <c r="D195" s="172"/>
      <c r="E195" s="66" t="s">
        <v>100</v>
      </c>
      <c r="F195" s="87">
        <f t="shared" ref="F195:O195" si="57">SUM(F163:F194)</f>
        <v>477005.89959566272</v>
      </c>
      <c r="G195" s="87">
        <f t="shared" si="57"/>
        <v>597183.51193428528</v>
      </c>
      <c r="H195" s="87">
        <f t="shared" si="57"/>
        <v>702037.5256023719</v>
      </c>
      <c r="I195" s="87">
        <f t="shared" si="57"/>
        <v>723382.67581567529</v>
      </c>
      <c r="J195" s="87">
        <f t="shared" si="57"/>
        <v>511460.99253994983</v>
      </c>
      <c r="K195" s="87">
        <f t="shared" si="57"/>
        <v>591231.69926866982</v>
      </c>
      <c r="L195" s="87">
        <f t="shared" si="57"/>
        <v>618537.19856450974</v>
      </c>
      <c r="M195" s="87">
        <f t="shared" si="57"/>
        <v>550425.71827815485</v>
      </c>
      <c r="N195" s="87">
        <f t="shared" si="57"/>
        <v>603565.25866409275</v>
      </c>
      <c r="O195" s="87">
        <f t="shared" si="57"/>
        <v>632447.15124368411</v>
      </c>
      <c r="P195" s="146" t="s">
        <v>181</v>
      </c>
      <c r="Q195" s="63">
        <f t="shared" si="54"/>
        <v>1</v>
      </c>
      <c r="R195" s="95"/>
      <c r="S195" s="95"/>
    </row>
    <row r="196" spans="3:19" ht="16.5" thickTop="1" thickBot="1" x14ac:dyDescent="0.3">
      <c r="C196" s="173"/>
      <c r="D196" s="174"/>
      <c r="E196" s="93" t="s">
        <v>103</v>
      </c>
      <c r="F196" s="89">
        <v>473433.875</v>
      </c>
      <c r="G196" s="89">
        <v>593063.6875</v>
      </c>
      <c r="H196" s="89">
        <v>696913.875</v>
      </c>
      <c r="I196" s="89">
        <v>712230.875</v>
      </c>
      <c r="J196" s="89">
        <v>501502.46875</v>
      </c>
      <c r="K196" s="89">
        <v>580716.5625</v>
      </c>
      <c r="L196" s="89">
        <v>608897.625</v>
      </c>
      <c r="M196" s="89">
        <v>550000.6875</v>
      </c>
      <c r="N196" s="89">
        <v>603041.5625</v>
      </c>
      <c r="O196" s="89">
        <v>631923.4375</v>
      </c>
      <c r="P196" s="147" t="s">
        <v>181</v>
      </c>
      <c r="Q196" s="63">
        <f t="shared" ref="Q196" si="58">O196/$O$195</f>
        <v>0.99917192489102968</v>
      </c>
      <c r="R196" s="63">
        <f t="shared" ref="R196" si="59">IF(OR(O196=0, N196=0),"-",O196/N196-1)</f>
        <v>4.7893672337053772E-2</v>
      </c>
      <c r="S196" s="63">
        <f t="shared" ref="S196" si="60">IF(OR(O196=0, F196=0),"-",O196/F196-1)</f>
        <v>0.33476599556801889</v>
      </c>
    </row>
    <row r="197" spans="3:19" ht="15.75" thickTop="1" x14ac:dyDescent="0.25">
      <c r="E197" s="86" t="s">
        <v>104</v>
      </c>
      <c r="F197" s="90"/>
      <c r="G197" s="90">
        <f t="shared" ref="G197" si="61">G196/F196-1</f>
        <v>0.25268536709587996</v>
      </c>
      <c r="H197" s="90">
        <f t="shared" ref="H197" si="62">H196/G196-1</f>
        <v>0.17510798534600891</v>
      </c>
      <c r="I197" s="90">
        <f t="shared" ref="I197" si="63">I196/H196-1</f>
        <v>2.1978325514038666E-2</v>
      </c>
      <c r="J197" s="90">
        <f t="shared" ref="J197" si="64">J196/I196-1</f>
        <v>-0.29587092282400707</v>
      </c>
      <c r="K197" s="90">
        <f t="shared" ref="K197" si="65">K196/J196-1</f>
        <v>0.15795354696347141</v>
      </c>
      <c r="L197" s="90">
        <f t="shared" ref="L197" si="66">L196/K196-1</f>
        <v>4.8528084645424574E-2</v>
      </c>
      <c r="M197" s="90">
        <f t="shared" ref="M197" si="67">M196/L196-1</f>
        <v>-9.6727159183779055E-2</v>
      </c>
      <c r="N197" s="90">
        <f t="shared" ref="N197" si="68">N196/M196-1</f>
        <v>9.643783399816197E-2</v>
      </c>
      <c r="O197" s="90">
        <f t="shared" ref="O197" si="69">O196/N196-1</f>
        <v>4.7893672337053772E-2</v>
      </c>
      <c r="P197" s="91"/>
    </row>
    <row r="200" spans="3:19" ht="18.75" x14ac:dyDescent="0.15">
      <c r="C200" s="159" t="s">
        <v>146</v>
      </c>
      <c r="D200" s="160"/>
      <c r="E200" s="167" t="s">
        <v>115</v>
      </c>
      <c r="F200" s="168"/>
      <c r="G200" s="168"/>
      <c r="H200" s="168"/>
      <c r="I200" s="168"/>
      <c r="J200" s="168"/>
      <c r="K200" s="168"/>
      <c r="L200" s="168"/>
      <c r="M200" s="168"/>
      <c r="N200" s="168"/>
      <c r="O200" s="168"/>
      <c r="P200" s="169"/>
    </row>
    <row r="201" spans="3:19" ht="15" x14ac:dyDescent="0.15">
      <c r="C201" s="163" t="s">
        <v>116</v>
      </c>
      <c r="D201" s="164"/>
      <c r="E201" s="57">
        <v>6</v>
      </c>
      <c r="F201" s="58">
        <v>2004</v>
      </c>
      <c r="G201" s="58">
        <f t="shared" ref="G201:P201" si="70">F201+1</f>
        <v>2005</v>
      </c>
      <c r="H201" s="58">
        <f t="shared" si="70"/>
        <v>2006</v>
      </c>
      <c r="I201" s="58">
        <f t="shared" si="70"/>
        <v>2007</v>
      </c>
      <c r="J201" s="58">
        <f t="shared" si="70"/>
        <v>2008</v>
      </c>
      <c r="K201" s="58">
        <f t="shared" si="70"/>
        <v>2009</v>
      </c>
      <c r="L201" s="58">
        <f t="shared" si="70"/>
        <v>2010</v>
      </c>
      <c r="M201" s="58">
        <f t="shared" si="70"/>
        <v>2011</v>
      </c>
      <c r="N201" s="58">
        <f t="shared" si="70"/>
        <v>2012</v>
      </c>
      <c r="O201" s="107">
        <f t="shared" si="70"/>
        <v>2013</v>
      </c>
      <c r="P201" s="107">
        <f t="shared" si="70"/>
        <v>2014</v>
      </c>
      <c r="Q201" s="59" t="s">
        <v>102</v>
      </c>
      <c r="R201" s="60" t="s">
        <v>126</v>
      </c>
      <c r="S201" s="59" t="s">
        <v>127</v>
      </c>
    </row>
    <row r="202" spans="3:19" ht="15" x14ac:dyDescent="0.25">
      <c r="C202" s="165"/>
      <c r="D202" s="166"/>
      <c r="E202" s="61" t="str">
        <f t="shared" ref="E202:E232" si="71">E85</f>
        <v>AT</v>
      </c>
      <c r="F202" s="62">
        <f>IF($C$2="National Currency",IF(Investment_Breakdown_DATA!P156=0,0,Investment_Breakdown_DATA!P156),IF($C$2="Current Exchange rate",IF(Investment_Breakdown_DATA!P156=0,0,Investment_Breakdown_DATA!P156/ECO!P10),IF($C$2="Constant Exchange rate",IF(Investment_Breakdown_DATA!P156=0,0,Investment_Breakdown_DATA!P156/ECO!P45))))</f>
        <v>0</v>
      </c>
      <c r="G202" s="62">
        <f>IF($C$2="National Currency",IF(Investment_Breakdown_DATA!Q156=0,0,Investment_Breakdown_DATA!Q156),IF($C$2="Current Exchange rate",IF(Investment_Breakdown_DATA!Q156=0,0,Investment_Breakdown_DATA!Q156/ECO!Q10),IF($C$2="Constant Exchange rate",IF(Investment_Breakdown_DATA!Q156=0,0,Investment_Breakdown_DATA!Q156/ECO!Q45))))</f>
        <v>0</v>
      </c>
      <c r="H202" s="62">
        <f>IF($C$2="National Currency",IF(Investment_Breakdown_DATA!R156=0,0,Investment_Breakdown_DATA!R156),IF($C$2="Current Exchange rate",IF(Investment_Breakdown_DATA!R156=0,0,Investment_Breakdown_DATA!R156/ECO!R10),IF($C$2="Constant Exchange rate",IF(Investment_Breakdown_DATA!R156=0,0,Investment_Breakdown_DATA!R156/ECO!R45))))</f>
        <v>0</v>
      </c>
      <c r="I202" s="62">
        <f>IF($C$2="National Currency",IF(Investment_Breakdown_DATA!S156=0,0,Investment_Breakdown_DATA!S156),IF($C$2="Current Exchange rate",IF(Investment_Breakdown_DATA!S156=0,0,Investment_Breakdown_DATA!S156/ECO!S10),IF($C$2="Constant Exchange rate",IF(Investment_Breakdown_DATA!S156=0,0,Investment_Breakdown_DATA!S156/ECO!S45))))</f>
        <v>0</v>
      </c>
      <c r="J202" s="62">
        <f>IF($C$2="National Currency",IF(Investment_Breakdown_DATA!T156=0,0,Investment_Breakdown_DATA!T156),IF($C$2="Current Exchange rate",IF(Investment_Breakdown_DATA!T156=0,0,Investment_Breakdown_DATA!T156/ECO!T10),IF($C$2="Constant Exchange rate",IF(Investment_Breakdown_DATA!T156=0,0,Investment_Breakdown_DATA!T156/ECO!T45))))</f>
        <v>0</v>
      </c>
      <c r="K202" s="62">
        <f>IF($C$2="National Currency",IF(Investment_Breakdown_DATA!U156=0,0,Investment_Breakdown_DATA!U156),IF($C$2="Current Exchange rate",IF(Investment_Breakdown_DATA!U156=0,0,Investment_Breakdown_DATA!U156/ECO!U10),IF($C$2="Constant Exchange rate",IF(Investment_Breakdown_DATA!U156=0,0,Investment_Breakdown_DATA!U156/ECO!U45))))</f>
        <v>0</v>
      </c>
      <c r="L202" s="62">
        <f>IF($C$2="National Currency",IF(Investment_Breakdown_DATA!V156=0,0,Investment_Breakdown_DATA!V156),IF($C$2="Current Exchange rate",IF(Investment_Breakdown_DATA!V156=0,0,Investment_Breakdown_DATA!V156/ECO!V10),IF($C$2="Constant Exchange rate",IF(Investment_Breakdown_DATA!V156=0,0,Investment_Breakdown_DATA!V156/ECO!V45))))</f>
        <v>0</v>
      </c>
      <c r="M202" s="62">
        <f>IF($C$2="National Currency",IF(Investment_Breakdown_DATA!W156=0,0,Investment_Breakdown_DATA!W156),IF($C$2="Current Exchange rate",IF(Investment_Breakdown_DATA!W156=0,0,Investment_Breakdown_DATA!W156/ECO!W10),IF($C$2="Constant Exchange rate",IF(Investment_Breakdown_DATA!W156=0,0,Investment_Breakdown_DATA!W156/ECO!W45))))</f>
        <v>0</v>
      </c>
      <c r="N202" s="62">
        <f>IF($C$2="National Currency",IF(Investment_Breakdown_DATA!X156=0,0,Investment_Breakdown_DATA!X156),IF($C$2="Current Exchange rate",IF(Investment_Breakdown_DATA!X156=0,0,Investment_Breakdown_DATA!X156/ECO!X10),IF($C$2="Constant Exchange rate",IF(Investment_Breakdown_DATA!X156=0,0,Investment_Breakdown_DATA!X156/ECO!X45))))</f>
        <v>0</v>
      </c>
      <c r="O202" s="62">
        <f>IF($C$2="National Currency",IF(Investment_Breakdown_DATA!Y156=0,0,Investment_Breakdown_DATA!Y156),IF($C$2="Current Exchange rate",IF(Investment_Breakdown_DATA!Y156=0,0,Investment_Breakdown_DATA!Y156/ECO!Y10),IF($C$2="Constant Exchange rate",IF(Investment_Breakdown_DATA!Y156=0,0,Investment_Breakdown_DATA!Y156/ECO!Y45))))</f>
        <v>0</v>
      </c>
      <c r="P202" s="143">
        <f>IF($C$2="National Currency",IF(Investment_Breakdown_DATA!Z156=0,0,Investment_Breakdown_DATA!Z156),IF($C$2="Current Exchange rate",IF(Investment_Breakdown_DATA!Z156=0,0,Investment_Breakdown_DATA!Z156/ECO!Z10),IF($C$2="Constant Exchange rate",IF(Investment_Breakdown_DATA!Z156=0,0,Investment_Breakdown_DATA!Z156/ECO!Z45))))</f>
        <v>0</v>
      </c>
      <c r="Q202" s="63">
        <f>O202/$O$234</f>
        <v>0</v>
      </c>
      <c r="R202" s="63" t="str">
        <f>IF(OR(O202=0, N202=0),"-",O202/N202-1)</f>
        <v>-</v>
      </c>
      <c r="S202" s="63" t="str">
        <f>IF(OR(O202=0, F202=0),"-",O202/F202-1)</f>
        <v>-</v>
      </c>
    </row>
    <row r="203" spans="3:19" ht="15" x14ac:dyDescent="0.25">
      <c r="C203" s="165"/>
      <c r="D203" s="166"/>
      <c r="E203" s="61" t="str">
        <f t="shared" si="71"/>
        <v>BE</v>
      </c>
      <c r="F203" s="64">
        <f>IF($C$2="National Currency",IF(Investment_Breakdown_DATA!P157=0,0,Investment_Breakdown_DATA!P157),IF($C$2="Current Exchange rate",IF(Investment_Breakdown_DATA!P157=0,0,Investment_Breakdown_DATA!P157/ECO!P11),IF($C$2="Constant Exchange rate",IF(Investment_Breakdown_DATA!P157=0,0,Investment_Breakdown_DATA!P157/ECO!P46))))</f>
        <v>0</v>
      </c>
      <c r="G203" s="64">
        <f>IF($C$2="National Currency",IF(Investment_Breakdown_DATA!Q157=0,0,Investment_Breakdown_DATA!Q157),IF($C$2="Current Exchange rate",IF(Investment_Breakdown_DATA!Q157=0,0,Investment_Breakdown_DATA!Q157/ECO!Q11),IF($C$2="Constant Exchange rate",IF(Investment_Breakdown_DATA!Q157=0,0,Investment_Breakdown_DATA!Q157/ECO!Q46))))</f>
        <v>0</v>
      </c>
      <c r="H203" s="64">
        <f>IF($C$2="National Currency",IF(Investment_Breakdown_DATA!R157=0,0,Investment_Breakdown_DATA!R157),IF($C$2="Current Exchange rate",IF(Investment_Breakdown_DATA!R157=0,0,Investment_Breakdown_DATA!R157/ECO!R11),IF($C$2="Constant Exchange rate",IF(Investment_Breakdown_DATA!R157=0,0,Investment_Breakdown_DATA!R157/ECO!R46))))</f>
        <v>0</v>
      </c>
      <c r="I203" s="64">
        <f>IF($C$2="National Currency",IF(Investment_Breakdown_DATA!S157=0,0,Investment_Breakdown_DATA!S157),IF($C$2="Current Exchange rate",IF(Investment_Breakdown_DATA!S157=0,0,Investment_Breakdown_DATA!S157/ECO!S11),IF($C$2="Constant Exchange rate",IF(Investment_Breakdown_DATA!S157=0,0,Investment_Breakdown_DATA!S157/ECO!S46))))</f>
        <v>0</v>
      </c>
      <c r="J203" s="64">
        <f>IF($C$2="National Currency",IF(Investment_Breakdown_DATA!T157=0,0,Investment_Breakdown_DATA!T157),IF($C$2="Current Exchange rate",IF(Investment_Breakdown_DATA!T157=0,0,Investment_Breakdown_DATA!T157/ECO!T11),IF($C$2="Constant Exchange rate",IF(Investment_Breakdown_DATA!T157=0,0,Investment_Breakdown_DATA!T157/ECO!T46))))</f>
        <v>0</v>
      </c>
      <c r="K203" s="64">
        <f>IF($C$2="National Currency",IF(Investment_Breakdown_DATA!U157=0,0,Investment_Breakdown_DATA!U157),IF($C$2="Current Exchange rate",IF(Investment_Breakdown_DATA!U157=0,0,Investment_Breakdown_DATA!U157/ECO!U11),IF($C$2="Constant Exchange rate",IF(Investment_Breakdown_DATA!U157=0,0,Investment_Breakdown_DATA!U157/ECO!U46))))</f>
        <v>0</v>
      </c>
      <c r="L203" s="64">
        <f>IF($C$2="National Currency",IF(Investment_Breakdown_DATA!V157=0,0,Investment_Breakdown_DATA!V157),IF($C$2="Current Exchange rate",IF(Investment_Breakdown_DATA!V157=0,0,Investment_Breakdown_DATA!V157/ECO!V11),IF($C$2="Constant Exchange rate",IF(Investment_Breakdown_DATA!V157=0,0,Investment_Breakdown_DATA!V157/ECO!V46))))</f>
        <v>0</v>
      </c>
      <c r="M203" s="64">
        <f>IF($C$2="National Currency",IF(Investment_Breakdown_DATA!W157=0,0,Investment_Breakdown_DATA!W157),IF($C$2="Current Exchange rate",IF(Investment_Breakdown_DATA!W157=0,0,Investment_Breakdown_DATA!W157/ECO!W11),IF($C$2="Constant Exchange rate",IF(Investment_Breakdown_DATA!W157=0,0,Investment_Breakdown_DATA!W157/ECO!W46))))</f>
        <v>0</v>
      </c>
      <c r="N203" s="64">
        <f>IF($C$2="National Currency",IF(Investment_Breakdown_DATA!X157=0,0,Investment_Breakdown_DATA!X157),IF($C$2="Current Exchange rate",IF(Investment_Breakdown_DATA!X157=0,0,Investment_Breakdown_DATA!X157/ECO!X11),IF($C$2="Constant Exchange rate",IF(Investment_Breakdown_DATA!X157=0,0,Investment_Breakdown_DATA!X157/ECO!X46))))</f>
        <v>0</v>
      </c>
      <c r="O203" s="64">
        <f>IF($C$2="National Currency",IF(Investment_Breakdown_DATA!Y157=0,0,Investment_Breakdown_DATA!Y157),IF($C$2="Current Exchange rate",IF(Investment_Breakdown_DATA!Y157=0,0,Investment_Breakdown_DATA!Y157/ECO!Y11),IF($C$2="Constant Exchange rate",IF(Investment_Breakdown_DATA!Y157=0,0,Investment_Breakdown_DATA!Y157/ECO!Y46))))</f>
        <v>0</v>
      </c>
      <c r="P203" s="144">
        <f>IF($C$2="National Currency",IF(Investment_Breakdown_DATA!Z157=0,0,Investment_Breakdown_DATA!Z157),IF($C$2="Current Exchange rate",IF(Investment_Breakdown_DATA!Z157=0,0,Investment_Breakdown_DATA!Z157/ECO!Z11),IF($C$2="Constant Exchange rate",IF(Investment_Breakdown_DATA!Z157=0,0,Investment_Breakdown_DATA!Z157/ECO!Z46))))</f>
        <v>0</v>
      </c>
      <c r="Q203" s="63">
        <f t="shared" ref="Q203:Q234" si="72">O203/$O$234</f>
        <v>0</v>
      </c>
      <c r="R203" s="63" t="str">
        <f t="shared" ref="R203:R233" si="73">IF(OR(O203=0, N203=0),"-",O203/N203-1)</f>
        <v>-</v>
      </c>
      <c r="S203" s="63" t="str">
        <f t="shared" ref="S203:S233" si="74">IF(OR(O203=0, F203=0),"-",O203/F203-1)</f>
        <v>-</v>
      </c>
    </row>
    <row r="204" spans="3:19" ht="15" x14ac:dyDescent="0.25">
      <c r="C204" s="165"/>
      <c r="D204" s="166"/>
      <c r="E204" s="61" t="str">
        <f t="shared" si="71"/>
        <v>BG</v>
      </c>
      <c r="F204" s="64">
        <f>IF($C$2="National Currency",IF(Investment_Breakdown_DATA!P158=0,0,Investment_Breakdown_DATA!P158),IF($C$2="Current Exchange rate",IF(Investment_Breakdown_DATA!P158=0,0,Investment_Breakdown_DATA!P158/ECO!P12),IF($C$2="Constant Exchange rate",IF(Investment_Breakdown_DATA!P158=0,0,Investment_Breakdown_DATA!P158/ECO!P47))))</f>
        <v>0</v>
      </c>
      <c r="G204" s="64">
        <f>IF($C$2="National Currency",IF(Investment_Breakdown_DATA!Q158=0,0,Investment_Breakdown_DATA!Q158),IF($C$2="Current Exchange rate",IF(Investment_Breakdown_DATA!Q158=0,0,Investment_Breakdown_DATA!Q158/ECO!Q12),IF($C$2="Constant Exchange rate",IF(Investment_Breakdown_DATA!Q158=0,0,Investment_Breakdown_DATA!Q158/ECO!Q47))))</f>
        <v>0</v>
      </c>
      <c r="H204" s="64">
        <f>IF($C$2="National Currency",IF(Investment_Breakdown_DATA!R158=0,0,Investment_Breakdown_DATA!R158),IF($C$2="Current Exchange rate",IF(Investment_Breakdown_DATA!R158=0,0,Investment_Breakdown_DATA!R158/ECO!R12),IF($C$2="Constant Exchange rate",IF(Investment_Breakdown_DATA!R158=0,0,Investment_Breakdown_DATA!R158/ECO!R47))))</f>
        <v>0</v>
      </c>
      <c r="I204" s="64">
        <f>IF($C$2="National Currency",IF(Investment_Breakdown_DATA!S158=0,0,Investment_Breakdown_DATA!S158),IF($C$2="Current Exchange rate",IF(Investment_Breakdown_DATA!S158=0,0,Investment_Breakdown_DATA!S158/ECO!S12),IF($C$2="Constant Exchange rate",IF(Investment_Breakdown_DATA!S158=0,0,Investment_Breakdown_DATA!S158/ECO!S47))))</f>
        <v>0</v>
      </c>
      <c r="J204" s="64">
        <f>IF($C$2="National Currency",IF(Investment_Breakdown_DATA!T158=0,0,Investment_Breakdown_DATA!T158),IF($C$2="Current Exchange rate",IF(Investment_Breakdown_DATA!T158=0,0,Investment_Breakdown_DATA!T158/ECO!T12),IF($C$2="Constant Exchange rate",IF(Investment_Breakdown_DATA!T158=0,0,Investment_Breakdown_DATA!T158/ECO!T47))))</f>
        <v>0</v>
      </c>
      <c r="K204" s="64">
        <f>IF($C$2="National Currency",IF(Investment_Breakdown_DATA!U158=0,0,Investment_Breakdown_DATA!U158),IF($C$2="Current Exchange rate",IF(Investment_Breakdown_DATA!U158=0,0,Investment_Breakdown_DATA!U158/ECO!U12),IF($C$2="Constant Exchange rate",IF(Investment_Breakdown_DATA!U158=0,0,Investment_Breakdown_DATA!U158/ECO!U47))))</f>
        <v>0</v>
      </c>
      <c r="L204" s="64">
        <f>IF($C$2="National Currency",IF(Investment_Breakdown_DATA!V158=0,0,Investment_Breakdown_DATA!V158),IF($C$2="Current Exchange rate",IF(Investment_Breakdown_DATA!V158=0,0,Investment_Breakdown_DATA!V158/ECO!V12),IF($C$2="Constant Exchange rate",IF(Investment_Breakdown_DATA!V158=0,0,Investment_Breakdown_DATA!V158/ECO!V47))))</f>
        <v>0</v>
      </c>
      <c r="M204" s="64">
        <f>IF($C$2="National Currency",IF(Investment_Breakdown_DATA!W158=0,0,Investment_Breakdown_DATA!W158),IF($C$2="Current Exchange rate",IF(Investment_Breakdown_DATA!W158=0,0,Investment_Breakdown_DATA!W158/ECO!W12),IF($C$2="Constant Exchange rate",IF(Investment_Breakdown_DATA!W158=0,0,Investment_Breakdown_DATA!W158/ECO!W47))))</f>
        <v>0</v>
      </c>
      <c r="N204" s="64">
        <f>IF($C$2="National Currency",IF(Investment_Breakdown_DATA!X158=0,0,Investment_Breakdown_DATA!X158),IF($C$2="Current Exchange rate",IF(Investment_Breakdown_DATA!X158=0,0,Investment_Breakdown_DATA!X158/ECO!X12),IF($C$2="Constant Exchange rate",IF(Investment_Breakdown_DATA!X158=0,0,Investment_Breakdown_DATA!X158/ECO!X47))))</f>
        <v>0</v>
      </c>
      <c r="O204" s="64">
        <f>IF($C$2="National Currency",IF(Investment_Breakdown_DATA!Y158=0,0,Investment_Breakdown_DATA!Y158),IF($C$2="Current Exchange rate",IF(Investment_Breakdown_DATA!Y158=0,0,Investment_Breakdown_DATA!Y158/ECO!Y12),IF($C$2="Constant Exchange rate",IF(Investment_Breakdown_DATA!Y158=0,0,Investment_Breakdown_DATA!Y158/ECO!Y47))))</f>
        <v>0</v>
      </c>
      <c r="P204" s="144">
        <f>IF($C$2="National Currency",IF(Investment_Breakdown_DATA!Z158=0,0,Investment_Breakdown_DATA!Z158),IF($C$2="Current Exchange rate",IF(Investment_Breakdown_DATA!Z158=0,0,Investment_Breakdown_DATA!Z158/ECO!Z12),IF($C$2="Constant Exchange rate",IF(Investment_Breakdown_DATA!Z158=0,0,Investment_Breakdown_DATA!Z158/ECO!Z47))))</f>
        <v>0</v>
      </c>
      <c r="Q204" s="63">
        <f t="shared" si="72"/>
        <v>0</v>
      </c>
      <c r="R204" s="63" t="str">
        <f t="shared" si="73"/>
        <v>-</v>
      </c>
      <c r="S204" s="63" t="str">
        <f t="shared" si="74"/>
        <v>-</v>
      </c>
    </row>
    <row r="205" spans="3:19" ht="15" x14ac:dyDescent="0.25">
      <c r="C205" s="165"/>
      <c r="D205" s="166"/>
      <c r="E205" s="61" t="str">
        <f t="shared" si="71"/>
        <v>CH</v>
      </c>
      <c r="F205" s="64">
        <f>IF($C$2="National Currency",IF(Investment_Breakdown_DATA!P159=0,0,Investment_Breakdown_DATA!P159),IF($C$2="Current Exchange rate",IF(Investment_Breakdown_DATA!P159=0,0,Investment_Breakdown_DATA!P159/ECO!P13),IF($C$2="Constant Exchange rate",IF(Investment_Breakdown_DATA!P159=0,0,Investment_Breakdown_DATA!P159/ECO!P48))))</f>
        <v>0</v>
      </c>
      <c r="G205" s="64">
        <f>IF($C$2="National Currency",IF(Investment_Breakdown_DATA!Q159=0,0,Investment_Breakdown_DATA!Q159),IF($C$2="Current Exchange rate",IF(Investment_Breakdown_DATA!Q159=0,0,Investment_Breakdown_DATA!Q159/ECO!Q13),IF($C$2="Constant Exchange rate",IF(Investment_Breakdown_DATA!Q159=0,0,Investment_Breakdown_DATA!Q159/ECO!Q48))))</f>
        <v>0</v>
      </c>
      <c r="H205" s="64">
        <f>IF($C$2="National Currency",IF(Investment_Breakdown_DATA!R159=0,0,Investment_Breakdown_DATA!R159),IF($C$2="Current Exchange rate",IF(Investment_Breakdown_DATA!R159=0,0,Investment_Breakdown_DATA!R159/ECO!R13),IF($C$2="Constant Exchange rate",IF(Investment_Breakdown_DATA!R159=0,0,Investment_Breakdown_DATA!R159/ECO!R48))))</f>
        <v>0</v>
      </c>
      <c r="I205" s="64">
        <f>IF($C$2="National Currency",IF(Investment_Breakdown_DATA!S159=0,0,Investment_Breakdown_DATA!S159),IF($C$2="Current Exchange rate",IF(Investment_Breakdown_DATA!S159=0,0,Investment_Breakdown_DATA!S159/ECO!S13),IF($C$2="Constant Exchange rate",IF(Investment_Breakdown_DATA!S159=0,0,Investment_Breakdown_DATA!S159/ECO!S48))))</f>
        <v>0</v>
      </c>
      <c r="J205" s="64">
        <f>IF($C$2="National Currency",IF(Investment_Breakdown_DATA!T159=0,0,Investment_Breakdown_DATA!T159),IF($C$2="Current Exchange rate",IF(Investment_Breakdown_DATA!T159=0,0,Investment_Breakdown_DATA!T159/ECO!T13),IF($C$2="Constant Exchange rate",IF(Investment_Breakdown_DATA!T159=0,0,Investment_Breakdown_DATA!T159/ECO!T48))))</f>
        <v>0</v>
      </c>
      <c r="K205" s="64">
        <f>IF($C$2="National Currency",IF(Investment_Breakdown_DATA!U159=0,0,Investment_Breakdown_DATA!U159),IF($C$2="Current Exchange rate",IF(Investment_Breakdown_DATA!U159=0,0,Investment_Breakdown_DATA!U159/ECO!U13),IF($C$2="Constant Exchange rate",IF(Investment_Breakdown_DATA!U159=0,0,Investment_Breakdown_DATA!U159/ECO!U48))))</f>
        <v>0</v>
      </c>
      <c r="L205" s="64">
        <f>IF($C$2="National Currency",IF(Investment_Breakdown_DATA!V159=0,0,Investment_Breakdown_DATA!V159),IF($C$2="Current Exchange rate",IF(Investment_Breakdown_DATA!V159=0,0,Investment_Breakdown_DATA!V159/ECO!V13),IF($C$2="Constant Exchange rate",IF(Investment_Breakdown_DATA!V159=0,0,Investment_Breakdown_DATA!V159/ECO!V48))))</f>
        <v>0</v>
      </c>
      <c r="M205" s="64">
        <f>IF($C$2="National Currency",IF(Investment_Breakdown_DATA!W159=0,0,Investment_Breakdown_DATA!W159),IF($C$2="Current Exchange rate",IF(Investment_Breakdown_DATA!W159=0,0,Investment_Breakdown_DATA!W159/ECO!W13),IF($C$2="Constant Exchange rate",IF(Investment_Breakdown_DATA!W159=0,0,Investment_Breakdown_DATA!W159/ECO!W48))))</f>
        <v>0</v>
      </c>
      <c r="N205" s="64">
        <f>IF($C$2="National Currency",IF(Investment_Breakdown_DATA!X159=0,0,Investment_Breakdown_DATA!X159),IF($C$2="Current Exchange rate",IF(Investment_Breakdown_DATA!X159=0,0,Investment_Breakdown_DATA!X159/ECO!X13),IF($C$2="Constant Exchange rate",IF(Investment_Breakdown_DATA!X159=0,0,Investment_Breakdown_DATA!X159/ECO!X48))))</f>
        <v>0</v>
      </c>
      <c r="O205" s="64">
        <f>IF($C$2="National Currency",IF(Investment_Breakdown_DATA!Y159=0,0,Investment_Breakdown_DATA!Y159),IF($C$2="Current Exchange rate",IF(Investment_Breakdown_DATA!Y159=0,0,Investment_Breakdown_DATA!Y159/ECO!Y13),IF($C$2="Constant Exchange rate",IF(Investment_Breakdown_DATA!Y159=0,0,Investment_Breakdown_DATA!Y159/ECO!Y48))))</f>
        <v>0</v>
      </c>
      <c r="P205" s="144">
        <f>IF($C$2="National Currency",IF(Investment_Breakdown_DATA!Z159=0,0,Investment_Breakdown_DATA!Z159),IF($C$2="Current Exchange rate",IF(Investment_Breakdown_DATA!Z159=0,0,Investment_Breakdown_DATA!Z159/ECO!Z13),IF($C$2="Constant Exchange rate",IF(Investment_Breakdown_DATA!Z159=0,0,Investment_Breakdown_DATA!Z159/ECO!Z48))))</f>
        <v>0</v>
      </c>
      <c r="Q205" s="63">
        <f t="shared" si="72"/>
        <v>0</v>
      </c>
      <c r="R205" s="63" t="str">
        <f t="shared" si="73"/>
        <v>-</v>
      </c>
      <c r="S205" s="63" t="str">
        <f t="shared" si="74"/>
        <v>-</v>
      </c>
    </row>
    <row r="206" spans="3:19" ht="15" x14ac:dyDescent="0.25">
      <c r="C206" s="165"/>
      <c r="D206" s="166"/>
      <c r="E206" s="61" t="str">
        <f t="shared" si="71"/>
        <v>CY</v>
      </c>
      <c r="F206" s="64">
        <f>IF($C$2="National Currency",IF(Investment_Breakdown_DATA!P160=0,0,Investment_Breakdown_DATA!P160),IF($C$2="Current Exchange rate",IF(Investment_Breakdown_DATA!P160=0,0,Investment_Breakdown_DATA!P160/ECO!P14),IF($C$2="Constant Exchange rate",IF(Investment_Breakdown_DATA!P160=0,0,Investment_Breakdown_DATA!P160/ECO!P49))))</f>
        <v>0</v>
      </c>
      <c r="G206" s="64">
        <f>IF($C$2="National Currency",IF(Investment_Breakdown_DATA!Q160=0,0,Investment_Breakdown_DATA!Q160),IF($C$2="Current Exchange rate",IF(Investment_Breakdown_DATA!Q160=0,0,Investment_Breakdown_DATA!Q160/ECO!Q14),IF($C$2="Constant Exchange rate",IF(Investment_Breakdown_DATA!Q160=0,0,Investment_Breakdown_DATA!Q160/ECO!Q49))))</f>
        <v>0</v>
      </c>
      <c r="H206" s="64">
        <f>IF($C$2="National Currency",IF(Investment_Breakdown_DATA!R160=0,0,Investment_Breakdown_DATA!R160),IF($C$2="Current Exchange rate",IF(Investment_Breakdown_DATA!R160=0,0,Investment_Breakdown_DATA!R160/ECO!R14),IF($C$2="Constant Exchange rate",IF(Investment_Breakdown_DATA!R160=0,0,Investment_Breakdown_DATA!R160/ECO!R49))))</f>
        <v>0</v>
      </c>
      <c r="I206" s="64">
        <f>IF($C$2="National Currency",IF(Investment_Breakdown_DATA!S160=0,0,Investment_Breakdown_DATA!S160),IF($C$2="Current Exchange rate",IF(Investment_Breakdown_DATA!S160=0,0,Investment_Breakdown_DATA!S160/ECO!S14),IF($C$2="Constant Exchange rate",IF(Investment_Breakdown_DATA!S160=0,0,Investment_Breakdown_DATA!S160/ECO!S49))))</f>
        <v>0</v>
      </c>
      <c r="J206" s="64">
        <f>IF($C$2="National Currency",IF(Investment_Breakdown_DATA!T160=0,0,Investment_Breakdown_DATA!T160),IF($C$2="Current Exchange rate",IF(Investment_Breakdown_DATA!T160=0,0,Investment_Breakdown_DATA!T160/ECO!T14),IF($C$2="Constant Exchange rate",IF(Investment_Breakdown_DATA!T160=0,0,Investment_Breakdown_DATA!T160/ECO!T49))))</f>
        <v>0</v>
      </c>
      <c r="K206" s="64">
        <f>IF($C$2="National Currency",IF(Investment_Breakdown_DATA!U160=0,0,Investment_Breakdown_DATA!U160),IF($C$2="Current Exchange rate",IF(Investment_Breakdown_DATA!U160=0,0,Investment_Breakdown_DATA!U160/ECO!U14),IF($C$2="Constant Exchange rate",IF(Investment_Breakdown_DATA!U160=0,0,Investment_Breakdown_DATA!U160/ECO!U49))))</f>
        <v>0</v>
      </c>
      <c r="L206" s="64">
        <f>IF($C$2="National Currency",IF(Investment_Breakdown_DATA!V160=0,0,Investment_Breakdown_DATA!V160),IF($C$2="Current Exchange rate",IF(Investment_Breakdown_DATA!V160=0,0,Investment_Breakdown_DATA!V160/ECO!V14),IF($C$2="Constant Exchange rate",IF(Investment_Breakdown_DATA!V160=0,0,Investment_Breakdown_DATA!V160/ECO!V49))))</f>
        <v>0</v>
      </c>
      <c r="M206" s="64">
        <f>IF($C$2="National Currency",IF(Investment_Breakdown_DATA!W160=0,0,Investment_Breakdown_DATA!W160),IF($C$2="Current Exchange rate",IF(Investment_Breakdown_DATA!W160=0,0,Investment_Breakdown_DATA!W160/ECO!W14),IF($C$2="Constant Exchange rate",IF(Investment_Breakdown_DATA!W160=0,0,Investment_Breakdown_DATA!W160/ECO!W49))))</f>
        <v>0</v>
      </c>
      <c r="N206" s="64">
        <f>IF($C$2="National Currency",IF(Investment_Breakdown_DATA!X160=0,0,Investment_Breakdown_DATA!X160),IF($C$2="Current Exchange rate",IF(Investment_Breakdown_DATA!X160=0,0,Investment_Breakdown_DATA!X160/ECO!X14),IF($C$2="Constant Exchange rate",IF(Investment_Breakdown_DATA!X160=0,0,Investment_Breakdown_DATA!X160/ECO!X49))))</f>
        <v>0</v>
      </c>
      <c r="O206" s="64">
        <f>IF($C$2="National Currency",IF(Investment_Breakdown_DATA!Y160=0,0,Investment_Breakdown_DATA!Y160),IF($C$2="Current Exchange rate",IF(Investment_Breakdown_DATA!Y160=0,0,Investment_Breakdown_DATA!Y160/ECO!Y14),IF($C$2="Constant Exchange rate",IF(Investment_Breakdown_DATA!Y160=0,0,Investment_Breakdown_DATA!Y160/ECO!Y49))))</f>
        <v>0</v>
      </c>
      <c r="P206" s="144">
        <f>IF($C$2="National Currency",IF(Investment_Breakdown_DATA!Z160=0,0,Investment_Breakdown_DATA!Z160),IF($C$2="Current Exchange rate",IF(Investment_Breakdown_DATA!Z160=0,0,Investment_Breakdown_DATA!Z160/ECO!Z14),IF($C$2="Constant Exchange rate",IF(Investment_Breakdown_DATA!Z160=0,0,Investment_Breakdown_DATA!Z160/ECO!Z49))))</f>
        <v>0</v>
      </c>
      <c r="Q206" s="63">
        <f t="shared" si="72"/>
        <v>0</v>
      </c>
      <c r="R206" s="63" t="str">
        <f t="shared" si="73"/>
        <v>-</v>
      </c>
      <c r="S206" s="63" t="str">
        <f t="shared" si="74"/>
        <v>-</v>
      </c>
    </row>
    <row r="207" spans="3:19" ht="15" x14ac:dyDescent="0.25">
      <c r="C207" s="165"/>
      <c r="D207" s="166"/>
      <c r="E207" s="61" t="str">
        <f t="shared" si="71"/>
        <v xml:space="preserve">CZ </v>
      </c>
      <c r="F207" s="64">
        <f>IF($C$2="National Currency",IF(Investment_Breakdown_DATA!P161=0,0,Investment_Breakdown_DATA!P161),IF($C$2="Current Exchange rate",IF(Investment_Breakdown_DATA!P161=0,0,Investment_Breakdown_DATA!P161/ECO!P15),IF($C$2="Constant Exchange rate",IF(Investment_Breakdown_DATA!P161=0,0,Investment_Breakdown_DATA!P161/ECO!P50))))</f>
        <v>0</v>
      </c>
      <c r="G207" s="64">
        <f>IF($C$2="National Currency",IF(Investment_Breakdown_DATA!Q161=0,0,Investment_Breakdown_DATA!Q161),IF($C$2="Current Exchange rate",IF(Investment_Breakdown_DATA!Q161=0,0,Investment_Breakdown_DATA!Q161/ECO!Q15),IF($C$2="Constant Exchange rate",IF(Investment_Breakdown_DATA!Q161=0,0,Investment_Breakdown_DATA!Q161/ECO!Q50))))</f>
        <v>0</v>
      </c>
      <c r="H207" s="64">
        <f>IF($C$2="National Currency",IF(Investment_Breakdown_DATA!R161=0,0,Investment_Breakdown_DATA!R161),IF($C$2="Current Exchange rate",IF(Investment_Breakdown_DATA!R161=0,0,Investment_Breakdown_DATA!R161/ECO!R15),IF($C$2="Constant Exchange rate",IF(Investment_Breakdown_DATA!R161=0,0,Investment_Breakdown_DATA!R161/ECO!R50))))</f>
        <v>0</v>
      </c>
      <c r="I207" s="64">
        <f>IF($C$2="National Currency",IF(Investment_Breakdown_DATA!S161=0,0,Investment_Breakdown_DATA!S161),IF($C$2="Current Exchange rate",IF(Investment_Breakdown_DATA!S161=0,0,Investment_Breakdown_DATA!S161/ECO!S15),IF($C$2="Constant Exchange rate",IF(Investment_Breakdown_DATA!S161=0,0,Investment_Breakdown_DATA!S161/ECO!S50))))</f>
        <v>0</v>
      </c>
      <c r="J207" s="64">
        <f>IF($C$2="National Currency",IF(Investment_Breakdown_DATA!T161=0,0,Investment_Breakdown_DATA!T161),IF($C$2="Current Exchange rate",IF(Investment_Breakdown_DATA!T161=0,0,Investment_Breakdown_DATA!T161/ECO!T15),IF($C$2="Constant Exchange rate",IF(Investment_Breakdown_DATA!T161=0,0,Investment_Breakdown_DATA!T161/ECO!T50))))</f>
        <v>0</v>
      </c>
      <c r="K207" s="64">
        <f>IF($C$2="National Currency",IF(Investment_Breakdown_DATA!U161=0,0,Investment_Breakdown_DATA!U161),IF($C$2="Current Exchange rate",IF(Investment_Breakdown_DATA!U161=0,0,Investment_Breakdown_DATA!U161/ECO!U15),IF($C$2="Constant Exchange rate",IF(Investment_Breakdown_DATA!U161=0,0,Investment_Breakdown_DATA!U161/ECO!U50))))</f>
        <v>0</v>
      </c>
      <c r="L207" s="64">
        <f>IF($C$2="National Currency",IF(Investment_Breakdown_DATA!V161=0,0,Investment_Breakdown_DATA!V161),IF($C$2="Current Exchange rate",IF(Investment_Breakdown_DATA!V161=0,0,Investment_Breakdown_DATA!V161/ECO!V15),IF($C$2="Constant Exchange rate",IF(Investment_Breakdown_DATA!V161=0,0,Investment_Breakdown_DATA!V161/ECO!V50))))</f>
        <v>0</v>
      </c>
      <c r="M207" s="64">
        <f>IF($C$2="National Currency",IF(Investment_Breakdown_DATA!W161=0,0,Investment_Breakdown_DATA!W161),IF($C$2="Current Exchange rate",IF(Investment_Breakdown_DATA!W161=0,0,Investment_Breakdown_DATA!W161/ECO!W15),IF($C$2="Constant Exchange rate",IF(Investment_Breakdown_DATA!W161=0,0,Investment_Breakdown_DATA!W161/ECO!W50))))</f>
        <v>0</v>
      </c>
      <c r="N207" s="64">
        <f>IF($C$2="National Currency",IF(Investment_Breakdown_DATA!X161=0,0,Investment_Breakdown_DATA!X161),IF($C$2="Current Exchange rate",IF(Investment_Breakdown_DATA!X161=0,0,Investment_Breakdown_DATA!X161/ECO!X15),IF($C$2="Constant Exchange rate",IF(Investment_Breakdown_DATA!X161=0,0,Investment_Breakdown_DATA!X161/ECO!X50))))</f>
        <v>0</v>
      </c>
      <c r="O207" s="64">
        <f>IF($C$2="National Currency",IF(Investment_Breakdown_DATA!Y161=0,0,Investment_Breakdown_DATA!Y161),IF($C$2="Current Exchange rate",IF(Investment_Breakdown_DATA!Y161=0,0,Investment_Breakdown_DATA!Y161/ECO!Y15),IF($C$2="Constant Exchange rate",IF(Investment_Breakdown_DATA!Y161=0,0,Investment_Breakdown_DATA!Y161/ECO!Y50))))</f>
        <v>0</v>
      </c>
      <c r="P207" s="144">
        <f>IF($C$2="National Currency",IF(Investment_Breakdown_DATA!Z161=0,0,Investment_Breakdown_DATA!Z161),IF($C$2="Current Exchange rate",IF(Investment_Breakdown_DATA!Z161=0,0,Investment_Breakdown_DATA!Z161/ECO!Z15),IF($C$2="Constant Exchange rate",IF(Investment_Breakdown_DATA!Z161=0,0,Investment_Breakdown_DATA!Z161/ECO!Z50))))</f>
        <v>0</v>
      </c>
      <c r="Q207" s="63">
        <f t="shared" si="72"/>
        <v>0</v>
      </c>
      <c r="R207" s="63" t="str">
        <f t="shared" si="73"/>
        <v>-</v>
      </c>
      <c r="S207" s="63" t="str">
        <f t="shared" si="74"/>
        <v>-</v>
      </c>
    </row>
    <row r="208" spans="3:19" ht="15" x14ac:dyDescent="0.25">
      <c r="C208" s="165"/>
      <c r="D208" s="166"/>
      <c r="E208" s="61" t="str">
        <f t="shared" si="71"/>
        <v>DE</v>
      </c>
      <c r="F208" s="64">
        <f>IF($C$2="National Currency",IF(Investment_Breakdown_DATA!P162=0,0,Investment_Breakdown_DATA!P162),IF($C$2="Current Exchange rate",IF(Investment_Breakdown_DATA!P162=0,0,Investment_Breakdown_DATA!P162/ECO!P16),IF($C$2="Constant Exchange rate",IF(Investment_Breakdown_DATA!P162=0,0,Investment_Breakdown_DATA!P162/ECO!P51))))</f>
        <v>0</v>
      </c>
      <c r="G208" s="64">
        <f>IF($C$2="National Currency",IF(Investment_Breakdown_DATA!Q162=0,0,Investment_Breakdown_DATA!Q162),IF($C$2="Current Exchange rate",IF(Investment_Breakdown_DATA!Q162=0,0,Investment_Breakdown_DATA!Q162/ECO!Q16),IF($C$2="Constant Exchange rate",IF(Investment_Breakdown_DATA!Q162=0,0,Investment_Breakdown_DATA!Q162/ECO!Q51))))</f>
        <v>0</v>
      </c>
      <c r="H208" s="64">
        <f>IF($C$2="National Currency",IF(Investment_Breakdown_DATA!R162=0,0,Investment_Breakdown_DATA!R162),IF($C$2="Current Exchange rate",IF(Investment_Breakdown_DATA!R162=0,0,Investment_Breakdown_DATA!R162/ECO!R16),IF($C$2="Constant Exchange rate",IF(Investment_Breakdown_DATA!R162=0,0,Investment_Breakdown_DATA!R162/ECO!R51))))</f>
        <v>0</v>
      </c>
      <c r="I208" s="64">
        <f>IF($C$2="National Currency",IF(Investment_Breakdown_DATA!S162=0,0,Investment_Breakdown_DATA!S162),IF($C$2="Current Exchange rate",IF(Investment_Breakdown_DATA!S162=0,0,Investment_Breakdown_DATA!S162/ECO!S16),IF($C$2="Constant Exchange rate",IF(Investment_Breakdown_DATA!S162=0,0,Investment_Breakdown_DATA!S162/ECO!S51))))</f>
        <v>0</v>
      </c>
      <c r="J208" s="64">
        <f>IF($C$2="National Currency",IF(Investment_Breakdown_DATA!T162=0,0,Investment_Breakdown_DATA!T162),IF($C$2="Current Exchange rate",IF(Investment_Breakdown_DATA!T162=0,0,Investment_Breakdown_DATA!T162/ECO!T16),IF($C$2="Constant Exchange rate",IF(Investment_Breakdown_DATA!T162=0,0,Investment_Breakdown_DATA!T162/ECO!T51))))</f>
        <v>0</v>
      </c>
      <c r="K208" s="64">
        <f>IF($C$2="National Currency",IF(Investment_Breakdown_DATA!U162=0,0,Investment_Breakdown_DATA!U162),IF($C$2="Current Exchange rate",IF(Investment_Breakdown_DATA!U162=0,0,Investment_Breakdown_DATA!U162/ECO!U16),IF($C$2="Constant Exchange rate",IF(Investment_Breakdown_DATA!U162=0,0,Investment_Breakdown_DATA!U162/ECO!U51))))</f>
        <v>0</v>
      </c>
      <c r="L208" s="64">
        <f>IF($C$2="National Currency",IF(Investment_Breakdown_DATA!V162=0,0,Investment_Breakdown_DATA!V162),IF($C$2="Current Exchange rate",IF(Investment_Breakdown_DATA!V162=0,0,Investment_Breakdown_DATA!V162/ECO!V16),IF($C$2="Constant Exchange rate",IF(Investment_Breakdown_DATA!V162=0,0,Investment_Breakdown_DATA!V162/ECO!V51))))</f>
        <v>0</v>
      </c>
      <c r="M208" s="64">
        <f>IF($C$2="National Currency",IF(Investment_Breakdown_DATA!W162=0,0,Investment_Breakdown_DATA!W162),IF($C$2="Current Exchange rate",IF(Investment_Breakdown_DATA!W162=0,0,Investment_Breakdown_DATA!W162/ECO!W16),IF($C$2="Constant Exchange rate",IF(Investment_Breakdown_DATA!W162=0,0,Investment_Breakdown_DATA!W162/ECO!W51))))</f>
        <v>0</v>
      </c>
      <c r="N208" s="64">
        <f>IF($C$2="National Currency",IF(Investment_Breakdown_DATA!X162=0,0,Investment_Breakdown_DATA!X162),IF($C$2="Current Exchange rate",IF(Investment_Breakdown_DATA!X162=0,0,Investment_Breakdown_DATA!X162/ECO!X16),IF($C$2="Constant Exchange rate",IF(Investment_Breakdown_DATA!X162=0,0,Investment_Breakdown_DATA!X162/ECO!X51))))</f>
        <v>0</v>
      </c>
      <c r="O208" s="64">
        <f>IF($C$2="National Currency",IF(Investment_Breakdown_DATA!Y162=0,0,Investment_Breakdown_DATA!Y162),IF($C$2="Current Exchange rate",IF(Investment_Breakdown_DATA!Y162=0,0,Investment_Breakdown_DATA!Y162/ECO!Y16),IF($C$2="Constant Exchange rate",IF(Investment_Breakdown_DATA!Y162=0,0,Investment_Breakdown_DATA!Y162/ECO!Y51))))</f>
        <v>0</v>
      </c>
      <c r="P208" s="144">
        <f>IF($C$2="National Currency",IF(Investment_Breakdown_DATA!Z162=0,0,Investment_Breakdown_DATA!Z162),IF($C$2="Current Exchange rate",IF(Investment_Breakdown_DATA!Z162=0,0,Investment_Breakdown_DATA!Z162/ECO!Z16),IF($C$2="Constant Exchange rate",IF(Investment_Breakdown_DATA!Z162=0,0,Investment_Breakdown_DATA!Z162/ECO!Z51))))</f>
        <v>0</v>
      </c>
      <c r="Q208" s="63">
        <f t="shared" si="72"/>
        <v>0</v>
      </c>
      <c r="R208" s="63" t="str">
        <f t="shared" si="73"/>
        <v>-</v>
      </c>
      <c r="S208" s="63" t="str">
        <f t="shared" si="74"/>
        <v>-</v>
      </c>
    </row>
    <row r="209" spans="3:19" ht="15" x14ac:dyDescent="0.25">
      <c r="C209" s="165"/>
      <c r="D209" s="166"/>
      <c r="E209" s="61" t="str">
        <f t="shared" si="71"/>
        <v>DK</v>
      </c>
      <c r="F209" s="64">
        <f>IF($C$2="National Currency",IF(Investment_Breakdown_DATA!P163=0,0,Investment_Breakdown_DATA!P163),IF($C$2="Current Exchange rate",IF(Investment_Breakdown_DATA!P163=0,0,Investment_Breakdown_DATA!P163/ECO!P17),IF($C$2="Constant Exchange rate",IF(Investment_Breakdown_DATA!P163=0,0,Investment_Breakdown_DATA!P163/ECO!P52))))</f>
        <v>0</v>
      </c>
      <c r="G209" s="64">
        <f>IF($C$2="National Currency",IF(Investment_Breakdown_DATA!Q163=0,0,Investment_Breakdown_DATA!Q163),IF($C$2="Current Exchange rate",IF(Investment_Breakdown_DATA!Q163=0,0,Investment_Breakdown_DATA!Q163/ECO!Q17),IF($C$2="Constant Exchange rate",IF(Investment_Breakdown_DATA!Q163=0,0,Investment_Breakdown_DATA!Q163/ECO!Q52))))</f>
        <v>0</v>
      </c>
      <c r="H209" s="64">
        <f>IF($C$2="National Currency",IF(Investment_Breakdown_DATA!R163=0,0,Investment_Breakdown_DATA!R163),IF($C$2="Current Exchange rate",IF(Investment_Breakdown_DATA!R163=0,0,Investment_Breakdown_DATA!R163/ECO!R17),IF($C$2="Constant Exchange rate",IF(Investment_Breakdown_DATA!R163=0,0,Investment_Breakdown_DATA!R163/ECO!R52))))</f>
        <v>0</v>
      </c>
      <c r="I209" s="64">
        <f>IF($C$2="National Currency",IF(Investment_Breakdown_DATA!S163=0,0,Investment_Breakdown_DATA!S163),IF($C$2="Current Exchange rate",IF(Investment_Breakdown_DATA!S163=0,0,Investment_Breakdown_DATA!S163/ECO!S17),IF($C$2="Constant Exchange rate",IF(Investment_Breakdown_DATA!S163=0,0,Investment_Breakdown_DATA!S163/ECO!S52))))</f>
        <v>0</v>
      </c>
      <c r="J209" s="64">
        <f>IF($C$2="National Currency",IF(Investment_Breakdown_DATA!T163=0,0,Investment_Breakdown_DATA!T163),IF($C$2="Current Exchange rate",IF(Investment_Breakdown_DATA!T163=0,0,Investment_Breakdown_DATA!T163/ECO!T17),IF($C$2="Constant Exchange rate",IF(Investment_Breakdown_DATA!T163=0,0,Investment_Breakdown_DATA!T163/ECO!T52))))</f>
        <v>0</v>
      </c>
      <c r="K209" s="64">
        <f>IF($C$2="National Currency",IF(Investment_Breakdown_DATA!U163=0,0,Investment_Breakdown_DATA!U163),IF($C$2="Current Exchange rate",IF(Investment_Breakdown_DATA!U163=0,0,Investment_Breakdown_DATA!U163/ECO!U17),IF($C$2="Constant Exchange rate",IF(Investment_Breakdown_DATA!U163=0,0,Investment_Breakdown_DATA!U163/ECO!U52))))</f>
        <v>0</v>
      </c>
      <c r="L209" s="64">
        <f>IF($C$2="National Currency",IF(Investment_Breakdown_DATA!V163=0,0,Investment_Breakdown_DATA!V163),IF($C$2="Current Exchange rate",IF(Investment_Breakdown_DATA!V163=0,0,Investment_Breakdown_DATA!V163/ECO!V17),IF($C$2="Constant Exchange rate",IF(Investment_Breakdown_DATA!V163=0,0,Investment_Breakdown_DATA!V163/ECO!V52))))</f>
        <v>0</v>
      </c>
      <c r="M209" s="64">
        <f>IF($C$2="National Currency",IF(Investment_Breakdown_DATA!W163=0,0,Investment_Breakdown_DATA!W163),IF($C$2="Current Exchange rate",IF(Investment_Breakdown_DATA!W163=0,0,Investment_Breakdown_DATA!W163/ECO!W17),IF($C$2="Constant Exchange rate",IF(Investment_Breakdown_DATA!W163=0,0,Investment_Breakdown_DATA!W163/ECO!W52))))</f>
        <v>0</v>
      </c>
      <c r="N209" s="64">
        <f>IF($C$2="National Currency",IF(Investment_Breakdown_DATA!X163=0,0,Investment_Breakdown_DATA!X163),IF($C$2="Current Exchange rate",IF(Investment_Breakdown_DATA!X163=0,0,Investment_Breakdown_DATA!X163/ECO!X17),IF($C$2="Constant Exchange rate",IF(Investment_Breakdown_DATA!X163=0,0,Investment_Breakdown_DATA!X163/ECO!X52))))</f>
        <v>0</v>
      </c>
      <c r="O209" s="64">
        <f>IF($C$2="National Currency",IF(Investment_Breakdown_DATA!Y163=0,0,Investment_Breakdown_DATA!Y163),IF($C$2="Current Exchange rate",IF(Investment_Breakdown_DATA!Y163=0,0,Investment_Breakdown_DATA!Y163/ECO!Y17),IF($C$2="Constant Exchange rate",IF(Investment_Breakdown_DATA!Y163=0,0,Investment_Breakdown_DATA!Y163/ECO!Y52))))</f>
        <v>0</v>
      </c>
      <c r="P209" s="144">
        <f>IF($C$2="National Currency",IF(Investment_Breakdown_DATA!Z163=0,0,Investment_Breakdown_DATA!Z163),IF($C$2="Current Exchange rate",IF(Investment_Breakdown_DATA!Z163=0,0,Investment_Breakdown_DATA!Z163/ECO!Z17),IF($C$2="Constant Exchange rate",IF(Investment_Breakdown_DATA!Z163=0,0,Investment_Breakdown_DATA!Z163/ECO!Z52))))</f>
        <v>0</v>
      </c>
      <c r="Q209" s="63">
        <f t="shared" si="72"/>
        <v>0</v>
      </c>
      <c r="R209" s="63" t="str">
        <f t="shared" si="73"/>
        <v>-</v>
      </c>
      <c r="S209" s="63" t="str">
        <f t="shared" si="74"/>
        <v>-</v>
      </c>
    </row>
    <row r="210" spans="3:19" ht="15" x14ac:dyDescent="0.25">
      <c r="C210" s="165"/>
      <c r="D210" s="166"/>
      <c r="E210" s="61" t="str">
        <f t="shared" si="71"/>
        <v>EE</v>
      </c>
      <c r="F210" s="64">
        <f>IF($C$2="National Currency",IF(Investment_Breakdown_DATA!P164=0,0,Investment_Breakdown_DATA!P164),IF($C$2="Current Exchange rate",IF(Investment_Breakdown_DATA!P164=0,0,Investment_Breakdown_DATA!P164/ECO!P18),IF($C$2="Constant Exchange rate",IF(Investment_Breakdown_DATA!P164=0,0,Investment_Breakdown_DATA!P164/ECO!P53))))</f>
        <v>0</v>
      </c>
      <c r="G210" s="64">
        <f>IF($C$2="National Currency",IF(Investment_Breakdown_DATA!Q164=0,0,Investment_Breakdown_DATA!Q164),IF($C$2="Current Exchange rate",IF(Investment_Breakdown_DATA!Q164=0,0,Investment_Breakdown_DATA!Q164/ECO!Q18),IF($C$2="Constant Exchange rate",IF(Investment_Breakdown_DATA!Q164=0,0,Investment_Breakdown_DATA!Q164/ECO!Q53))))</f>
        <v>0</v>
      </c>
      <c r="H210" s="64">
        <f>IF($C$2="National Currency",IF(Investment_Breakdown_DATA!R164=0,0,Investment_Breakdown_DATA!R164),IF($C$2="Current Exchange rate",IF(Investment_Breakdown_DATA!R164=0,0,Investment_Breakdown_DATA!R164/ECO!R18),IF($C$2="Constant Exchange rate",IF(Investment_Breakdown_DATA!R164=0,0,Investment_Breakdown_DATA!R164/ECO!R53))))</f>
        <v>0</v>
      </c>
      <c r="I210" s="64">
        <f>IF($C$2="National Currency",IF(Investment_Breakdown_DATA!S164=0,0,Investment_Breakdown_DATA!S164),IF($C$2="Current Exchange rate",IF(Investment_Breakdown_DATA!S164=0,0,Investment_Breakdown_DATA!S164/ECO!S18),IF($C$2="Constant Exchange rate",IF(Investment_Breakdown_DATA!S164=0,0,Investment_Breakdown_DATA!S164/ECO!S53))))</f>
        <v>0</v>
      </c>
      <c r="J210" s="64">
        <f>IF($C$2="National Currency",IF(Investment_Breakdown_DATA!T164=0,0,Investment_Breakdown_DATA!T164),IF($C$2="Current Exchange rate",IF(Investment_Breakdown_DATA!T164=0,0,Investment_Breakdown_DATA!T164/ECO!T18),IF($C$2="Constant Exchange rate",IF(Investment_Breakdown_DATA!T164=0,0,Investment_Breakdown_DATA!T164/ECO!T53))))</f>
        <v>0</v>
      </c>
      <c r="K210" s="64">
        <f>IF($C$2="National Currency",IF(Investment_Breakdown_DATA!U164=0,0,Investment_Breakdown_DATA!U164),IF($C$2="Current Exchange rate",IF(Investment_Breakdown_DATA!U164=0,0,Investment_Breakdown_DATA!U164/ECO!U18),IF($C$2="Constant Exchange rate",IF(Investment_Breakdown_DATA!U164=0,0,Investment_Breakdown_DATA!U164/ECO!U53))))</f>
        <v>0</v>
      </c>
      <c r="L210" s="64">
        <f>IF($C$2="National Currency",IF(Investment_Breakdown_DATA!V164=0,0,Investment_Breakdown_DATA!V164),IF($C$2="Current Exchange rate",IF(Investment_Breakdown_DATA!V164=0,0,Investment_Breakdown_DATA!V164/ECO!V18),IF($C$2="Constant Exchange rate",IF(Investment_Breakdown_DATA!V164=0,0,Investment_Breakdown_DATA!V164/ECO!V53))))</f>
        <v>0</v>
      </c>
      <c r="M210" s="64">
        <f>IF($C$2="National Currency",IF(Investment_Breakdown_DATA!W164=0,0,Investment_Breakdown_DATA!W164),IF($C$2="Current Exchange rate",IF(Investment_Breakdown_DATA!W164=0,0,Investment_Breakdown_DATA!W164/ECO!W18),IF($C$2="Constant Exchange rate",IF(Investment_Breakdown_DATA!W164=0,0,Investment_Breakdown_DATA!W164/ECO!W53))))</f>
        <v>0</v>
      </c>
      <c r="N210" s="64">
        <f>IF($C$2="National Currency",IF(Investment_Breakdown_DATA!X164=0,0,Investment_Breakdown_DATA!X164),IF($C$2="Current Exchange rate",IF(Investment_Breakdown_DATA!X164=0,0,Investment_Breakdown_DATA!X164/ECO!X18),IF($C$2="Constant Exchange rate",IF(Investment_Breakdown_DATA!X164=0,0,Investment_Breakdown_DATA!X164/ECO!X53))))</f>
        <v>0</v>
      </c>
      <c r="O210" s="64">
        <f>IF($C$2="National Currency",IF(Investment_Breakdown_DATA!Y164=0,0,Investment_Breakdown_DATA!Y164),IF($C$2="Current Exchange rate",IF(Investment_Breakdown_DATA!Y164=0,0,Investment_Breakdown_DATA!Y164/ECO!Y18),IF($C$2="Constant Exchange rate",IF(Investment_Breakdown_DATA!Y164=0,0,Investment_Breakdown_DATA!Y164/ECO!Y53))))</f>
        <v>0</v>
      </c>
      <c r="P210" s="144">
        <f>IF($C$2="National Currency",IF(Investment_Breakdown_DATA!Z164=0,0,Investment_Breakdown_DATA!Z164),IF($C$2="Current Exchange rate",IF(Investment_Breakdown_DATA!Z164=0,0,Investment_Breakdown_DATA!Z164/ECO!Z18),IF($C$2="Constant Exchange rate",IF(Investment_Breakdown_DATA!Z164=0,0,Investment_Breakdown_DATA!Z164/ECO!Z53))))</f>
        <v>0</v>
      </c>
      <c r="Q210" s="63">
        <f t="shared" si="72"/>
        <v>0</v>
      </c>
      <c r="R210" s="63" t="str">
        <f t="shared" si="73"/>
        <v>-</v>
      </c>
      <c r="S210" s="63" t="str">
        <f t="shared" si="74"/>
        <v>-</v>
      </c>
    </row>
    <row r="211" spans="3:19" ht="15" x14ac:dyDescent="0.25">
      <c r="C211" s="165"/>
      <c r="D211" s="166"/>
      <c r="E211" s="61" t="str">
        <f t="shared" si="71"/>
        <v>ES</v>
      </c>
      <c r="F211" s="64">
        <f>IF($C$2="National Currency",IF(Investment_Breakdown_DATA!P165=0,0,Investment_Breakdown_DATA!P165),IF($C$2="Current Exchange rate",IF(Investment_Breakdown_DATA!P165=0,0,Investment_Breakdown_DATA!P165/ECO!P19),IF($C$2="Constant Exchange rate",IF(Investment_Breakdown_DATA!P165=0,0,Investment_Breakdown_DATA!P165/ECO!P54))))</f>
        <v>0</v>
      </c>
      <c r="G211" s="64">
        <f>IF($C$2="National Currency",IF(Investment_Breakdown_DATA!Q165=0,0,Investment_Breakdown_DATA!Q165),IF($C$2="Current Exchange rate",IF(Investment_Breakdown_DATA!Q165=0,0,Investment_Breakdown_DATA!Q165/ECO!Q19),IF($C$2="Constant Exchange rate",IF(Investment_Breakdown_DATA!Q165=0,0,Investment_Breakdown_DATA!Q165/ECO!Q54))))</f>
        <v>0</v>
      </c>
      <c r="H211" s="64">
        <f>IF($C$2="National Currency",IF(Investment_Breakdown_DATA!R165=0,0,Investment_Breakdown_DATA!R165),IF($C$2="Current Exchange rate",IF(Investment_Breakdown_DATA!R165=0,0,Investment_Breakdown_DATA!R165/ECO!R19),IF($C$2="Constant Exchange rate",IF(Investment_Breakdown_DATA!R165=0,0,Investment_Breakdown_DATA!R165/ECO!R54))))</f>
        <v>0</v>
      </c>
      <c r="I211" s="64">
        <f>IF($C$2="National Currency",IF(Investment_Breakdown_DATA!S165=0,0,Investment_Breakdown_DATA!S165),IF($C$2="Current Exchange rate",IF(Investment_Breakdown_DATA!S165=0,0,Investment_Breakdown_DATA!S165/ECO!S19),IF($C$2="Constant Exchange rate",IF(Investment_Breakdown_DATA!S165=0,0,Investment_Breakdown_DATA!S165/ECO!S54))))</f>
        <v>0</v>
      </c>
      <c r="J211" s="64">
        <f>IF($C$2="National Currency",IF(Investment_Breakdown_DATA!T165=0,0,Investment_Breakdown_DATA!T165),IF($C$2="Current Exchange rate",IF(Investment_Breakdown_DATA!T165=0,0,Investment_Breakdown_DATA!T165/ECO!T19),IF($C$2="Constant Exchange rate",IF(Investment_Breakdown_DATA!T165=0,0,Investment_Breakdown_DATA!T165/ECO!T54))))</f>
        <v>0</v>
      </c>
      <c r="K211" s="64">
        <f>IF($C$2="National Currency",IF(Investment_Breakdown_DATA!U165=0,0,Investment_Breakdown_DATA!U165),IF($C$2="Current Exchange rate",IF(Investment_Breakdown_DATA!U165=0,0,Investment_Breakdown_DATA!U165/ECO!U19),IF($C$2="Constant Exchange rate",IF(Investment_Breakdown_DATA!U165=0,0,Investment_Breakdown_DATA!U165/ECO!U54))))</f>
        <v>0</v>
      </c>
      <c r="L211" s="64">
        <f>IF($C$2="National Currency",IF(Investment_Breakdown_DATA!V165=0,0,Investment_Breakdown_DATA!V165),IF($C$2="Current Exchange rate",IF(Investment_Breakdown_DATA!V165=0,0,Investment_Breakdown_DATA!V165/ECO!V19),IF($C$2="Constant Exchange rate",IF(Investment_Breakdown_DATA!V165=0,0,Investment_Breakdown_DATA!V165/ECO!V54))))</f>
        <v>0</v>
      </c>
      <c r="M211" s="64">
        <f>IF($C$2="National Currency",IF(Investment_Breakdown_DATA!W165=0,0,Investment_Breakdown_DATA!W165),IF($C$2="Current Exchange rate",IF(Investment_Breakdown_DATA!W165=0,0,Investment_Breakdown_DATA!W165/ECO!W19),IF($C$2="Constant Exchange rate",IF(Investment_Breakdown_DATA!W165=0,0,Investment_Breakdown_DATA!W165/ECO!W54))))</f>
        <v>0</v>
      </c>
      <c r="N211" s="64">
        <f>IF($C$2="National Currency",IF(Investment_Breakdown_DATA!X165=0,0,Investment_Breakdown_DATA!X165),IF($C$2="Current Exchange rate",IF(Investment_Breakdown_DATA!X165=0,0,Investment_Breakdown_DATA!X165/ECO!X19),IF($C$2="Constant Exchange rate",IF(Investment_Breakdown_DATA!X165=0,0,Investment_Breakdown_DATA!X165/ECO!X54))))</f>
        <v>0</v>
      </c>
      <c r="O211" s="64">
        <f>IF($C$2="National Currency",IF(Investment_Breakdown_DATA!Y165=0,0,Investment_Breakdown_DATA!Y165),IF($C$2="Current Exchange rate",IF(Investment_Breakdown_DATA!Y165=0,0,Investment_Breakdown_DATA!Y165/ECO!Y19),IF($C$2="Constant Exchange rate",IF(Investment_Breakdown_DATA!Y165=0,0,Investment_Breakdown_DATA!Y165/ECO!Y54))))</f>
        <v>0</v>
      </c>
      <c r="P211" s="144">
        <f>IF($C$2="National Currency",IF(Investment_Breakdown_DATA!Z165=0,0,Investment_Breakdown_DATA!Z165),IF($C$2="Current Exchange rate",IF(Investment_Breakdown_DATA!Z165=0,0,Investment_Breakdown_DATA!Z165/ECO!Z19),IF($C$2="Constant Exchange rate",IF(Investment_Breakdown_DATA!Z165=0,0,Investment_Breakdown_DATA!Z165/ECO!Z54))))</f>
        <v>0</v>
      </c>
      <c r="Q211" s="63">
        <f t="shared" si="72"/>
        <v>0</v>
      </c>
      <c r="R211" s="63" t="str">
        <f t="shared" si="73"/>
        <v>-</v>
      </c>
      <c r="S211" s="63" t="str">
        <f t="shared" si="74"/>
        <v>-</v>
      </c>
    </row>
    <row r="212" spans="3:19" ht="15" x14ac:dyDescent="0.25">
      <c r="C212" s="165"/>
      <c r="D212" s="166"/>
      <c r="E212" s="61" t="str">
        <f t="shared" si="71"/>
        <v>FI</v>
      </c>
      <c r="F212" s="64">
        <f>IF($C$2="National Currency",IF(Investment_Breakdown_DATA!P166=0,0,Investment_Breakdown_DATA!P166),IF($C$2="Current Exchange rate",IF(Investment_Breakdown_DATA!P166=0,0,Investment_Breakdown_DATA!P166/ECO!P20),IF($C$2="Constant Exchange rate",IF(Investment_Breakdown_DATA!P166=0,0,Investment_Breakdown_DATA!P166/ECO!P55))))</f>
        <v>2324</v>
      </c>
      <c r="G212" s="64">
        <f>IF($C$2="National Currency",IF(Investment_Breakdown_DATA!Q166=0,0,Investment_Breakdown_DATA!Q166),IF($C$2="Current Exchange rate",IF(Investment_Breakdown_DATA!Q166=0,0,Investment_Breakdown_DATA!Q166/ECO!Q20),IF($C$2="Constant Exchange rate",IF(Investment_Breakdown_DATA!Q166=0,0,Investment_Breakdown_DATA!Q166/ECO!Q55))))</f>
        <v>2912</v>
      </c>
      <c r="H212" s="64">
        <f>IF($C$2="National Currency",IF(Investment_Breakdown_DATA!R166=0,0,Investment_Breakdown_DATA!R166),IF($C$2="Current Exchange rate",IF(Investment_Breakdown_DATA!R166=0,0,Investment_Breakdown_DATA!R166/ECO!R20),IF($C$2="Constant Exchange rate",IF(Investment_Breakdown_DATA!R166=0,0,Investment_Breakdown_DATA!R166/ECO!R55))))</f>
        <v>3391</v>
      </c>
      <c r="I212" s="64">
        <f>IF($C$2="National Currency",IF(Investment_Breakdown_DATA!S166=0,0,Investment_Breakdown_DATA!S166),IF($C$2="Current Exchange rate",IF(Investment_Breakdown_DATA!S166=0,0,Investment_Breakdown_DATA!S166/ECO!S20),IF($C$2="Constant Exchange rate",IF(Investment_Breakdown_DATA!S166=0,0,Investment_Breakdown_DATA!S166/ECO!S55))))</f>
        <v>4443</v>
      </c>
      <c r="J212" s="64">
        <f>IF($C$2="National Currency",IF(Investment_Breakdown_DATA!T166=0,0,Investment_Breakdown_DATA!T166),IF($C$2="Current Exchange rate",IF(Investment_Breakdown_DATA!T166=0,0,Investment_Breakdown_DATA!T166/ECO!T20),IF($C$2="Constant Exchange rate",IF(Investment_Breakdown_DATA!T166=0,0,Investment_Breakdown_DATA!T166/ECO!T55))))</f>
        <v>4902</v>
      </c>
      <c r="K212" s="64">
        <f>IF($C$2="National Currency",IF(Investment_Breakdown_DATA!U166=0,0,Investment_Breakdown_DATA!U166),IF($C$2="Current Exchange rate",IF(Investment_Breakdown_DATA!U166=0,0,Investment_Breakdown_DATA!U166/ECO!U20),IF($C$2="Constant Exchange rate",IF(Investment_Breakdown_DATA!U166=0,0,Investment_Breakdown_DATA!U166/ECO!U55))))</f>
        <v>5053</v>
      </c>
      <c r="L212" s="64">
        <f>IF($C$2="National Currency",IF(Investment_Breakdown_DATA!V166=0,0,Investment_Breakdown_DATA!V166),IF($C$2="Current Exchange rate",IF(Investment_Breakdown_DATA!V166=0,0,Investment_Breakdown_DATA!V166/ECO!V20),IF($C$2="Constant Exchange rate",IF(Investment_Breakdown_DATA!V166=0,0,Investment_Breakdown_DATA!V166/ECO!V55))))</f>
        <v>6779</v>
      </c>
      <c r="M212" s="64">
        <f>IF($C$2="National Currency",IF(Investment_Breakdown_DATA!W166=0,0,Investment_Breakdown_DATA!W166),IF($C$2="Current Exchange rate",IF(Investment_Breakdown_DATA!W166=0,0,Investment_Breakdown_DATA!W166/ECO!W20),IF($C$2="Constant Exchange rate",IF(Investment_Breakdown_DATA!W166=0,0,Investment_Breakdown_DATA!W166/ECO!W55))))</f>
        <v>8110</v>
      </c>
      <c r="N212" s="64">
        <f>IF($C$2="National Currency",IF(Investment_Breakdown_DATA!X166=0,0,Investment_Breakdown_DATA!X166),IF($C$2="Current Exchange rate",IF(Investment_Breakdown_DATA!X166=0,0,Investment_Breakdown_DATA!X166/ECO!X20),IF($C$2="Constant Exchange rate",IF(Investment_Breakdown_DATA!X166=0,0,Investment_Breakdown_DATA!X166/ECO!X55))))</f>
        <v>9280</v>
      </c>
      <c r="O212" s="64">
        <f>IF($C$2="National Currency",IF(Investment_Breakdown_DATA!Y166=0,0,Investment_Breakdown_DATA!Y166),IF($C$2="Current Exchange rate",IF(Investment_Breakdown_DATA!Y166=0,0,Investment_Breakdown_DATA!Y166/ECO!Y20),IF($C$2="Constant Exchange rate",IF(Investment_Breakdown_DATA!Y166=0,0,Investment_Breakdown_DATA!Y166/ECO!Y55))))</f>
        <v>9503</v>
      </c>
      <c r="P212" s="144">
        <f>IF($C$2="National Currency",IF(Investment_Breakdown_DATA!Z166=0,0,Investment_Breakdown_DATA!Z166),IF($C$2="Current Exchange rate",IF(Investment_Breakdown_DATA!Z166=0,0,Investment_Breakdown_DATA!Z166/ECO!Z20),IF($C$2="Constant Exchange rate",IF(Investment_Breakdown_DATA!Z166=0,0,Investment_Breakdown_DATA!Z166/ECO!Z55))))</f>
        <v>10397</v>
      </c>
      <c r="Q212" s="63">
        <f t="shared" si="72"/>
        <v>0.95494253165445997</v>
      </c>
      <c r="R212" s="63">
        <f t="shared" si="73"/>
        <v>2.4030172413793016E-2</v>
      </c>
      <c r="S212" s="63">
        <f t="shared" si="74"/>
        <v>3.0890705679862309</v>
      </c>
    </row>
    <row r="213" spans="3:19" ht="15" x14ac:dyDescent="0.25">
      <c r="C213" s="165"/>
      <c r="D213" s="166"/>
      <c r="E213" s="61" t="str">
        <f t="shared" si="71"/>
        <v>FR</v>
      </c>
      <c r="F213" s="64">
        <f>IF($C$2="National Currency",IF(Investment_Breakdown_DATA!P167=0,0,Investment_Breakdown_DATA!P167),IF($C$2="Current Exchange rate",IF(Investment_Breakdown_DATA!P167=0,0,Investment_Breakdown_DATA!P167/ECO!P21),IF($C$2="Constant Exchange rate",IF(Investment_Breakdown_DATA!P167=0,0,Investment_Breakdown_DATA!P167/ECO!P56))))</f>
        <v>0</v>
      </c>
      <c r="G213" s="64">
        <f>IF($C$2="National Currency",IF(Investment_Breakdown_DATA!Q167=0,0,Investment_Breakdown_DATA!Q167),IF($C$2="Current Exchange rate",IF(Investment_Breakdown_DATA!Q167=0,0,Investment_Breakdown_DATA!Q167/ECO!Q21),IF($C$2="Constant Exchange rate",IF(Investment_Breakdown_DATA!Q167=0,0,Investment_Breakdown_DATA!Q167/ECO!Q56))))</f>
        <v>0</v>
      </c>
      <c r="H213" s="64">
        <f>IF($C$2="National Currency",IF(Investment_Breakdown_DATA!R167=0,0,Investment_Breakdown_DATA!R167),IF($C$2="Current Exchange rate",IF(Investment_Breakdown_DATA!R167=0,0,Investment_Breakdown_DATA!R167/ECO!R21),IF($C$2="Constant Exchange rate",IF(Investment_Breakdown_DATA!R167=0,0,Investment_Breakdown_DATA!R167/ECO!R56))))</f>
        <v>0</v>
      </c>
      <c r="I213" s="64">
        <f>IF($C$2="National Currency",IF(Investment_Breakdown_DATA!S167=0,0,Investment_Breakdown_DATA!S167),IF($C$2="Current Exchange rate",IF(Investment_Breakdown_DATA!S167=0,0,Investment_Breakdown_DATA!S167/ECO!S21),IF($C$2="Constant Exchange rate",IF(Investment_Breakdown_DATA!S167=0,0,Investment_Breakdown_DATA!S167/ECO!S56))))</f>
        <v>0</v>
      </c>
      <c r="J213" s="64">
        <f>IF($C$2="National Currency",IF(Investment_Breakdown_DATA!T167=0,0,Investment_Breakdown_DATA!T167),IF($C$2="Current Exchange rate",IF(Investment_Breakdown_DATA!T167=0,0,Investment_Breakdown_DATA!T167/ECO!T21),IF($C$2="Constant Exchange rate",IF(Investment_Breakdown_DATA!T167=0,0,Investment_Breakdown_DATA!T167/ECO!T56))))</f>
        <v>0</v>
      </c>
      <c r="K213" s="64">
        <f>IF($C$2="National Currency",IF(Investment_Breakdown_DATA!U167=0,0,Investment_Breakdown_DATA!U167),IF($C$2="Current Exchange rate",IF(Investment_Breakdown_DATA!U167=0,0,Investment_Breakdown_DATA!U167/ECO!U21),IF($C$2="Constant Exchange rate",IF(Investment_Breakdown_DATA!U167=0,0,Investment_Breakdown_DATA!U167/ECO!U56))))</f>
        <v>0</v>
      </c>
      <c r="L213" s="64">
        <f>IF($C$2="National Currency",IF(Investment_Breakdown_DATA!V167=0,0,Investment_Breakdown_DATA!V167),IF($C$2="Current Exchange rate",IF(Investment_Breakdown_DATA!V167=0,0,Investment_Breakdown_DATA!V167/ECO!V21),IF($C$2="Constant Exchange rate",IF(Investment_Breakdown_DATA!V167=0,0,Investment_Breakdown_DATA!V167/ECO!V56))))</f>
        <v>0</v>
      </c>
      <c r="M213" s="64">
        <f>IF($C$2="National Currency",IF(Investment_Breakdown_DATA!W167=0,0,Investment_Breakdown_DATA!W167),IF($C$2="Current Exchange rate",IF(Investment_Breakdown_DATA!W167=0,0,Investment_Breakdown_DATA!W167/ECO!W21),IF($C$2="Constant Exchange rate",IF(Investment_Breakdown_DATA!W167=0,0,Investment_Breakdown_DATA!W167/ECO!W56))))</f>
        <v>0</v>
      </c>
      <c r="N213" s="64">
        <f>IF($C$2="National Currency",IF(Investment_Breakdown_DATA!X167=0,0,Investment_Breakdown_DATA!X167),IF($C$2="Current Exchange rate",IF(Investment_Breakdown_DATA!X167=0,0,Investment_Breakdown_DATA!X167/ECO!X21),IF($C$2="Constant Exchange rate",IF(Investment_Breakdown_DATA!X167=0,0,Investment_Breakdown_DATA!X167/ECO!X56))))</f>
        <v>0</v>
      </c>
      <c r="O213" s="64">
        <f>IF($C$2="National Currency",IF(Investment_Breakdown_DATA!Y167=0,0,Investment_Breakdown_DATA!Y167),IF($C$2="Current Exchange rate",IF(Investment_Breakdown_DATA!Y167=0,0,Investment_Breakdown_DATA!Y167/ECO!Y21),IF($C$2="Constant Exchange rate",IF(Investment_Breakdown_DATA!Y167=0,0,Investment_Breakdown_DATA!Y167/ECO!Y56))))</f>
        <v>0</v>
      </c>
      <c r="P213" s="144">
        <f>IF($C$2="National Currency",IF(Investment_Breakdown_DATA!Z167=0,0,Investment_Breakdown_DATA!Z167),IF($C$2="Current Exchange rate",IF(Investment_Breakdown_DATA!Z167=0,0,Investment_Breakdown_DATA!Z167/ECO!Z21),IF($C$2="Constant Exchange rate",IF(Investment_Breakdown_DATA!Z167=0,0,Investment_Breakdown_DATA!Z167/ECO!Z56))))</f>
        <v>0</v>
      </c>
      <c r="Q213" s="63">
        <f t="shared" si="72"/>
        <v>0</v>
      </c>
      <c r="R213" s="63" t="str">
        <f t="shared" si="73"/>
        <v>-</v>
      </c>
      <c r="S213" s="63" t="str">
        <f t="shared" si="74"/>
        <v>-</v>
      </c>
    </row>
    <row r="214" spans="3:19" ht="15" x14ac:dyDescent="0.25">
      <c r="C214" s="165"/>
      <c r="D214" s="166"/>
      <c r="E214" s="61" t="str">
        <f t="shared" si="71"/>
        <v>GR</v>
      </c>
      <c r="F214" s="64">
        <f>IF($C$2="National Currency",IF(Investment_Breakdown_DATA!P168=0,0,Investment_Breakdown_DATA!P168),IF($C$2="Current Exchange rate",IF(Investment_Breakdown_DATA!P168=0,0,Investment_Breakdown_DATA!P168/ECO!P22),IF($C$2="Constant Exchange rate",IF(Investment_Breakdown_DATA!P168=0,0,Investment_Breakdown_DATA!P168/ECO!P57))))</f>
        <v>0</v>
      </c>
      <c r="G214" s="64">
        <f>IF($C$2="National Currency",IF(Investment_Breakdown_DATA!Q168=0,0,Investment_Breakdown_DATA!Q168),IF($C$2="Current Exchange rate",IF(Investment_Breakdown_DATA!Q168=0,0,Investment_Breakdown_DATA!Q168/ECO!Q22),IF($C$2="Constant Exchange rate",IF(Investment_Breakdown_DATA!Q168=0,0,Investment_Breakdown_DATA!Q168/ECO!Q57))))</f>
        <v>0</v>
      </c>
      <c r="H214" s="64">
        <f>IF($C$2="National Currency",IF(Investment_Breakdown_DATA!R168=0,0,Investment_Breakdown_DATA!R168),IF($C$2="Current Exchange rate",IF(Investment_Breakdown_DATA!R168=0,0,Investment_Breakdown_DATA!R168/ECO!R22),IF($C$2="Constant Exchange rate",IF(Investment_Breakdown_DATA!R168=0,0,Investment_Breakdown_DATA!R168/ECO!R57))))</f>
        <v>0</v>
      </c>
      <c r="I214" s="64">
        <f>IF($C$2="National Currency",IF(Investment_Breakdown_DATA!S168=0,0,Investment_Breakdown_DATA!S168),IF($C$2="Current Exchange rate",IF(Investment_Breakdown_DATA!S168=0,0,Investment_Breakdown_DATA!S168/ECO!S22),IF($C$2="Constant Exchange rate",IF(Investment_Breakdown_DATA!S168=0,0,Investment_Breakdown_DATA!S168/ECO!S57))))</f>
        <v>0</v>
      </c>
      <c r="J214" s="64">
        <f>IF($C$2="National Currency",IF(Investment_Breakdown_DATA!T168=0,0,Investment_Breakdown_DATA!T168),IF($C$2="Current Exchange rate",IF(Investment_Breakdown_DATA!T168=0,0,Investment_Breakdown_DATA!T168/ECO!T22),IF($C$2="Constant Exchange rate",IF(Investment_Breakdown_DATA!T168=0,0,Investment_Breakdown_DATA!T168/ECO!T57))))</f>
        <v>0</v>
      </c>
      <c r="K214" s="64">
        <f>IF($C$2="National Currency",IF(Investment_Breakdown_DATA!U168=0,0,Investment_Breakdown_DATA!U168),IF($C$2="Current Exchange rate",IF(Investment_Breakdown_DATA!U168=0,0,Investment_Breakdown_DATA!U168/ECO!U22),IF($C$2="Constant Exchange rate",IF(Investment_Breakdown_DATA!U168=0,0,Investment_Breakdown_DATA!U168/ECO!U57))))</f>
        <v>0</v>
      </c>
      <c r="L214" s="64">
        <f>IF($C$2="National Currency",IF(Investment_Breakdown_DATA!V168=0,0,Investment_Breakdown_DATA!V168),IF($C$2="Current Exchange rate",IF(Investment_Breakdown_DATA!V168=0,0,Investment_Breakdown_DATA!V168/ECO!V22),IF($C$2="Constant Exchange rate",IF(Investment_Breakdown_DATA!V168=0,0,Investment_Breakdown_DATA!V168/ECO!V57))))</f>
        <v>0</v>
      </c>
      <c r="M214" s="64">
        <f>IF($C$2="National Currency",IF(Investment_Breakdown_DATA!W168=0,0,Investment_Breakdown_DATA!W168),IF($C$2="Current Exchange rate",IF(Investment_Breakdown_DATA!W168=0,0,Investment_Breakdown_DATA!W168/ECO!W22),IF($C$2="Constant Exchange rate",IF(Investment_Breakdown_DATA!W168=0,0,Investment_Breakdown_DATA!W168/ECO!W57))))</f>
        <v>0</v>
      </c>
      <c r="N214" s="64">
        <f>IF($C$2="National Currency",IF(Investment_Breakdown_DATA!X168=0,0,Investment_Breakdown_DATA!X168),IF($C$2="Current Exchange rate",IF(Investment_Breakdown_DATA!X168=0,0,Investment_Breakdown_DATA!X168/ECO!X22),IF($C$2="Constant Exchange rate",IF(Investment_Breakdown_DATA!X168=0,0,Investment_Breakdown_DATA!X168/ECO!X57))))</f>
        <v>0</v>
      </c>
      <c r="O214" s="64">
        <f>IF($C$2="National Currency",IF(Investment_Breakdown_DATA!Y168=0,0,Investment_Breakdown_DATA!Y168),IF($C$2="Current Exchange rate",IF(Investment_Breakdown_DATA!Y168=0,0,Investment_Breakdown_DATA!Y168/ECO!Y22),IF($C$2="Constant Exchange rate",IF(Investment_Breakdown_DATA!Y168=0,0,Investment_Breakdown_DATA!Y168/ECO!Y57))))</f>
        <v>0</v>
      </c>
      <c r="P214" s="144">
        <f>IF($C$2="National Currency",IF(Investment_Breakdown_DATA!Z168=0,0,Investment_Breakdown_DATA!Z168),IF($C$2="Current Exchange rate",IF(Investment_Breakdown_DATA!Z168=0,0,Investment_Breakdown_DATA!Z168/ECO!Z22),IF($C$2="Constant Exchange rate",IF(Investment_Breakdown_DATA!Z168=0,0,Investment_Breakdown_DATA!Z168/ECO!Z57))))</f>
        <v>0</v>
      </c>
      <c r="Q214" s="63">
        <f t="shared" si="72"/>
        <v>0</v>
      </c>
      <c r="R214" s="63" t="str">
        <f t="shared" si="73"/>
        <v>-</v>
      </c>
      <c r="S214" s="63" t="str">
        <f t="shared" si="74"/>
        <v>-</v>
      </c>
    </row>
    <row r="215" spans="3:19" ht="15" x14ac:dyDescent="0.25">
      <c r="C215" s="165"/>
      <c r="D215" s="166"/>
      <c r="E215" s="61" t="str">
        <f t="shared" si="71"/>
        <v>HR</v>
      </c>
      <c r="F215" s="64">
        <f>IF($C$2="National Currency",IF(Investment_Breakdown_DATA!P169=0,0,Investment_Breakdown_DATA!P169),IF($C$2="Current Exchange rate",IF(Investment_Breakdown_DATA!P169=0,0,Investment_Breakdown_DATA!P169/ECO!P23),IF($C$2="Constant Exchange rate",IF(Investment_Breakdown_DATA!P169=0,0,Investment_Breakdown_DATA!P169/ECO!P58))))</f>
        <v>0</v>
      </c>
      <c r="G215" s="64">
        <f>IF($C$2="National Currency",IF(Investment_Breakdown_DATA!Q169=0,0,Investment_Breakdown_DATA!Q169),IF($C$2="Current Exchange rate",IF(Investment_Breakdown_DATA!Q169=0,0,Investment_Breakdown_DATA!Q169/ECO!Q23),IF($C$2="Constant Exchange rate",IF(Investment_Breakdown_DATA!Q169=0,0,Investment_Breakdown_DATA!Q169/ECO!Q58))))</f>
        <v>0</v>
      </c>
      <c r="H215" s="64">
        <f>IF($C$2="National Currency",IF(Investment_Breakdown_DATA!R169=0,0,Investment_Breakdown_DATA!R169),IF($C$2="Current Exchange rate",IF(Investment_Breakdown_DATA!R169=0,0,Investment_Breakdown_DATA!R169/ECO!R23),IF($C$2="Constant Exchange rate",IF(Investment_Breakdown_DATA!R169=0,0,Investment_Breakdown_DATA!R169/ECO!R58))))</f>
        <v>0</v>
      </c>
      <c r="I215" s="64">
        <f>IF($C$2="National Currency",IF(Investment_Breakdown_DATA!S169=0,0,Investment_Breakdown_DATA!S169),IF($C$2="Current Exchange rate",IF(Investment_Breakdown_DATA!S169=0,0,Investment_Breakdown_DATA!S169/ECO!S23),IF($C$2="Constant Exchange rate",IF(Investment_Breakdown_DATA!S169=0,0,Investment_Breakdown_DATA!S169/ECO!S58))))</f>
        <v>0</v>
      </c>
      <c r="J215" s="64">
        <f>IF($C$2="National Currency",IF(Investment_Breakdown_DATA!T169=0,0,Investment_Breakdown_DATA!T169),IF($C$2="Current Exchange rate",IF(Investment_Breakdown_DATA!T169=0,0,Investment_Breakdown_DATA!T169/ECO!T23),IF($C$2="Constant Exchange rate",IF(Investment_Breakdown_DATA!T169=0,0,Investment_Breakdown_DATA!T169/ECO!T58))))</f>
        <v>0</v>
      </c>
      <c r="K215" s="64">
        <f>IF($C$2="National Currency",IF(Investment_Breakdown_DATA!U169=0,0,Investment_Breakdown_DATA!U169),IF($C$2="Current Exchange rate",IF(Investment_Breakdown_DATA!U169=0,0,Investment_Breakdown_DATA!U169/ECO!U23),IF($C$2="Constant Exchange rate",IF(Investment_Breakdown_DATA!U169=0,0,Investment_Breakdown_DATA!U169/ECO!U58))))</f>
        <v>0</v>
      </c>
      <c r="L215" s="64">
        <f>IF($C$2="National Currency",IF(Investment_Breakdown_DATA!V169=0,0,Investment_Breakdown_DATA!V169),IF($C$2="Current Exchange rate",IF(Investment_Breakdown_DATA!V169=0,0,Investment_Breakdown_DATA!V169/ECO!V23),IF($C$2="Constant Exchange rate",IF(Investment_Breakdown_DATA!V169=0,0,Investment_Breakdown_DATA!V169/ECO!V58))))</f>
        <v>0</v>
      </c>
      <c r="M215" s="64">
        <f>IF($C$2="National Currency",IF(Investment_Breakdown_DATA!W169=0,0,Investment_Breakdown_DATA!W169),IF($C$2="Current Exchange rate",IF(Investment_Breakdown_DATA!W169=0,0,Investment_Breakdown_DATA!W169/ECO!W23),IF($C$2="Constant Exchange rate",IF(Investment_Breakdown_DATA!W169=0,0,Investment_Breakdown_DATA!W169/ECO!W58))))</f>
        <v>0</v>
      </c>
      <c r="N215" s="64">
        <f>IF($C$2="National Currency",IF(Investment_Breakdown_DATA!X169=0,0,Investment_Breakdown_DATA!X169),IF($C$2="Current Exchange rate",IF(Investment_Breakdown_DATA!X169=0,0,Investment_Breakdown_DATA!X169/ECO!X23),IF($C$2="Constant Exchange rate",IF(Investment_Breakdown_DATA!X169=0,0,Investment_Breakdown_DATA!X169/ECO!X58))))</f>
        <v>0</v>
      </c>
      <c r="O215" s="64">
        <f>IF($C$2="National Currency",IF(Investment_Breakdown_DATA!Y169=0,0,Investment_Breakdown_DATA!Y169),IF($C$2="Current Exchange rate",IF(Investment_Breakdown_DATA!Y169=0,0,Investment_Breakdown_DATA!Y169/ECO!Y23),IF($C$2="Constant Exchange rate",IF(Investment_Breakdown_DATA!Y169=0,0,Investment_Breakdown_DATA!Y169/ECO!Y58))))</f>
        <v>0</v>
      </c>
      <c r="P215" s="144">
        <f>IF($C$2="National Currency",IF(Investment_Breakdown_DATA!Z169=0,0,Investment_Breakdown_DATA!Z169),IF($C$2="Current Exchange rate",IF(Investment_Breakdown_DATA!Z169=0,0,Investment_Breakdown_DATA!Z169/ECO!Z23),IF($C$2="Constant Exchange rate",IF(Investment_Breakdown_DATA!Z169=0,0,Investment_Breakdown_DATA!Z169/ECO!Z58))))</f>
        <v>0</v>
      </c>
      <c r="Q215" s="63">
        <f t="shared" si="72"/>
        <v>0</v>
      </c>
      <c r="R215" s="63" t="str">
        <f t="shared" si="73"/>
        <v>-</v>
      </c>
      <c r="S215" s="63" t="str">
        <f t="shared" si="74"/>
        <v>-</v>
      </c>
    </row>
    <row r="216" spans="3:19" ht="15" x14ac:dyDescent="0.25">
      <c r="C216" s="165"/>
      <c r="D216" s="166"/>
      <c r="E216" s="61" t="str">
        <f t="shared" si="71"/>
        <v>HU</v>
      </c>
      <c r="F216" s="64">
        <f>IF($C$2="National Currency",IF(Investment_Breakdown_DATA!P170=0,0,Investment_Breakdown_DATA!P170),IF($C$2="Current Exchange rate",IF(Investment_Breakdown_DATA!P170=0,0,Investment_Breakdown_DATA!P170/ECO!P24),IF($C$2="Constant Exchange rate",IF(Investment_Breakdown_DATA!P170=0,0,Investment_Breakdown_DATA!P170/ECO!P59))))</f>
        <v>0</v>
      </c>
      <c r="G216" s="64">
        <f>IF($C$2="National Currency",IF(Investment_Breakdown_DATA!Q170=0,0,Investment_Breakdown_DATA!Q170),IF($C$2="Current Exchange rate",IF(Investment_Breakdown_DATA!Q170=0,0,Investment_Breakdown_DATA!Q170/ECO!Q24),IF($C$2="Constant Exchange rate",IF(Investment_Breakdown_DATA!Q170=0,0,Investment_Breakdown_DATA!Q170/ECO!Q59))))</f>
        <v>0</v>
      </c>
      <c r="H216" s="64">
        <f>IF($C$2="National Currency",IF(Investment_Breakdown_DATA!R170=0,0,Investment_Breakdown_DATA!R170),IF($C$2="Current Exchange rate",IF(Investment_Breakdown_DATA!R170=0,0,Investment_Breakdown_DATA!R170/ECO!R24),IF($C$2="Constant Exchange rate",IF(Investment_Breakdown_DATA!R170=0,0,Investment_Breakdown_DATA!R170/ECO!R59))))</f>
        <v>0</v>
      </c>
      <c r="I216" s="64">
        <f>IF($C$2="National Currency",IF(Investment_Breakdown_DATA!S170=0,0,Investment_Breakdown_DATA!S170),IF($C$2="Current Exchange rate",IF(Investment_Breakdown_DATA!S170=0,0,Investment_Breakdown_DATA!S170/ECO!S24),IF($C$2="Constant Exchange rate",IF(Investment_Breakdown_DATA!S170=0,0,Investment_Breakdown_DATA!S170/ECO!S59))))</f>
        <v>0</v>
      </c>
      <c r="J216" s="64">
        <f>IF($C$2="National Currency",IF(Investment_Breakdown_DATA!T170=0,0,Investment_Breakdown_DATA!T170),IF($C$2="Current Exchange rate",IF(Investment_Breakdown_DATA!T170=0,0,Investment_Breakdown_DATA!T170/ECO!T24),IF($C$2="Constant Exchange rate",IF(Investment_Breakdown_DATA!T170=0,0,Investment_Breakdown_DATA!T170/ECO!T59))))</f>
        <v>0</v>
      </c>
      <c r="K216" s="64">
        <f>IF($C$2="National Currency",IF(Investment_Breakdown_DATA!U170=0,0,Investment_Breakdown_DATA!U170),IF($C$2="Current Exchange rate",IF(Investment_Breakdown_DATA!U170=0,0,Investment_Breakdown_DATA!U170/ECO!U24),IF($C$2="Constant Exchange rate",IF(Investment_Breakdown_DATA!U170=0,0,Investment_Breakdown_DATA!U170/ECO!U59))))</f>
        <v>0</v>
      </c>
      <c r="L216" s="64">
        <f>IF($C$2="National Currency",IF(Investment_Breakdown_DATA!V170=0,0,Investment_Breakdown_DATA!V170),IF($C$2="Current Exchange rate",IF(Investment_Breakdown_DATA!V170=0,0,Investment_Breakdown_DATA!V170/ECO!V24),IF($C$2="Constant Exchange rate",IF(Investment_Breakdown_DATA!V170=0,0,Investment_Breakdown_DATA!V170/ECO!V59))))</f>
        <v>0</v>
      </c>
      <c r="M216" s="64">
        <f>IF($C$2="National Currency",IF(Investment_Breakdown_DATA!W170=0,0,Investment_Breakdown_DATA!W170),IF($C$2="Current Exchange rate",IF(Investment_Breakdown_DATA!W170=0,0,Investment_Breakdown_DATA!W170/ECO!W24),IF($C$2="Constant Exchange rate",IF(Investment_Breakdown_DATA!W170=0,0,Investment_Breakdown_DATA!W170/ECO!W59))))</f>
        <v>0</v>
      </c>
      <c r="N216" s="64">
        <f>IF($C$2="National Currency",IF(Investment_Breakdown_DATA!X170=0,0,Investment_Breakdown_DATA!X170),IF($C$2="Current Exchange rate",IF(Investment_Breakdown_DATA!X170=0,0,Investment_Breakdown_DATA!X170/ECO!X24),IF($C$2="Constant Exchange rate",IF(Investment_Breakdown_DATA!X170=0,0,Investment_Breakdown_DATA!X170/ECO!X59))))</f>
        <v>0</v>
      </c>
      <c r="O216" s="64">
        <f>IF($C$2="National Currency",IF(Investment_Breakdown_DATA!Y170=0,0,Investment_Breakdown_DATA!Y170),IF($C$2="Current Exchange rate",IF(Investment_Breakdown_DATA!Y170=0,0,Investment_Breakdown_DATA!Y170/ECO!Y24),IF($C$2="Constant Exchange rate",IF(Investment_Breakdown_DATA!Y170=0,0,Investment_Breakdown_DATA!Y170/ECO!Y59))))</f>
        <v>0</v>
      </c>
      <c r="P216" s="144">
        <f>IF($C$2="National Currency",IF(Investment_Breakdown_DATA!Z170=0,0,Investment_Breakdown_DATA!Z170),IF($C$2="Current Exchange rate",IF(Investment_Breakdown_DATA!Z170=0,0,Investment_Breakdown_DATA!Z170/ECO!Z24),IF($C$2="Constant Exchange rate",IF(Investment_Breakdown_DATA!Z170=0,0,Investment_Breakdown_DATA!Z170/ECO!Z59))))</f>
        <v>0</v>
      </c>
      <c r="Q216" s="63">
        <f t="shared" si="72"/>
        <v>0</v>
      </c>
      <c r="R216" s="63" t="str">
        <f t="shared" si="73"/>
        <v>-</v>
      </c>
      <c r="S216" s="63" t="str">
        <f t="shared" si="74"/>
        <v>-</v>
      </c>
    </row>
    <row r="217" spans="3:19" ht="15" x14ac:dyDescent="0.25">
      <c r="C217" s="165"/>
      <c r="D217" s="166"/>
      <c r="E217" s="61" t="str">
        <f t="shared" si="71"/>
        <v>IE</v>
      </c>
      <c r="F217" s="64">
        <f>IF($C$2="National Currency",IF(Investment_Breakdown_DATA!P171=0,0,Investment_Breakdown_DATA!P171),IF($C$2="Current Exchange rate",IF(Investment_Breakdown_DATA!P171=0,0,Investment_Breakdown_DATA!P171/ECO!P25),IF($C$2="Constant Exchange rate",IF(Investment_Breakdown_DATA!P171=0,0,Investment_Breakdown_DATA!P171/ECO!P60))))</f>
        <v>0</v>
      </c>
      <c r="G217" s="64">
        <f>IF($C$2="National Currency",IF(Investment_Breakdown_DATA!Q171=0,0,Investment_Breakdown_DATA!Q171),IF($C$2="Current Exchange rate",IF(Investment_Breakdown_DATA!Q171=0,0,Investment_Breakdown_DATA!Q171/ECO!Q25),IF($C$2="Constant Exchange rate",IF(Investment_Breakdown_DATA!Q171=0,0,Investment_Breakdown_DATA!Q171/ECO!Q60))))</f>
        <v>0</v>
      </c>
      <c r="H217" s="64">
        <f>IF($C$2="National Currency",IF(Investment_Breakdown_DATA!R171=0,0,Investment_Breakdown_DATA!R171),IF($C$2="Current Exchange rate",IF(Investment_Breakdown_DATA!R171=0,0,Investment_Breakdown_DATA!R171/ECO!R25),IF($C$2="Constant Exchange rate",IF(Investment_Breakdown_DATA!R171=0,0,Investment_Breakdown_DATA!R171/ECO!R60))))</f>
        <v>0</v>
      </c>
      <c r="I217" s="64">
        <f>IF($C$2="National Currency",IF(Investment_Breakdown_DATA!S171=0,0,Investment_Breakdown_DATA!S171),IF($C$2="Current Exchange rate",IF(Investment_Breakdown_DATA!S171=0,0,Investment_Breakdown_DATA!S171/ECO!S25),IF($C$2="Constant Exchange rate",IF(Investment_Breakdown_DATA!S171=0,0,Investment_Breakdown_DATA!S171/ECO!S60))))</f>
        <v>0</v>
      </c>
      <c r="J217" s="64">
        <f>IF($C$2="National Currency",IF(Investment_Breakdown_DATA!T171=0,0,Investment_Breakdown_DATA!T171),IF($C$2="Current Exchange rate",IF(Investment_Breakdown_DATA!T171=0,0,Investment_Breakdown_DATA!T171/ECO!T25),IF($C$2="Constant Exchange rate",IF(Investment_Breakdown_DATA!T171=0,0,Investment_Breakdown_DATA!T171/ECO!T60))))</f>
        <v>0</v>
      </c>
      <c r="K217" s="64">
        <f>IF($C$2="National Currency",IF(Investment_Breakdown_DATA!U171=0,0,Investment_Breakdown_DATA!U171),IF($C$2="Current Exchange rate",IF(Investment_Breakdown_DATA!U171=0,0,Investment_Breakdown_DATA!U171/ECO!U25),IF($C$2="Constant Exchange rate",IF(Investment_Breakdown_DATA!U171=0,0,Investment_Breakdown_DATA!U171/ECO!U60))))</f>
        <v>0</v>
      </c>
      <c r="L217" s="64">
        <f>IF($C$2="National Currency",IF(Investment_Breakdown_DATA!V171=0,0,Investment_Breakdown_DATA!V171),IF($C$2="Current Exchange rate",IF(Investment_Breakdown_DATA!V171=0,0,Investment_Breakdown_DATA!V171/ECO!V25),IF($C$2="Constant Exchange rate",IF(Investment_Breakdown_DATA!V171=0,0,Investment_Breakdown_DATA!V171/ECO!V60))))</f>
        <v>0</v>
      </c>
      <c r="M217" s="64">
        <f>IF($C$2="National Currency",IF(Investment_Breakdown_DATA!W171=0,0,Investment_Breakdown_DATA!W171),IF($C$2="Current Exchange rate",IF(Investment_Breakdown_DATA!W171=0,0,Investment_Breakdown_DATA!W171/ECO!W25),IF($C$2="Constant Exchange rate",IF(Investment_Breakdown_DATA!W171=0,0,Investment_Breakdown_DATA!W171/ECO!W60))))</f>
        <v>0</v>
      </c>
      <c r="N217" s="64">
        <f>IF($C$2="National Currency",IF(Investment_Breakdown_DATA!X171=0,0,Investment_Breakdown_DATA!X171),IF($C$2="Current Exchange rate",IF(Investment_Breakdown_DATA!X171=0,0,Investment_Breakdown_DATA!X171/ECO!X25),IF($C$2="Constant Exchange rate",IF(Investment_Breakdown_DATA!X171=0,0,Investment_Breakdown_DATA!X171/ECO!X60))))</f>
        <v>0</v>
      </c>
      <c r="O217" s="64">
        <f>IF($C$2="National Currency",IF(Investment_Breakdown_DATA!Y171=0,0,Investment_Breakdown_DATA!Y171),IF($C$2="Current Exchange rate",IF(Investment_Breakdown_DATA!Y171=0,0,Investment_Breakdown_DATA!Y171/ECO!Y25),IF($C$2="Constant Exchange rate",IF(Investment_Breakdown_DATA!Y171=0,0,Investment_Breakdown_DATA!Y171/ECO!Y60))))</f>
        <v>0</v>
      </c>
      <c r="P217" s="144">
        <f>IF($C$2="National Currency",IF(Investment_Breakdown_DATA!Z171=0,0,Investment_Breakdown_DATA!Z171),IF($C$2="Current Exchange rate",IF(Investment_Breakdown_DATA!Z171=0,0,Investment_Breakdown_DATA!Z171/ECO!Z25),IF($C$2="Constant Exchange rate",IF(Investment_Breakdown_DATA!Z171=0,0,Investment_Breakdown_DATA!Z171/ECO!Z60))))</f>
        <v>0</v>
      </c>
      <c r="Q217" s="63">
        <f t="shared" si="72"/>
        <v>0</v>
      </c>
      <c r="R217" s="63" t="str">
        <f t="shared" si="73"/>
        <v>-</v>
      </c>
      <c r="S217" s="63" t="str">
        <f t="shared" si="74"/>
        <v>-</v>
      </c>
    </row>
    <row r="218" spans="3:19" ht="15" x14ac:dyDescent="0.25">
      <c r="C218" s="165"/>
      <c r="D218" s="166"/>
      <c r="E218" s="61" t="str">
        <f t="shared" si="71"/>
        <v>IS</v>
      </c>
      <c r="F218" s="64">
        <f>IF($C$2="National Currency",IF(Investment_Breakdown_DATA!P172=0,0,Investment_Breakdown_DATA!P172),IF($C$2="Current Exchange rate",IF(Investment_Breakdown_DATA!P172=0,0,Investment_Breakdown_DATA!P172/ECO!P26),IF($C$2="Constant Exchange rate",IF(Investment_Breakdown_DATA!P172=0,0,Investment_Breakdown_DATA!P172/ECO!P61))))</f>
        <v>0</v>
      </c>
      <c r="G218" s="64">
        <f>IF($C$2="National Currency",IF(Investment_Breakdown_DATA!Q172=0,0,Investment_Breakdown_DATA!Q172),IF($C$2="Current Exchange rate",IF(Investment_Breakdown_DATA!Q172=0,0,Investment_Breakdown_DATA!Q172/ECO!Q26),IF($C$2="Constant Exchange rate",IF(Investment_Breakdown_DATA!Q172=0,0,Investment_Breakdown_DATA!Q172/ECO!Q61))))</f>
        <v>0</v>
      </c>
      <c r="H218" s="64">
        <f>IF($C$2="National Currency",IF(Investment_Breakdown_DATA!R172=0,0,Investment_Breakdown_DATA!R172),IF($C$2="Current Exchange rate",IF(Investment_Breakdown_DATA!R172=0,0,Investment_Breakdown_DATA!R172/ECO!R26),IF($C$2="Constant Exchange rate",IF(Investment_Breakdown_DATA!R172=0,0,Investment_Breakdown_DATA!R172/ECO!R61))))</f>
        <v>0</v>
      </c>
      <c r="I218" s="64">
        <f>IF($C$2="National Currency",IF(Investment_Breakdown_DATA!S172=0,0,Investment_Breakdown_DATA!S172),IF($C$2="Current Exchange rate",IF(Investment_Breakdown_DATA!S172=0,0,Investment_Breakdown_DATA!S172/ECO!S26),IF($C$2="Constant Exchange rate",IF(Investment_Breakdown_DATA!S172=0,0,Investment_Breakdown_DATA!S172/ECO!S61))))</f>
        <v>0</v>
      </c>
      <c r="J218" s="64">
        <f>IF($C$2="National Currency",IF(Investment_Breakdown_DATA!T172=0,0,Investment_Breakdown_DATA!T172),IF($C$2="Current Exchange rate",IF(Investment_Breakdown_DATA!T172=0,0,Investment_Breakdown_DATA!T172/ECO!T26),IF($C$2="Constant Exchange rate",IF(Investment_Breakdown_DATA!T172=0,0,Investment_Breakdown_DATA!T172/ECO!T61))))</f>
        <v>0</v>
      </c>
      <c r="K218" s="64">
        <f>IF($C$2="National Currency",IF(Investment_Breakdown_DATA!U172=0,0,Investment_Breakdown_DATA!U172),IF($C$2="Current Exchange rate",IF(Investment_Breakdown_DATA!U172=0,0,Investment_Breakdown_DATA!U172/ECO!U26),IF($C$2="Constant Exchange rate",IF(Investment_Breakdown_DATA!U172=0,0,Investment_Breakdown_DATA!U172/ECO!U61))))</f>
        <v>0</v>
      </c>
      <c r="L218" s="64">
        <f>IF($C$2="National Currency",IF(Investment_Breakdown_DATA!V172=0,0,Investment_Breakdown_DATA!V172),IF($C$2="Current Exchange rate",IF(Investment_Breakdown_DATA!V172=0,0,Investment_Breakdown_DATA!V172/ECO!V26),IF($C$2="Constant Exchange rate",IF(Investment_Breakdown_DATA!V172=0,0,Investment_Breakdown_DATA!V172/ECO!V61))))</f>
        <v>0</v>
      </c>
      <c r="M218" s="64">
        <f>IF($C$2="National Currency",IF(Investment_Breakdown_DATA!W172=0,0,Investment_Breakdown_DATA!W172),IF($C$2="Current Exchange rate",IF(Investment_Breakdown_DATA!W172=0,0,Investment_Breakdown_DATA!W172/ECO!W26),IF($C$2="Constant Exchange rate",IF(Investment_Breakdown_DATA!W172=0,0,Investment_Breakdown_DATA!W172/ECO!W61))))</f>
        <v>0</v>
      </c>
      <c r="N218" s="64">
        <f>IF($C$2="National Currency",IF(Investment_Breakdown_DATA!X172=0,0,Investment_Breakdown_DATA!X172),IF($C$2="Current Exchange rate",IF(Investment_Breakdown_DATA!X172=0,0,Investment_Breakdown_DATA!X172/ECO!X26),IF($C$2="Constant Exchange rate",IF(Investment_Breakdown_DATA!X172=0,0,Investment_Breakdown_DATA!X172/ECO!X61))))</f>
        <v>0</v>
      </c>
      <c r="O218" s="64">
        <f>IF($C$2="National Currency",IF(Investment_Breakdown_DATA!Y172=0,0,Investment_Breakdown_DATA!Y172),IF($C$2="Current Exchange rate",IF(Investment_Breakdown_DATA!Y172=0,0,Investment_Breakdown_DATA!Y172/ECO!Y26),IF($C$2="Constant Exchange rate",IF(Investment_Breakdown_DATA!Y172=0,0,Investment_Breakdown_DATA!Y172/ECO!Y61))))</f>
        <v>0</v>
      </c>
      <c r="P218" s="144">
        <f>IF($C$2="National Currency",IF(Investment_Breakdown_DATA!Z172=0,0,Investment_Breakdown_DATA!Z172),IF($C$2="Current Exchange rate",IF(Investment_Breakdown_DATA!Z172=0,0,Investment_Breakdown_DATA!Z172/ECO!Z26),IF($C$2="Constant Exchange rate",IF(Investment_Breakdown_DATA!Z172=0,0,Investment_Breakdown_DATA!Z172/ECO!Z61))))</f>
        <v>0</v>
      </c>
      <c r="Q218" s="63">
        <f t="shared" si="72"/>
        <v>0</v>
      </c>
      <c r="R218" s="63" t="str">
        <f t="shared" si="73"/>
        <v>-</v>
      </c>
      <c r="S218" s="63" t="str">
        <f t="shared" si="74"/>
        <v>-</v>
      </c>
    </row>
    <row r="219" spans="3:19" ht="15" x14ac:dyDescent="0.25">
      <c r="C219" s="165"/>
      <c r="D219" s="166"/>
      <c r="E219" s="61" t="str">
        <f t="shared" si="71"/>
        <v>IT</v>
      </c>
      <c r="F219" s="64">
        <f>IF($C$2="National Currency",IF(Investment_Breakdown_DATA!P173=0,0,Investment_Breakdown_DATA!P173),IF($C$2="Current Exchange rate",IF(Investment_Breakdown_DATA!P173=0,0,Investment_Breakdown_DATA!P173/ECO!P27),IF($C$2="Constant Exchange rate",IF(Investment_Breakdown_DATA!P173=0,0,Investment_Breakdown_DATA!P173/ECO!P62))))</f>
        <v>415</v>
      </c>
      <c r="G219" s="64">
        <f>IF($C$2="National Currency",IF(Investment_Breakdown_DATA!Q173=0,0,Investment_Breakdown_DATA!Q173),IF($C$2="Current Exchange rate",IF(Investment_Breakdown_DATA!Q173=0,0,Investment_Breakdown_DATA!Q173/ECO!Q27),IF($C$2="Constant Exchange rate",IF(Investment_Breakdown_DATA!Q173=0,0,Investment_Breakdown_DATA!Q173/ECO!Q62))))</f>
        <v>195</v>
      </c>
      <c r="H219" s="64">
        <f>IF($C$2="National Currency",IF(Investment_Breakdown_DATA!R173=0,0,Investment_Breakdown_DATA!R173),IF($C$2="Current Exchange rate",IF(Investment_Breakdown_DATA!R173=0,0,Investment_Breakdown_DATA!R173/ECO!R27),IF($C$2="Constant Exchange rate",IF(Investment_Breakdown_DATA!R173=0,0,Investment_Breakdown_DATA!R173/ECO!R62))))</f>
        <v>190</v>
      </c>
      <c r="I219" s="64">
        <f>IF($C$2="National Currency",IF(Investment_Breakdown_DATA!S173=0,0,Investment_Breakdown_DATA!S173),IF($C$2="Current Exchange rate",IF(Investment_Breakdown_DATA!S173=0,0,Investment_Breakdown_DATA!S173/ECO!S27),IF($C$2="Constant Exchange rate",IF(Investment_Breakdown_DATA!S173=0,0,Investment_Breakdown_DATA!S173/ECO!S62))))</f>
        <v>388</v>
      </c>
      <c r="J219" s="64">
        <f>IF($C$2="National Currency",IF(Investment_Breakdown_DATA!T173=0,0,Investment_Breakdown_DATA!T173),IF($C$2="Current Exchange rate",IF(Investment_Breakdown_DATA!T173=0,0,Investment_Breakdown_DATA!T173/ECO!T27),IF($C$2="Constant Exchange rate",IF(Investment_Breakdown_DATA!T173=0,0,Investment_Breakdown_DATA!T173/ECO!T62))))</f>
        <v>230</v>
      </c>
      <c r="K219" s="64">
        <f>IF($C$2="National Currency",IF(Investment_Breakdown_DATA!U173=0,0,Investment_Breakdown_DATA!U173),IF($C$2="Current Exchange rate",IF(Investment_Breakdown_DATA!U173=0,0,Investment_Breakdown_DATA!U173/ECO!U27),IF($C$2="Constant Exchange rate",IF(Investment_Breakdown_DATA!U173=0,0,Investment_Breakdown_DATA!U173/ECO!U62))))</f>
        <v>216</v>
      </c>
      <c r="L219" s="64">
        <f>IF($C$2="National Currency",IF(Investment_Breakdown_DATA!V173=0,0,Investment_Breakdown_DATA!V173),IF($C$2="Current Exchange rate",IF(Investment_Breakdown_DATA!V173=0,0,Investment_Breakdown_DATA!V173/ECO!V27),IF($C$2="Constant Exchange rate",IF(Investment_Breakdown_DATA!V173=0,0,Investment_Breakdown_DATA!V173/ECO!V62))))</f>
        <v>201</v>
      </c>
      <c r="M219" s="64">
        <f>IF($C$2="National Currency",IF(Investment_Breakdown_DATA!W173=0,0,Investment_Breakdown_DATA!W173),IF($C$2="Current Exchange rate",IF(Investment_Breakdown_DATA!W173=0,0,Investment_Breakdown_DATA!W173/ECO!W27),IF($C$2="Constant Exchange rate",IF(Investment_Breakdown_DATA!W173=0,0,Investment_Breakdown_DATA!W173/ECO!W62))))</f>
        <v>253</v>
      </c>
      <c r="N219" s="64">
        <f>IF($C$2="National Currency",IF(Investment_Breakdown_DATA!X173=0,0,Investment_Breakdown_DATA!X173),IF($C$2="Current Exchange rate",IF(Investment_Breakdown_DATA!X173=0,0,Investment_Breakdown_DATA!X173/ECO!X27),IF($C$2="Constant Exchange rate",IF(Investment_Breakdown_DATA!X173=0,0,Investment_Breakdown_DATA!X173/ECO!X62))))</f>
        <v>266</v>
      </c>
      <c r="O219" s="64">
        <f>IF($C$2="National Currency",IF(Investment_Breakdown_DATA!Y173=0,0,Investment_Breakdown_DATA!Y173),IF($C$2="Current Exchange rate",IF(Investment_Breakdown_DATA!Y173=0,0,Investment_Breakdown_DATA!Y173/ECO!Y27),IF($C$2="Constant Exchange rate",IF(Investment_Breakdown_DATA!Y173=0,0,Investment_Breakdown_DATA!Y173/ECO!Y62))))</f>
        <v>448</v>
      </c>
      <c r="P219" s="144">
        <f>IF($C$2="National Currency",IF(Investment_Breakdown_DATA!Z173=0,0,Investment_Breakdown_DATA!Z173),IF($C$2="Current Exchange rate",IF(Investment_Breakdown_DATA!Z173=0,0,Investment_Breakdown_DATA!Z173/ECO!Z27),IF($C$2="Constant Exchange rate",IF(Investment_Breakdown_DATA!Z173=0,0,Investment_Breakdown_DATA!Z173/ECO!Z62))))</f>
        <v>389</v>
      </c>
      <c r="Q219" s="63">
        <f t="shared" si="72"/>
        <v>4.5018862904472066E-2</v>
      </c>
      <c r="R219" s="63">
        <f t="shared" si="73"/>
        <v>0.68421052631578938</v>
      </c>
      <c r="S219" s="63">
        <f t="shared" si="74"/>
        <v>7.9518072289156638E-2</v>
      </c>
    </row>
    <row r="220" spans="3:19" ht="15" x14ac:dyDescent="0.25">
      <c r="C220" s="165"/>
      <c r="D220" s="166"/>
      <c r="E220" s="61" t="str">
        <f t="shared" si="71"/>
        <v>LI</v>
      </c>
      <c r="F220" s="64">
        <f>IF($C$2="National Currency",IF(Investment_Breakdown_DATA!P174=0,0,Investment_Breakdown_DATA!P174),IF($C$2="Current Exchange rate",IF(Investment_Breakdown_DATA!P174=0,0,Investment_Breakdown_DATA!P174/ECO!P28),IF($C$2="Constant Exchange rate",IF(Investment_Breakdown_DATA!P174=0,0,Investment_Breakdown_DATA!P174/ECO!P63))))</f>
        <v>0</v>
      </c>
      <c r="G220" s="64">
        <f>IF($C$2="National Currency",IF(Investment_Breakdown_DATA!Q174=0,0,Investment_Breakdown_DATA!Q174),IF($C$2="Current Exchange rate",IF(Investment_Breakdown_DATA!Q174=0,0,Investment_Breakdown_DATA!Q174/ECO!Q28),IF($C$2="Constant Exchange rate",IF(Investment_Breakdown_DATA!Q174=0,0,Investment_Breakdown_DATA!Q174/ECO!Q63))))</f>
        <v>0</v>
      </c>
      <c r="H220" s="64">
        <f>IF($C$2="National Currency",IF(Investment_Breakdown_DATA!R174=0,0,Investment_Breakdown_DATA!R174),IF($C$2="Current Exchange rate",IF(Investment_Breakdown_DATA!R174=0,0,Investment_Breakdown_DATA!R174/ECO!R28),IF($C$2="Constant Exchange rate",IF(Investment_Breakdown_DATA!R174=0,0,Investment_Breakdown_DATA!R174/ECO!R63))))</f>
        <v>0</v>
      </c>
      <c r="I220" s="64">
        <f>IF($C$2="National Currency",IF(Investment_Breakdown_DATA!S174=0,0,Investment_Breakdown_DATA!S174),IF($C$2="Current Exchange rate",IF(Investment_Breakdown_DATA!S174=0,0,Investment_Breakdown_DATA!S174/ECO!S28),IF($C$2="Constant Exchange rate",IF(Investment_Breakdown_DATA!S174=0,0,Investment_Breakdown_DATA!S174/ECO!S63))))</f>
        <v>0</v>
      </c>
      <c r="J220" s="64">
        <f>IF($C$2="National Currency",IF(Investment_Breakdown_DATA!T174=0,0,Investment_Breakdown_DATA!T174),IF($C$2="Current Exchange rate",IF(Investment_Breakdown_DATA!T174=0,0,Investment_Breakdown_DATA!T174/ECO!T28),IF($C$2="Constant Exchange rate",IF(Investment_Breakdown_DATA!T174=0,0,Investment_Breakdown_DATA!T174/ECO!T63))))</f>
        <v>0</v>
      </c>
      <c r="K220" s="64">
        <f>IF($C$2="National Currency",IF(Investment_Breakdown_DATA!U174=0,0,Investment_Breakdown_DATA!U174),IF($C$2="Current Exchange rate",IF(Investment_Breakdown_DATA!U174=0,0,Investment_Breakdown_DATA!U174/ECO!U28),IF($C$2="Constant Exchange rate",IF(Investment_Breakdown_DATA!U174=0,0,Investment_Breakdown_DATA!U174/ECO!U63))))</f>
        <v>0</v>
      </c>
      <c r="L220" s="64">
        <f>IF($C$2="National Currency",IF(Investment_Breakdown_DATA!V174=0,0,Investment_Breakdown_DATA!V174),IF($C$2="Current Exchange rate",IF(Investment_Breakdown_DATA!V174=0,0,Investment_Breakdown_DATA!V174/ECO!V28),IF($C$2="Constant Exchange rate",IF(Investment_Breakdown_DATA!V174=0,0,Investment_Breakdown_DATA!V174/ECO!V63))))</f>
        <v>0</v>
      </c>
      <c r="M220" s="64">
        <f>IF($C$2="National Currency",IF(Investment_Breakdown_DATA!W174=0,0,Investment_Breakdown_DATA!W174),IF($C$2="Current Exchange rate",IF(Investment_Breakdown_DATA!W174=0,0,Investment_Breakdown_DATA!W174/ECO!W28),IF($C$2="Constant Exchange rate",IF(Investment_Breakdown_DATA!W174=0,0,Investment_Breakdown_DATA!W174/ECO!W63))))</f>
        <v>0</v>
      </c>
      <c r="N220" s="64">
        <f>IF($C$2="National Currency",IF(Investment_Breakdown_DATA!X174=0,0,Investment_Breakdown_DATA!X174),IF($C$2="Current Exchange rate",IF(Investment_Breakdown_DATA!X174=0,0,Investment_Breakdown_DATA!X174/ECO!X28),IF($C$2="Constant Exchange rate",IF(Investment_Breakdown_DATA!X174=0,0,Investment_Breakdown_DATA!X174/ECO!X63))))</f>
        <v>0</v>
      </c>
      <c r="O220" s="64">
        <f>IF($C$2="National Currency",IF(Investment_Breakdown_DATA!Y174=0,0,Investment_Breakdown_DATA!Y174),IF($C$2="Current Exchange rate",IF(Investment_Breakdown_DATA!Y174=0,0,Investment_Breakdown_DATA!Y174/ECO!Y28),IF($C$2="Constant Exchange rate",IF(Investment_Breakdown_DATA!Y174=0,0,Investment_Breakdown_DATA!Y174/ECO!Y63))))</f>
        <v>0</v>
      </c>
      <c r="P220" s="144">
        <f>IF($C$2="National Currency",IF(Investment_Breakdown_DATA!Z174=0,0,Investment_Breakdown_DATA!Z174),IF($C$2="Current Exchange rate",IF(Investment_Breakdown_DATA!Z174=0,0,Investment_Breakdown_DATA!Z174/ECO!Z28),IF($C$2="Constant Exchange rate",IF(Investment_Breakdown_DATA!Z174=0,0,Investment_Breakdown_DATA!Z174/ECO!Z63))))</f>
        <v>0</v>
      </c>
      <c r="Q220" s="63">
        <f t="shared" si="72"/>
        <v>0</v>
      </c>
      <c r="R220" s="63" t="str">
        <f t="shared" si="73"/>
        <v>-</v>
      </c>
      <c r="S220" s="63" t="str">
        <f t="shared" si="74"/>
        <v>-</v>
      </c>
    </row>
    <row r="221" spans="3:19" ht="15" x14ac:dyDescent="0.25">
      <c r="C221" s="165"/>
      <c r="D221" s="166"/>
      <c r="E221" s="61" t="str">
        <f t="shared" si="71"/>
        <v>LU</v>
      </c>
      <c r="F221" s="64">
        <f>IF($C$2="National Currency",IF(Investment_Breakdown_DATA!P175=0,0,Investment_Breakdown_DATA!P175),IF($C$2="Current Exchange rate",IF(Investment_Breakdown_DATA!P175=0,0,Investment_Breakdown_DATA!P175/ECO!P29),IF($C$2="Constant Exchange rate",IF(Investment_Breakdown_DATA!P175=0,0,Investment_Breakdown_DATA!P175/ECO!P64))))</f>
        <v>0</v>
      </c>
      <c r="G221" s="64">
        <f>IF($C$2="National Currency",IF(Investment_Breakdown_DATA!Q175=0,0,Investment_Breakdown_DATA!Q175),IF($C$2="Current Exchange rate",IF(Investment_Breakdown_DATA!Q175=0,0,Investment_Breakdown_DATA!Q175/ECO!Q29),IF($C$2="Constant Exchange rate",IF(Investment_Breakdown_DATA!Q175=0,0,Investment_Breakdown_DATA!Q175/ECO!Q64))))</f>
        <v>0</v>
      </c>
      <c r="H221" s="64">
        <f>IF($C$2="National Currency",IF(Investment_Breakdown_DATA!R175=0,0,Investment_Breakdown_DATA!R175),IF($C$2="Current Exchange rate",IF(Investment_Breakdown_DATA!R175=0,0,Investment_Breakdown_DATA!R175/ECO!R29),IF($C$2="Constant Exchange rate",IF(Investment_Breakdown_DATA!R175=0,0,Investment_Breakdown_DATA!R175/ECO!R64))))</f>
        <v>0</v>
      </c>
      <c r="I221" s="64">
        <f>IF($C$2="National Currency",IF(Investment_Breakdown_DATA!S175=0,0,Investment_Breakdown_DATA!S175),IF($C$2="Current Exchange rate",IF(Investment_Breakdown_DATA!S175=0,0,Investment_Breakdown_DATA!S175/ECO!S29),IF($C$2="Constant Exchange rate",IF(Investment_Breakdown_DATA!S175=0,0,Investment_Breakdown_DATA!S175/ECO!S64))))</f>
        <v>0</v>
      </c>
      <c r="J221" s="64">
        <f>IF($C$2="National Currency",IF(Investment_Breakdown_DATA!T175=0,0,Investment_Breakdown_DATA!T175),IF($C$2="Current Exchange rate",IF(Investment_Breakdown_DATA!T175=0,0,Investment_Breakdown_DATA!T175/ECO!T29),IF($C$2="Constant Exchange rate",IF(Investment_Breakdown_DATA!T175=0,0,Investment_Breakdown_DATA!T175/ECO!T64))))</f>
        <v>0</v>
      </c>
      <c r="K221" s="64">
        <f>IF($C$2="National Currency",IF(Investment_Breakdown_DATA!U175=0,0,Investment_Breakdown_DATA!U175),IF($C$2="Current Exchange rate",IF(Investment_Breakdown_DATA!U175=0,0,Investment_Breakdown_DATA!U175/ECO!U29),IF($C$2="Constant Exchange rate",IF(Investment_Breakdown_DATA!U175=0,0,Investment_Breakdown_DATA!U175/ECO!U64))))</f>
        <v>0</v>
      </c>
      <c r="L221" s="64">
        <f>IF($C$2="National Currency",IF(Investment_Breakdown_DATA!V175=0,0,Investment_Breakdown_DATA!V175),IF($C$2="Current Exchange rate",IF(Investment_Breakdown_DATA!V175=0,0,Investment_Breakdown_DATA!V175/ECO!V29),IF($C$2="Constant Exchange rate",IF(Investment_Breakdown_DATA!V175=0,0,Investment_Breakdown_DATA!V175/ECO!V64))))</f>
        <v>0</v>
      </c>
      <c r="M221" s="64">
        <f>IF($C$2="National Currency",IF(Investment_Breakdown_DATA!W175=0,0,Investment_Breakdown_DATA!W175),IF($C$2="Current Exchange rate",IF(Investment_Breakdown_DATA!W175=0,0,Investment_Breakdown_DATA!W175/ECO!W29),IF($C$2="Constant Exchange rate",IF(Investment_Breakdown_DATA!W175=0,0,Investment_Breakdown_DATA!W175/ECO!W64))))</f>
        <v>0</v>
      </c>
      <c r="N221" s="64">
        <f>IF($C$2="National Currency",IF(Investment_Breakdown_DATA!X175=0,0,Investment_Breakdown_DATA!X175),IF($C$2="Current Exchange rate",IF(Investment_Breakdown_DATA!X175=0,0,Investment_Breakdown_DATA!X175/ECO!X29),IF($C$2="Constant Exchange rate",IF(Investment_Breakdown_DATA!X175=0,0,Investment_Breakdown_DATA!X175/ECO!X64))))</f>
        <v>0</v>
      </c>
      <c r="O221" s="64">
        <f>IF($C$2="National Currency",IF(Investment_Breakdown_DATA!Y175=0,0,Investment_Breakdown_DATA!Y175),IF($C$2="Current Exchange rate",IF(Investment_Breakdown_DATA!Y175=0,0,Investment_Breakdown_DATA!Y175/ECO!Y29),IF($C$2="Constant Exchange rate",IF(Investment_Breakdown_DATA!Y175=0,0,Investment_Breakdown_DATA!Y175/ECO!Y64))))</f>
        <v>0</v>
      </c>
      <c r="P221" s="144">
        <f>IF($C$2="National Currency",IF(Investment_Breakdown_DATA!Z175=0,0,Investment_Breakdown_DATA!Z175),IF($C$2="Current Exchange rate",IF(Investment_Breakdown_DATA!Z175=0,0,Investment_Breakdown_DATA!Z175/ECO!Z29),IF($C$2="Constant Exchange rate",IF(Investment_Breakdown_DATA!Z175=0,0,Investment_Breakdown_DATA!Z175/ECO!Z64))))</f>
        <v>0</v>
      </c>
      <c r="Q221" s="63">
        <f t="shared" si="72"/>
        <v>0</v>
      </c>
      <c r="R221" s="63" t="str">
        <f t="shared" si="73"/>
        <v>-</v>
      </c>
      <c r="S221" s="63" t="str">
        <f t="shared" si="74"/>
        <v>-</v>
      </c>
    </row>
    <row r="222" spans="3:19" ht="15" x14ac:dyDescent="0.25">
      <c r="C222" s="165"/>
      <c r="D222" s="166"/>
      <c r="E222" s="61" t="str">
        <f t="shared" si="71"/>
        <v>LV</v>
      </c>
      <c r="F222" s="64">
        <f>IF($C$2="National Currency",IF(Investment_Breakdown_DATA!P176=0,0,Investment_Breakdown_DATA!P176),IF($C$2="Current Exchange rate",IF(Investment_Breakdown_DATA!P176=0,0,Investment_Breakdown_DATA!P176/ECO!P30),IF($C$2="Constant Exchange rate",IF(Investment_Breakdown_DATA!P176=0,0,Investment_Breakdown_DATA!P176/ECO!P65))))</f>
        <v>4.3397837222538413</v>
      </c>
      <c r="G222" s="64">
        <f>IF($C$2="National Currency",IF(Investment_Breakdown_DATA!Q176=0,0,Investment_Breakdown_DATA!Q176),IF($C$2="Current Exchange rate",IF(Investment_Breakdown_DATA!Q176=0,0,Investment_Breakdown_DATA!Q176/ECO!Q30),IF($C$2="Constant Exchange rate",IF(Investment_Breakdown_DATA!Q176=0,0,Investment_Breakdown_DATA!Q176/ECO!Q65))))</f>
        <v>3.6283437677859989</v>
      </c>
      <c r="H222" s="64">
        <f>IF($C$2="National Currency",IF(Investment_Breakdown_DATA!R176=0,0,Investment_Breakdown_DATA!R176),IF($C$2="Current Exchange rate",IF(Investment_Breakdown_DATA!R176=0,0,Investment_Breakdown_DATA!R176/ECO!R30),IF($C$2="Constant Exchange rate",IF(Investment_Breakdown_DATA!R176=0,0,Investment_Breakdown_DATA!R176/ECO!R65))))</f>
        <v>4.2828685258964141</v>
      </c>
      <c r="I222" s="64">
        <f>IF($C$2="National Currency",IF(Investment_Breakdown_DATA!S176=0,0,Investment_Breakdown_DATA!S176),IF($C$2="Current Exchange rate",IF(Investment_Breakdown_DATA!S176=0,0,Investment_Breakdown_DATA!S176/ECO!S30),IF($C$2="Constant Exchange rate",IF(Investment_Breakdown_DATA!S176=0,0,Investment_Breakdown_DATA!S176/ECO!S65))))</f>
        <v>6.1041548093340925</v>
      </c>
      <c r="J222" s="64">
        <f>IF($C$2="National Currency",IF(Investment_Breakdown_DATA!T176=0,0,Investment_Breakdown_DATA!T176),IF($C$2="Current Exchange rate",IF(Investment_Breakdown_DATA!T176=0,0,Investment_Breakdown_DATA!T176/ECO!T30),IF($C$2="Constant Exchange rate",IF(Investment_Breakdown_DATA!T176=0,0,Investment_Breakdown_DATA!T176/ECO!T65))))</f>
        <v>4.8662492885600459</v>
      </c>
      <c r="K222" s="64">
        <f>IF($C$2="National Currency",IF(Investment_Breakdown_DATA!U176=0,0,Investment_Breakdown_DATA!U176),IF($C$2="Current Exchange rate",IF(Investment_Breakdown_DATA!U176=0,0,Investment_Breakdown_DATA!U176/ECO!U30),IF($C$2="Constant Exchange rate",IF(Investment_Breakdown_DATA!U176=0,0,Investment_Breakdown_DATA!U176/ECO!U65))))</f>
        <v>5.8764940239043826</v>
      </c>
      <c r="L222" s="64">
        <f>IF($C$2="National Currency",IF(Investment_Breakdown_DATA!V176=0,0,Investment_Breakdown_DATA!V176),IF($C$2="Current Exchange rate",IF(Investment_Breakdown_DATA!V176=0,0,Investment_Breakdown_DATA!V176/ECO!V30),IF($C$2="Constant Exchange rate",IF(Investment_Breakdown_DATA!V176=0,0,Investment_Breakdown_DATA!V176/ECO!V65))))</f>
        <v>5.6915196357427433</v>
      </c>
      <c r="M222" s="64">
        <f>IF($C$2="National Currency",IF(Investment_Breakdown_DATA!W176=0,0,Investment_Breakdown_DATA!W176),IF($C$2="Current Exchange rate",IF(Investment_Breakdown_DATA!W176=0,0,Investment_Breakdown_DATA!W176/ECO!W30),IF($C$2="Constant Exchange rate",IF(Investment_Breakdown_DATA!W176=0,0,Investment_Breakdown_DATA!W176/ECO!W65))))</f>
        <v>0.54069436539556059</v>
      </c>
      <c r="N222" s="64">
        <f>IF($C$2="National Currency",IF(Investment_Breakdown_DATA!X176=0,0,Investment_Breakdown_DATA!X176),IF($C$2="Current Exchange rate",IF(Investment_Breakdown_DATA!X176=0,0,Investment_Breakdown_DATA!X176/ECO!X30),IF($C$2="Constant Exchange rate",IF(Investment_Breakdown_DATA!X176=0,0,Investment_Breakdown_DATA!X176/ECO!X65))))</f>
        <v>0.3841775754126352</v>
      </c>
      <c r="O222" s="64">
        <f>IF($C$2="National Currency",IF(Investment_Breakdown_DATA!Y176=0,0,Investment_Breakdown_DATA!Y176),IF($C$2="Current Exchange rate",IF(Investment_Breakdown_DATA!Y176=0,0,Investment_Breakdown_DATA!Y176/ECO!Y30),IF($C$2="Constant Exchange rate",IF(Investment_Breakdown_DATA!Y176=0,0,Investment_Breakdown_DATA!Y176/ECO!Y65))))</f>
        <v>0.3841775754126352</v>
      </c>
      <c r="P222" s="144">
        <f>IF($C$2="National Currency",IF(Investment_Breakdown_DATA!Z176=0,0,Investment_Breakdown_DATA!Z176),IF($C$2="Current Exchange rate",IF(Investment_Breakdown_DATA!Z176=0,0,Investment_Breakdown_DATA!Z176/ECO!Z30),IF($C$2="Constant Exchange rate",IF(Investment_Breakdown_DATA!Z176=0,0,Investment_Breakdown_DATA!Z176/ECO!Z65))))</f>
        <v>0</v>
      </c>
      <c r="Q222" s="63">
        <f t="shared" si="72"/>
        <v>3.8605441068022106E-5</v>
      </c>
      <c r="R222" s="63">
        <f t="shared" si="73"/>
        <v>0</v>
      </c>
      <c r="S222" s="63">
        <f t="shared" si="74"/>
        <v>-0.91147540983606556</v>
      </c>
    </row>
    <row r="223" spans="3:19" ht="15" x14ac:dyDescent="0.25">
      <c r="C223" s="165"/>
      <c r="D223" s="166"/>
      <c r="E223" s="61" t="str">
        <f t="shared" si="71"/>
        <v>MT</v>
      </c>
      <c r="F223" s="64">
        <f>IF($C$2="National Currency",IF(Investment_Breakdown_DATA!P177=0,0,Investment_Breakdown_DATA!P177),IF($C$2="Current Exchange rate",IF(Investment_Breakdown_DATA!P177=0,0,Investment_Breakdown_DATA!P177/ECO!P31),IF($C$2="Constant Exchange rate",IF(Investment_Breakdown_DATA!P177=0,0,Investment_Breakdown_DATA!P177/ECO!P66))))</f>
        <v>0</v>
      </c>
      <c r="G223" s="64">
        <f>IF($C$2="National Currency",IF(Investment_Breakdown_DATA!Q177=0,0,Investment_Breakdown_DATA!Q177),IF($C$2="Current Exchange rate",IF(Investment_Breakdown_DATA!Q177=0,0,Investment_Breakdown_DATA!Q177/ECO!Q31),IF($C$2="Constant Exchange rate",IF(Investment_Breakdown_DATA!Q177=0,0,Investment_Breakdown_DATA!Q177/ECO!Q66))))</f>
        <v>0</v>
      </c>
      <c r="H223" s="64">
        <f>IF($C$2="National Currency",IF(Investment_Breakdown_DATA!R177=0,0,Investment_Breakdown_DATA!R177),IF($C$2="Current Exchange rate",IF(Investment_Breakdown_DATA!R177=0,0,Investment_Breakdown_DATA!R177/ECO!R31),IF($C$2="Constant Exchange rate",IF(Investment_Breakdown_DATA!R177=0,0,Investment_Breakdown_DATA!R177/ECO!R66))))</f>
        <v>0</v>
      </c>
      <c r="I223" s="64">
        <f>IF($C$2="National Currency",IF(Investment_Breakdown_DATA!S177=0,0,Investment_Breakdown_DATA!S177),IF($C$2="Current Exchange rate",IF(Investment_Breakdown_DATA!S177=0,0,Investment_Breakdown_DATA!S177/ECO!S31),IF($C$2="Constant Exchange rate",IF(Investment_Breakdown_DATA!S177=0,0,Investment_Breakdown_DATA!S177/ECO!S66))))</f>
        <v>0</v>
      </c>
      <c r="J223" s="64">
        <f>IF($C$2="National Currency",IF(Investment_Breakdown_DATA!T177=0,0,Investment_Breakdown_DATA!T177),IF($C$2="Current Exchange rate",IF(Investment_Breakdown_DATA!T177=0,0,Investment_Breakdown_DATA!T177/ECO!T31),IF($C$2="Constant Exchange rate",IF(Investment_Breakdown_DATA!T177=0,0,Investment_Breakdown_DATA!T177/ECO!T66))))</f>
        <v>0</v>
      </c>
      <c r="K223" s="64">
        <f>IF($C$2="National Currency",IF(Investment_Breakdown_DATA!U177=0,0,Investment_Breakdown_DATA!U177),IF($C$2="Current Exchange rate",IF(Investment_Breakdown_DATA!U177=0,0,Investment_Breakdown_DATA!U177/ECO!U31),IF($C$2="Constant Exchange rate",IF(Investment_Breakdown_DATA!U177=0,0,Investment_Breakdown_DATA!U177/ECO!U66))))</f>
        <v>0</v>
      </c>
      <c r="L223" s="64">
        <f>IF($C$2="National Currency",IF(Investment_Breakdown_DATA!V177=0,0,Investment_Breakdown_DATA!V177),IF($C$2="Current Exchange rate",IF(Investment_Breakdown_DATA!V177=0,0,Investment_Breakdown_DATA!V177/ECO!V31),IF($C$2="Constant Exchange rate",IF(Investment_Breakdown_DATA!V177=0,0,Investment_Breakdown_DATA!V177/ECO!V66))))</f>
        <v>0</v>
      </c>
      <c r="M223" s="64">
        <f>IF($C$2="National Currency",IF(Investment_Breakdown_DATA!W177=0,0,Investment_Breakdown_DATA!W177),IF($C$2="Current Exchange rate",IF(Investment_Breakdown_DATA!W177=0,0,Investment_Breakdown_DATA!W177/ECO!W31),IF($C$2="Constant Exchange rate",IF(Investment_Breakdown_DATA!W177=0,0,Investment_Breakdown_DATA!W177/ECO!W66))))</f>
        <v>0</v>
      </c>
      <c r="N223" s="64">
        <f>IF($C$2="National Currency",IF(Investment_Breakdown_DATA!X177=0,0,Investment_Breakdown_DATA!X177),IF($C$2="Current Exchange rate",IF(Investment_Breakdown_DATA!X177=0,0,Investment_Breakdown_DATA!X177/ECO!X31),IF($C$2="Constant Exchange rate",IF(Investment_Breakdown_DATA!X177=0,0,Investment_Breakdown_DATA!X177/ECO!X66))))</f>
        <v>0</v>
      </c>
      <c r="O223" s="64">
        <f>IF($C$2="National Currency",IF(Investment_Breakdown_DATA!Y177=0,0,Investment_Breakdown_DATA!Y177),IF($C$2="Current Exchange rate",IF(Investment_Breakdown_DATA!Y177=0,0,Investment_Breakdown_DATA!Y177/ECO!Y31),IF($C$2="Constant Exchange rate",IF(Investment_Breakdown_DATA!Y177=0,0,Investment_Breakdown_DATA!Y177/ECO!Y66))))</f>
        <v>0</v>
      </c>
      <c r="P223" s="144">
        <f>IF($C$2="National Currency",IF(Investment_Breakdown_DATA!Z177=0,0,Investment_Breakdown_DATA!Z177),IF($C$2="Current Exchange rate",IF(Investment_Breakdown_DATA!Z177=0,0,Investment_Breakdown_DATA!Z177/ECO!Z31),IF($C$2="Constant Exchange rate",IF(Investment_Breakdown_DATA!Z177=0,0,Investment_Breakdown_DATA!Z177/ECO!Z66))))</f>
        <v>0</v>
      </c>
      <c r="Q223" s="63">
        <f t="shared" si="72"/>
        <v>0</v>
      </c>
      <c r="R223" s="63" t="str">
        <f t="shared" si="73"/>
        <v>-</v>
      </c>
      <c r="S223" s="63" t="str">
        <f t="shared" si="74"/>
        <v>-</v>
      </c>
    </row>
    <row r="224" spans="3:19" ht="15" x14ac:dyDescent="0.25">
      <c r="C224" s="165"/>
      <c r="D224" s="166"/>
      <c r="E224" s="61" t="str">
        <f t="shared" si="71"/>
        <v>NL</v>
      </c>
      <c r="F224" s="64">
        <f>IF($C$2="National Currency",IF(Investment_Breakdown_DATA!P178=0,0,Investment_Breakdown_DATA!P178),IF($C$2="Current Exchange rate",IF(Investment_Breakdown_DATA!P178=0,0,Investment_Breakdown_DATA!P178/ECO!P32),IF($C$2="Constant Exchange rate",IF(Investment_Breakdown_DATA!P178=0,0,Investment_Breakdown_DATA!P178/ECO!P67))))</f>
        <v>0</v>
      </c>
      <c r="G224" s="64">
        <f>IF($C$2="National Currency",IF(Investment_Breakdown_DATA!Q178=0,0,Investment_Breakdown_DATA!Q178),IF($C$2="Current Exchange rate",IF(Investment_Breakdown_DATA!Q178=0,0,Investment_Breakdown_DATA!Q178/ECO!Q32),IF($C$2="Constant Exchange rate",IF(Investment_Breakdown_DATA!Q178=0,0,Investment_Breakdown_DATA!Q178/ECO!Q67))))</f>
        <v>0</v>
      </c>
      <c r="H224" s="64">
        <f>IF($C$2="National Currency",IF(Investment_Breakdown_DATA!R178=0,0,Investment_Breakdown_DATA!R178),IF($C$2="Current Exchange rate",IF(Investment_Breakdown_DATA!R178=0,0,Investment_Breakdown_DATA!R178/ECO!R32),IF($C$2="Constant Exchange rate",IF(Investment_Breakdown_DATA!R178=0,0,Investment_Breakdown_DATA!R178/ECO!R67))))</f>
        <v>0</v>
      </c>
      <c r="I224" s="64">
        <f>IF($C$2="National Currency",IF(Investment_Breakdown_DATA!S178=0,0,Investment_Breakdown_DATA!S178),IF($C$2="Current Exchange rate",IF(Investment_Breakdown_DATA!S178=0,0,Investment_Breakdown_DATA!S178/ECO!S32),IF($C$2="Constant Exchange rate",IF(Investment_Breakdown_DATA!S178=0,0,Investment_Breakdown_DATA!S178/ECO!S67))))</f>
        <v>0</v>
      </c>
      <c r="J224" s="64">
        <f>IF($C$2="National Currency",IF(Investment_Breakdown_DATA!T178=0,0,Investment_Breakdown_DATA!T178),IF($C$2="Current Exchange rate",IF(Investment_Breakdown_DATA!T178=0,0,Investment_Breakdown_DATA!T178/ECO!T32),IF($C$2="Constant Exchange rate",IF(Investment_Breakdown_DATA!T178=0,0,Investment_Breakdown_DATA!T178/ECO!T67))))</f>
        <v>0</v>
      </c>
      <c r="K224" s="64">
        <f>IF($C$2="National Currency",IF(Investment_Breakdown_DATA!U178=0,0,Investment_Breakdown_DATA!U178),IF($C$2="Current Exchange rate",IF(Investment_Breakdown_DATA!U178=0,0,Investment_Breakdown_DATA!U178/ECO!U32),IF($C$2="Constant Exchange rate",IF(Investment_Breakdown_DATA!U178=0,0,Investment_Breakdown_DATA!U178/ECO!U67))))</f>
        <v>0</v>
      </c>
      <c r="L224" s="64">
        <f>IF($C$2="National Currency",IF(Investment_Breakdown_DATA!V178=0,0,Investment_Breakdown_DATA!V178),IF($C$2="Current Exchange rate",IF(Investment_Breakdown_DATA!V178=0,0,Investment_Breakdown_DATA!V178/ECO!V32),IF($C$2="Constant Exchange rate",IF(Investment_Breakdown_DATA!V178=0,0,Investment_Breakdown_DATA!V178/ECO!V67))))</f>
        <v>0</v>
      </c>
      <c r="M224" s="64">
        <f>IF($C$2="National Currency",IF(Investment_Breakdown_DATA!W178=0,0,Investment_Breakdown_DATA!W178),IF($C$2="Current Exchange rate",IF(Investment_Breakdown_DATA!W178=0,0,Investment_Breakdown_DATA!W178/ECO!W32),IF($C$2="Constant Exchange rate",IF(Investment_Breakdown_DATA!W178=0,0,Investment_Breakdown_DATA!W178/ECO!W67))))</f>
        <v>0</v>
      </c>
      <c r="N224" s="64">
        <f>IF($C$2="National Currency",IF(Investment_Breakdown_DATA!X178=0,0,Investment_Breakdown_DATA!X178),IF($C$2="Current Exchange rate",IF(Investment_Breakdown_DATA!X178=0,0,Investment_Breakdown_DATA!X178/ECO!X32),IF($C$2="Constant Exchange rate",IF(Investment_Breakdown_DATA!X178=0,0,Investment_Breakdown_DATA!X178/ECO!X67))))</f>
        <v>0</v>
      </c>
      <c r="O224" s="64">
        <f>IF($C$2="National Currency",IF(Investment_Breakdown_DATA!Y178=0,0,Investment_Breakdown_DATA!Y178),IF($C$2="Current Exchange rate",IF(Investment_Breakdown_DATA!Y178=0,0,Investment_Breakdown_DATA!Y178/ECO!Y32),IF($C$2="Constant Exchange rate",IF(Investment_Breakdown_DATA!Y178=0,0,Investment_Breakdown_DATA!Y178/ECO!Y67))))</f>
        <v>0</v>
      </c>
      <c r="P224" s="144">
        <f>IF($C$2="National Currency",IF(Investment_Breakdown_DATA!Z178=0,0,Investment_Breakdown_DATA!Z178),IF($C$2="Current Exchange rate",IF(Investment_Breakdown_DATA!Z178=0,0,Investment_Breakdown_DATA!Z178/ECO!Z32),IF($C$2="Constant Exchange rate",IF(Investment_Breakdown_DATA!Z178=0,0,Investment_Breakdown_DATA!Z178/ECO!Z67))))</f>
        <v>0</v>
      </c>
      <c r="Q224" s="63">
        <f t="shared" si="72"/>
        <v>0</v>
      </c>
      <c r="R224" s="63" t="str">
        <f t="shared" si="73"/>
        <v>-</v>
      </c>
      <c r="S224" s="63" t="str">
        <f t="shared" si="74"/>
        <v>-</v>
      </c>
    </row>
    <row r="225" spans="3:19" ht="15" x14ac:dyDescent="0.25">
      <c r="C225" s="165"/>
      <c r="D225" s="166"/>
      <c r="E225" s="61" t="str">
        <f t="shared" si="71"/>
        <v>NO</v>
      </c>
      <c r="F225" s="64">
        <f>IF($C$2="National Currency",IF(Investment_Breakdown_DATA!P179=0,0,Investment_Breakdown_DATA!P179),IF($C$2="Current Exchange rate",IF(Investment_Breakdown_DATA!P179=0,0,Investment_Breakdown_DATA!P179/ECO!P33),IF($C$2="Constant Exchange rate",IF(Investment_Breakdown_DATA!P179=0,0,Investment_Breakdown_DATA!P179/ECO!P68))))</f>
        <v>0</v>
      </c>
      <c r="G225" s="64">
        <f>IF($C$2="National Currency",IF(Investment_Breakdown_DATA!Q179=0,0,Investment_Breakdown_DATA!Q179),IF($C$2="Current Exchange rate",IF(Investment_Breakdown_DATA!Q179=0,0,Investment_Breakdown_DATA!Q179/ECO!Q33),IF($C$2="Constant Exchange rate",IF(Investment_Breakdown_DATA!Q179=0,0,Investment_Breakdown_DATA!Q179/ECO!Q68))))</f>
        <v>0</v>
      </c>
      <c r="H225" s="64">
        <f>IF($C$2="National Currency",IF(Investment_Breakdown_DATA!R179=0,0,Investment_Breakdown_DATA!R179),IF($C$2="Current Exchange rate",IF(Investment_Breakdown_DATA!R179=0,0,Investment_Breakdown_DATA!R179/ECO!R33),IF($C$2="Constant Exchange rate",IF(Investment_Breakdown_DATA!R179=0,0,Investment_Breakdown_DATA!R179/ECO!R68))))</f>
        <v>0</v>
      </c>
      <c r="I225" s="64">
        <f>IF($C$2="National Currency",IF(Investment_Breakdown_DATA!S179=0,0,Investment_Breakdown_DATA!S179),IF($C$2="Current Exchange rate",IF(Investment_Breakdown_DATA!S179=0,0,Investment_Breakdown_DATA!S179/ECO!S33),IF($C$2="Constant Exchange rate",IF(Investment_Breakdown_DATA!S179=0,0,Investment_Breakdown_DATA!S179/ECO!S68))))</f>
        <v>0</v>
      </c>
      <c r="J225" s="64">
        <f>IF($C$2="National Currency",IF(Investment_Breakdown_DATA!T179=0,0,Investment_Breakdown_DATA!T179),IF($C$2="Current Exchange rate",IF(Investment_Breakdown_DATA!T179=0,0,Investment_Breakdown_DATA!T179/ECO!T33),IF($C$2="Constant Exchange rate",IF(Investment_Breakdown_DATA!T179=0,0,Investment_Breakdown_DATA!T179/ECO!T68))))</f>
        <v>0</v>
      </c>
      <c r="K225" s="64">
        <f>IF($C$2="National Currency",IF(Investment_Breakdown_DATA!U179=0,0,Investment_Breakdown_DATA!U179),IF($C$2="Current Exchange rate",IF(Investment_Breakdown_DATA!U179=0,0,Investment_Breakdown_DATA!U179/ECO!U33),IF($C$2="Constant Exchange rate",IF(Investment_Breakdown_DATA!U179=0,0,Investment_Breakdown_DATA!U179/ECO!U68))))</f>
        <v>0</v>
      </c>
      <c r="L225" s="64">
        <f>IF($C$2="National Currency",IF(Investment_Breakdown_DATA!V179=0,0,Investment_Breakdown_DATA!V179),IF($C$2="Current Exchange rate",IF(Investment_Breakdown_DATA!V179=0,0,Investment_Breakdown_DATA!V179/ECO!V33),IF($C$2="Constant Exchange rate",IF(Investment_Breakdown_DATA!V179=0,0,Investment_Breakdown_DATA!V179/ECO!V68))))</f>
        <v>0</v>
      </c>
      <c r="M225" s="64">
        <f>IF($C$2="National Currency",IF(Investment_Breakdown_DATA!W179=0,0,Investment_Breakdown_DATA!W179),IF($C$2="Current Exchange rate",IF(Investment_Breakdown_DATA!W179=0,0,Investment_Breakdown_DATA!W179/ECO!W33),IF($C$2="Constant Exchange rate",IF(Investment_Breakdown_DATA!W179=0,0,Investment_Breakdown_DATA!W179/ECO!W68))))</f>
        <v>0</v>
      </c>
      <c r="N225" s="64">
        <f>IF($C$2="National Currency",IF(Investment_Breakdown_DATA!X179=0,0,Investment_Breakdown_DATA!X179),IF($C$2="Current Exchange rate",IF(Investment_Breakdown_DATA!X179=0,0,Investment_Breakdown_DATA!X179/ECO!X33),IF($C$2="Constant Exchange rate",IF(Investment_Breakdown_DATA!X179=0,0,Investment_Breakdown_DATA!X179/ECO!X68))))</f>
        <v>0</v>
      </c>
      <c r="O225" s="64">
        <f>IF($C$2="National Currency",IF(Investment_Breakdown_DATA!Y179=0,0,Investment_Breakdown_DATA!Y179),IF($C$2="Current Exchange rate",IF(Investment_Breakdown_DATA!Y179=0,0,Investment_Breakdown_DATA!Y179/ECO!Y33),IF($C$2="Constant Exchange rate",IF(Investment_Breakdown_DATA!Y179=0,0,Investment_Breakdown_DATA!Y179/ECO!Y68))))</f>
        <v>0</v>
      </c>
      <c r="P225" s="144">
        <f>IF($C$2="National Currency",IF(Investment_Breakdown_DATA!Z179=0,0,Investment_Breakdown_DATA!Z179),IF($C$2="Current Exchange rate",IF(Investment_Breakdown_DATA!Z179=0,0,Investment_Breakdown_DATA!Z179/ECO!Z33),IF($C$2="Constant Exchange rate",IF(Investment_Breakdown_DATA!Z179=0,0,Investment_Breakdown_DATA!Z179/ECO!Z68))))</f>
        <v>0</v>
      </c>
      <c r="Q225" s="63">
        <f t="shared" si="72"/>
        <v>0</v>
      </c>
      <c r="R225" s="63" t="str">
        <f t="shared" si="73"/>
        <v>-</v>
      </c>
      <c r="S225" s="63" t="str">
        <f t="shared" si="74"/>
        <v>-</v>
      </c>
    </row>
    <row r="226" spans="3:19" ht="15" x14ac:dyDescent="0.25">
      <c r="C226" s="165"/>
      <c r="D226" s="166"/>
      <c r="E226" s="61" t="str">
        <f t="shared" si="71"/>
        <v>PL</v>
      </c>
      <c r="F226" s="64">
        <f>IF($C$2="National Currency",IF(Investment_Breakdown_DATA!P180=0,0,Investment_Breakdown_DATA!P180),IF($C$2="Current Exchange rate",IF(Investment_Breakdown_DATA!P180=0,0,Investment_Breakdown_DATA!P180/ECO!P34),IF($C$2="Constant Exchange rate",IF(Investment_Breakdown_DATA!P180=0,0,Investment_Breakdown_DATA!P180/ECO!P69))))</f>
        <v>0</v>
      </c>
      <c r="G226" s="64">
        <f>IF($C$2="National Currency",IF(Investment_Breakdown_DATA!Q180=0,0,Investment_Breakdown_DATA!Q180),IF($C$2="Current Exchange rate",IF(Investment_Breakdown_DATA!Q180=0,0,Investment_Breakdown_DATA!Q180/ECO!Q34),IF($C$2="Constant Exchange rate",IF(Investment_Breakdown_DATA!Q180=0,0,Investment_Breakdown_DATA!Q180/ECO!Q69))))</f>
        <v>0</v>
      </c>
      <c r="H226" s="64">
        <f>IF($C$2="National Currency",IF(Investment_Breakdown_DATA!R180=0,0,Investment_Breakdown_DATA!R180),IF($C$2="Current Exchange rate",IF(Investment_Breakdown_DATA!R180=0,0,Investment_Breakdown_DATA!R180/ECO!R34),IF($C$2="Constant Exchange rate",IF(Investment_Breakdown_DATA!R180=0,0,Investment_Breakdown_DATA!R180/ECO!R69))))</f>
        <v>0</v>
      </c>
      <c r="I226" s="64">
        <f>IF($C$2="National Currency",IF(Investment_Breakdown_DATA!S180=0,0,Investment_Breakdown_DATA!S180),IF($C$2="Current Exchange rate",IF(Investment_Breakdown_DATA!S180=0,0,Investment_Breakdown_DATA!S180/ECO!S34),IF($C$2="Constant Exchange rate",IF(Investment_Breakdown_DATA!S180=0,0,Investment_Breakdown_DATA!S180/ECO!S69))))</f>
        <v>0</v>
      </c>
      <c r="J226" s="64">
        <f>IF($C$2="National Currency",IF(Investment_Breakdown_DATA!T180=0,0,Investment_Breakdown_DATA!T180),IF($C$2="Current Exchange rate",IF(Investment_Breakdown_DATA!T180=0,0,Investment_Breakdown_DATA!T180/ECO!T34),IF($C$2="Constant Exchange rate",IF(Investment_Breakdown_DATA!T180=0,0,Investment_Breakdown_DATA!T180/ECO!T69))))</f>
        <v>0</v>
      </c>
      <c r="K226" s="64">
        <f>IF($C$2="National Currency",IF(Investment_Breakdown_DATA!U180=0,0,Investment_Breakdown_DATA!U180),IF($C$2="Current Exchange rate",IF(Investment_Breakdown_DATA!U180=0,0,Investment_Breakdown_DATA!U180/ECO!U34),IF($C$2="Constant Exchange rate",IF(Investment_Breakdown_DATA!U180=0,0,Investment_Breakdown_DATA!U180/ECO!U69))))</f>
        <v>0</v>
      </c>
      <c r="L226" s="64">
        <f>IF($C$2="National Currency",IF(Investment_Breakdown_DATA!V180=0,0,Investment_Breakdown_DATA!V180),IF($C$2="Current Exchange rate",IF(Investment_Breakdown_DATA!V180=0,0,Investment_Breakdown_DATA!V180/ECO!V34),IF($C$2="Constant Exchange rate",IF(Investment_Breakdown_DATA!V180=0,0,Investment_Breakdown_DATA!V180/ECO!V69))))</f>
        <v>0</v>
      </c>
      <c r="M226" s="64">
        <f>IF($C$2="National Currency",IF(Investment_Breakdown_DATA!W180=0,0,Investment_Breakdown_DATA!W180),IF($C$2="Current Exchange rate",IF(Investment_Breakdown_DATA!W180=0,0,Investment_Breakdown_DATA!W180/ECO!W34),IF($C$2="Constant Exchange rate",IF(Investment_Breakdown_DATA!W180=0,0,Investment_Breakdown_DATA!W180/ECO!W69))))</f>
        <v>0</v>
      </c>
      <c r="N226" s="64">
        <f>IF($C$2="National Currency",IF(Investment_Breakdown_DATA!X180=0,0,Investment_Breakdown_DATA!X180),IF($C$2="Current Exchange rate",IF(Investment_Breakdown_DATA!X180=0,0,Investment_Breakdown_DATA!X180/ECO!X34),IF($C$2="Constant Exchange rate",IF(Investment_Breakdown_DATA!X180=0,0,Investment_Breakdown_DATA!X180/ECO!X69))))</f>
        <v>0</v>
      </c>
      <c r="O226" s="64">
        <f>IF($C$2="National Currency",IF(Investment_Breakdown_DATA!Y180=0,0,Investment_Breakdown_DATA!Y180),IF($C$2="Current Exchange rate",IF(Investment_Breakdown_DATA!Y180=0,0,Investment_Breakdown_DATA!Y180/ECO!Y34),IF($C$2="Constant Exchange rate",IF(Investment_Breakdown_DATA!Y180=0,0,Investment_Breakdown_DATA!Y180/ECO!Y69))))</f>
        <v>0</v>
      </c>
      <c r="P226" s="144">
        <f>IF($C$2="National Currency",IF(Investment_Breakdown_DATA!Z180=0,0,Investment_Breakdown_DATA!Z180),IF($C$2="Current Exchange rate",IF(Investment_Breakdown_DATA!Z180=0,0,Investment_Breakdown_DATA!Z180/ECO!Z34),IF($C$2="Constant Exchange rate",IF(Investment_Breakdown_DATA!Z180=0,0,Investment_Breakdown_DATA!Z180/ECO!Z69))))</f>
        <v>0</v>
      </c>
      <c r="Q226" s="63">
        <f t="shared" si="72"/>
        <v>0</v>
      </c>
      <c r="R226" s="63" t="str">
        <f t="shared" si="73"/>
        <v>-</v>
      </c>
      <c r="S226" s="63" t="str">
        <f t="shared" si="74"/>
        <v>-</v>
      </c>
    </row>
    <row r="227" spans="3:19" ht="15" x14ac:dyDescent="0.25">
      <c r="C227" s="165"/>
      <c r="D227" s="166"/>
      <c r="E227" s="61" t="str">
        <f t="shared" si="71"/>
        <v>PT</v>
      </c>
      <c r="F227" s="64">
        <f>IF($C$2="National Currency",IF(Investment_Breakdown_DATA!P181=0,0,Investment_Breakdown_DATA!P181),IF($C$2="Current Exchange rate",IF(Investment_Breakdown_DATA!P181=0,0,Investment_Breakdown_DATA!P181/ECO!P35),IF($C$2="Constant Exchange rate",IF(Investment_Breakdown_DATA!P181=0,0,Investment_Breakdown_DATA!P181/ECO!P70))))</f>
        <v>0</v>
      </c>
      <c r="G227" s="64">
        <f>IF($C$2="National Currency",IF(Investment_Breakdown_DATA!Q181=0,0,Investment_Breakdown_DATA!Q181),IF($C$2="Current Exchange rate",IF(Investment_Breakdown_DATA!Q181=0,0,Investment_Breakdown_DATA!Q181/ECO!Q35),IF($C$2="Constant Exchange rate",IF(Investment_Breakdown_DATA!Q181=0,0,Investment_Breakdown_DATA!Q181/ECO!Q70))))</f>
        <v>0</v>
      </c>
      <c r="H227" s="64">
        <f>IF($C$2="National Currency",IF(Investment_Breakdown_DATA!R181=0,0,Investment_Breakdown_DATA!R181),IF($C$2="Current Exchange rate",IF(Investment_Breakdown_DATA!R181=0,0,Investment_Breakdown_DATA!R181/ECO!R35),IF($C$2="Constant Exchange rate",IF(Investment_Breakdown_DATA!R181=0,0,Investment_Breakdown_DATA!R181/ECO!R70))))</f>
        <v>0</v>
      </c>
      <c r="I227" s="64">
        <f>IF($C$2="National Currency",IF(Investment_Breakdown_DATA!S181=0,0,Investment_Breakdown_DATA!S181),IF($C$2="Current Exchange rate",IF(Investment_Breakdown_DATA!S181=0,0,Investment_Breakdown_DATA!S181/ECO!S35),IF($C$2="Constant Exchange rate",IF(Investment_Breakdown_DATA!S181=0,0,Investment_Breakdown_DATA!S181/ECO!S70))))</f>
        <v>0</v>
      </c>
      <c r="J227" s="64">
        <f>IF($C$2="National Currency",IF(Investment_Breakdown_DATA!T181=0,0,Investment_Breakdown_DATA!T181),IF($C$2="Current Exchange rate",IF(Investment_Breakdown_DATA!T181=0,0,Investment_Breakdown_DATA!T181/ECO!T35),IF($C$2="Constant Exchange rate",IF(Investment_Breakdown_DATA!T181=0,0,Investment_Breakdown_DATA!T181/ECO!T70))))</f>
        <v>0</v>
      </c>
      <c r="K227" s="64">
        <f>IF($C$2="National Currency",IF(Investment_Breakdown_DATA!U181=0,0,Investment_Breakdown_DATA!U181),IF($C$2="Current Exchange rate",IF(Investment_Breakdown_DATA!U181=0,0,Investment_Breakdown_DATA!U181/ECO!U35),IF($C$2="Constant Exchange rate",IF(Investment_Breakdown_DATA!U181=0,0,Investment_Breakdown_DATA!U181/ECO!U70))))</f>
        <v>0</v>
      </c>
      <c r="L227" s="64">
        <f>IF($C$2="National Currency",IF(Investment_Breakdown_DATA!V181=0,0,Investment_Breakdown_DATA!V181),IF($C$2="Current Exchange rate",IF(Investment_Breakdown_DATA!V181=0,0,Investment_Breakdown_DATA!V181/ECO!V35),IF($C$2="Constant Exchange rate",IF(Investment_Breakdown_DATA!V181=0,0,Investment_Breakdown_DATA!V181/ECO!V70))))</f>
        <v>0</v>
      </c>
      <c r="M227" s="64">
        <f>IF($C$2="National Currency",IF(Investment_Breakdown_DATA!W181=0,0,Investment_Breakdown_DATA!W181),IF($C$2="Current Exchange rate",IF(Investment_Breakdown_DATA!W181=0,0,Investment_Breakdown_DATA!W181/ECO!W35),IF($C$2="Constant Exchange rate",IF(Investment_Breakdown_DATA!W181=0,0,Investment_Breakdown_DATA!W181/ECO!W70))))</f>
        <v>0</v>
      </c>
      <c r="N227" s="64">
        <f>IF($C$2="National Currency",IF(Investment_Breakdown_DATA!X181=0,0,Investment_Breakdown_DATA!X181),IF($C$2="Current Exchange rate",IF(Investment_Breakdown_DATA!X181=0,0,Investment_Breakdown_DATA!X181/ECO!X35),IF($C$2="Constant Exchange rate",IF(Investment_Breakdown_DATA!X181=0,0,Investment_Breakdown_DATA!X181/ECO!X70))))</f>
        <v>0</v>
      </c>
      <c r="O227" s="64">
        <f>IF($C$2="National Currency",IF(Investment_Breakdown_DATA!Y181=0,0,Investment_Breakdown_DATA!Y181),IF($C$2="Current Exchange rate",IF(Investment_Breakdown_DATA!Y181=0,0,Investment_Breakdown_DATA!Y181/ECO!Y35),IF($C$2="Constant Exchange rate",IF(Investment_Breakdown_DATA!Y181=0,0,Investment_Breakdown_DATA!Y181/ECO!Y70))))</f>
        <v>0</v>
      </c>
      <c r="P227" s="144">
        <f>IF($C$2="National Currency",IF(Investment_Breakdown_DATA!Z181=0,0,Investment_Breakdown_DATA!Z181),IF($C$2="Current Exchange rate",IF(Investment_Breakdown_DATA!Z181=0,0,Investment_Breakdown_DATA!Z181/ECO!Z35),IF($C$2="Constant Exchange rate",IF(Investment_Breakdown_DATA!Z181=0,0,Investment_Breakdown_DATA!Z181/ECO!Z70))))</f>
        <v>0</v>
      </c>
      <c r="Q227" s="63">
        <f t="shared" si="72"/>
        <v>0</v>
      </c>
      <c r="R227" s="63" t="str">
        <f t="shared" si="73"/>
        <v>-</v>
      </c>
      <c r="S227" s="63" t="str">
        <f t="shared" si="74"/>
        <v>-</v>
      </c>
    </row>
    <row r="228" spans="3:19" ht="15" x14ac:dyDescent="0.25">
      <c r="C228" s="165"/>
      <c r="D228" s="166"/>
      <c r="E228" s="61" t="str">
        <f t="shared" si="71"/>
        <v>RO</v>
      </c>
      <c r="F228" s="64">
        <f>IF($C$2="National Currency",IF(Investment_Breakdown_DATA!P182=0,0,Investment_Breakdown_DATA!P182),IF($C$2="Current Exchange rate",IF(Investment_Breakdown_DATA!P182=0,0,Investment_Breakdown_DATA!P182/ECO!P36),IF($C$2="Constant Exchange rate",IF(Investment_Breakdown_DATA!P182=0,0,Investment_Breakdown_DATA!P182/ECO!P71))))</f>
        <v>0</v>
      </c>
      <c r="G228" s="64">
        <f>IF($C$2="National Currency",IF(Investment_Breakdown_DATA!Q182=0,0,Investment_Breakdown_DATA!Q182),IF($C$2="Current Exchange rate",IF(Investment_Breakdown_DATA!Q182=0,0,Investment_Breakdown_DATA!Q182/ECO!Q36),IF($C$2="Constant Exchange rate",IF(Investment_Breakdown_DATA!Q182=0,0,Investment_Breakdown_DATA!Q182/ECO!Q71))))</f>
        <v>0</v>
      </c>
      <c r="H228" s="64">
        <f>IF($C$2="National Currency",IF(Investment_Breakdown_DATA!R182=0,0,Investment_Breakdown_DATA!R182),IF($C$2="Current Exchange rate",IF(Investment_Breakdown_DATA!R182=0,0,Investment_Breakdown_DATA!R182/ECO!R36),IF($C$2="Constant Exchange rate",IF(Investment_Breakdown_DATA!R182=0,0,Investment_Breakdown_DATA!R182/ECO!R71))))</f>
        <v>0</v>
      </c>
      <c r="I228" s="64">
        <f>IF($C$2="National Currency",IF(Investment_Breakdown_DATA!S182=0,0,Investment_Breakdown_DATA!S182),IF($C$2="Current Exchange rate",IF(Investment_Breakdown_DATA!S182=0,0,Investment_Breakdown_DATA!S182/ECO!S36),IF($C$2="Constant Exchange rate",IF(Investment_Breakdown_DATA!S182=0,0,Investment_Breakdown_DATA!S182/ECO!S71))))</f>
        <v>0</v>
      </c>
      <c r="J228" s="64">
        <f>IF($C$2="National Currency",IF(Investment_Breakdown_DATA!T182=0,0,Investment_Breakdown_DATA!T182),IF($C$2="Current Exchange rate",IF(Investment_Breakdown_DATA!T182=0,0,Investment_Breakdown_DATA!T182/ECO!T36),IF($C$2="Constant Exchange rate",IF(Investment_Breakdown_DATA!T182=0,0,Investment_Breakdown_DATA!T182/ECO!T71))))</f>
        <v>0</v>
      </c>
      <c r="K228" s="64">
        <f>IF($C$2="National Currency",IF(Investment_Breakdown_DATA!U182=0,0,Investment_Breakdown_DATA!U182),IF($C$2="Current Exchange rate",IF(Investment_Breakdown_DATA!U182=0,0,Investment_Breakdown_DATA!U182/ECO!U36),IF($C$2="Constant Exchange rate",IF(Investment_Breakdown_DATA!U182=0,0,Investment_Breakdown_DATA!U182/ECO!U71))))</f>
        <v>0</v>
      </c>
      <c r="L228" s="64">
        <f>IF($C$2="National Currency",IF(Investment_Breakdown_DATA!V182=0,0,Investment_Breakdown_DATA!V182),IF($C$2="Current Exchange rate",IF(Investment_Breakdown_DATA!V182=0,0,Investment_Breakdown_DATA!V182/ECO!V36),IF($C$2="Constant Exchange rate",IF(Investment_Breakdown_DATA!V182=0,0,Investment_Breakdown_DATA!V182/ECO!V71))))</f>
        <v>0</v>
      </c>
      <c r="M228" s="64">
        <f>IF($C$2="National Currency",IF(Investment_Breakdown_DATA!W182=0,0,Investment_Breakdown_DATA!W182),IF($C$2="Current Exchange rate",IF(Investment_Breakdown_DATA!W182=0,0,Investment_Breakdown_DATA!W182/ECO!W36),IF($C$2="Constant Exchange rate",IF(Investment_Breakdown_DATA!W182=0,0,Investment_Breakdown_DATA!W182/ECO!W71))))</f>
        <v>0</v>
      </c>
      <c r="N228" s="64">
        <f>IF($C$2="National Currency",IF(Investment_Breakdown_DATA!X182=0,0,Investment_Breakdown_DATA!X182),IF($C$2="Current Exchange rate",IF(Investment_Breakdown_DATA!X182=0,0,Investment_Breakdown_DATA!X182/ECO!X36),IF($C$2="Constant Exchange rate",IF(Investment_Breakdown_DATA!X182=0,0,Investment_Breakdown_DATA!X182/ECO!X71))))</f>
        <v>0</v>
      </c>
      <c r="O228" s="64">
        <f>IF($C$2="National Currency",IF(Investment_Breakdown_DATA!Y182=0,0,Investment_Breakdown_DATA!Y182),IF($C$2="Current Exchange rate",IF(Investment_Breakdown_DATA!Y182=0,0,Investment_Breakdown_DATA!Y182/ECO!Y36),IF($C$2="Constant Exchange rate",IF(Investment_Breakdown_DATA!Y182=0,0,Investment_Breakdown_DATA!Y182/ECO!Y71))))</f>
        <v>0</v>
      </c>
      <c r="P228" s="144">
        <f>IF($C$2="National Currency",IF(Investment_Breakdown_DATA!Z182=0,0,Investment_Breakdown_DATA!Z182),IF($C$2="Current Exchange rate",IF(Investment_Breakdown_DATA!Z182=0,0,Investment_Breakdown_DATA!Z182/ECO!Z36),IF($C$2="Constant Exchange rate",IF(Investment_Breakdown_DATA!Z182=0,0,Investment_Breakdown_DATA!Z182/ECO!Z71))))</f>
        <v>0</v>
      </c>
      <c r="Q228" s="63">
        <f t="shared" si="72"/>
        <v>0</v>
      </c>
      <c r="R228" s="63" t="str">
        <f t="shared" si="73"/>
        <v>-</v>
      </c>
      <c r="S228" s="63" t="str">
        <f t="shared" si="74"/>
        <v>-</v>
      </c>
    </row>
    <row r="229" spans="3:19" ht="15" x14ac:dyDescent="0.25">
      <c r="C229" s="165"/>
      <c r="D229" s="166"/>
      <c r="E229" s="61" t="str">
        <f t="shared" si="71"/>
        <v>SE</v>
      </c>
      <c r="F229" s="64">
        <f>IF($C$2="National Currency",IF(Investment_Breakdown_DATA!P183=0,0,Investment_Breakdown_DATA!P183),IF($C$2="Current Exchange rate",IF(Investment_Breakdown_DATA!P183=0,0,Investment_Breakdown_DATA!P183/ECO!P37),IF($C$2="Constant Exchange rate",IF(Investment_Breakdown_DATA!P183=0,0,Investment_Breakdown_DATA!P183/ECO!P72))))</f>
        <v>0</v>
      </c>
      <c r="G229" s="64">
        <f>IF($C$2="National Currency",IF(Investment_Breakdown_DATA!Q183=0,0,Investment_Breakdown_DATA!Q183),IF($C$2="Current Exchange rate",IF(Investment_Breakdown_DATA!Q183=0,0,Investment_Breakdown_DATA!Q183/ECO!Q37),IF($C$2="Constant Exchange rate",IF(Investment_Breakdown_DATA!Q183=0,0,Investment_Breakdown_DATA!Q183/ECO!Q72))))</f>
        <v>0</v>
      </c>
      <c r="H229" s="64">
        <f>IF($C$2="National Currency",IF(Investment_Breakdown_DATA!R183=0,0,Investment_Breakdown_DATA!R183),IF($C$2="Current Exchange rate",IF(Investment_Breakdown_DATA!R183=0,0,Investment_Breakdown_DATA!R183/ECO!R37),IF($C$2="Constant Exchange rate",IF(Investment_Breakdown_DATA!R183=0,0,Investment_Breakdown_DATA!R183/ECO!R72))))</f>
        <v>0</v>
      </c>
      <c r="I229" s="64">
        <f>IF($C$2="National Currency",IF(Investment_Breakdown_DATA!S183=0,0,Investment_Breakdown_DATA!S183),IF($C$2="Current Exchange rate",IF(Investment_Breakdown_DATA!S183=0,0,Investment_Breakdown_DATA!S183/ECO!S37),IF($C$2="Constant Exchange rate",IF(Investment_Breakdown_DATA!S183=0,0,Investment_Breakdown_DATA!S183/ECO!S72))))</f>
        <v>0</v>
      </c>
      <c r="J229" s="64">
        <f>IF($C$2="National Currency",IF(Investment_Breakdown_DATA!T183=0,0,Investment_Breakdown_DATA!T183),IF($C$2="Current Exchange rate",IF(Investment_Breakdown_DATA!T183=0,0,Investment_Breakdown_DATA!T183/ECO!T37),IF($C$2="Constant Exchange rate",IF(Investment_Breakdown_DATA!T183=0,0,Investment_Breakdown_DATA!T183/ECO!T72))))</f>
        <v>0</v>
      </c>
      <c r="K229" s="64">
        <f>IF($C$2="National Currency",IF(Investment_Breakdown_DATA!U183=0,0,Investment_Breakdown_DATA!U183),IF($C$2="Current Exchange rate",IF(Investment_Breakdown_DATA!U183=0,0,Investment_Breakdown_DATA!U183/ECO!U37),IF($C$2="Constant Exchange rate",IF(Investment_Breakdown_DATA!U183=0,0,Investment_Breakdown_DATA!U183/ECO!U72))))</f>
        <v>0</v>
      </c>
      <c r="L229" s="64">
        <f>IF($C$2="National Currency",IF(Investment_Breakdown_DATA!V183=0,0,Investment_Breakdown_DATA!V183),IF($C$2="Current Exchange rate",IF(Investment_Breakdown_DATA!V183=0,0,Investment_Breakdown_DATA!V183/ECO!V37),IF($C$2="Constant Exchange rate",IF(Investment_Breakdown_DATA!V183=0,0,Investment_Breakdown_DATA!V183/ECO!V72))))</f>
        <v>0</v>
      </c>
      <c r="M229" s="64">
        <f>IF($C$2="National Currency",IF(Investment_Breakdown_DATA!W183=0,0,Investment_Breakdown_DATA!W183),IF($C$2="Current Exchange rate",IF(Investment_Breakdown_DATA!W183=0,0,Investment_Breakdown_DATA!W183/ECO!W37),IF($C$2="Constant Exchange rate",IF(Investment_Breakdown_DATA!W183=0,0,Investment_Breakdown_DATA!W183/ECO!W72))))</f>
        <v>0</v>
      </c>
      <c r="N229" s="64">
        <f>IF($C$2="National Currency",IF(Investment_Breakdown_DATA!X183=0,0,Investment_Breakdown_DATA!X183),IF($C$2="Current Exchange rate",IF(Investment_Breakdown_DATA!X183=0,0,Investment_Breakdown_DATA!X183/ECO!X37),IF($C$2="Constant Exchange rate",IF(Investment_Breakdown_DATA!X183=0,0,Investment_Breakdown_DATA!X183/ECO!X72))))</f>
        <v>0</v>
      </c>
      <c r="O229" s="64">
        <f>IF($C$2="National Currency",IF(Investment_Breakdown_DATA!Y183=0,0,Investment_Breakdown_DATA!Y183),IF($C$2="Current Exchange rate",IF(Investment_Breakdown_DATA!Y183=0,0,Investment_Breakdown_DATA!Y183/ECO!Y37),IF($C$2="Constant Exchange rate",IF(Investment_Breakdown_DATA!Y183=0,0,Investment_Breakdown_DATA!Y183/ECO!Y72))))</f>
        <v>0</v>
      </c>
      <c r="P229" s="144">
        <f>IF($C$2="National Currency",IF(Investment_Breakdown_DATA!Z183=0,0,Investment_Breakdown_DATA!Z183),IF($C$2="Current Exchange rate",IF(Investment_Breakdown_DATA!Z183=0,0,Investment_Breakdown_DATA!Z183/ECO!Z37),IF($C$2="Constant Exchange rate",IF(Investment_Breakdown_DATA!Z183=0,0,Investment_Breakdown_DATA!Z183/ECO!Z72))))</f>
        <v>0</v>
      </c>
      <c r="Q229" s="63">
        <f t="shared" si="72"/>
        <v>0</v>
      </c>
      <c r="R229" s="63" t="str">
        <f t="shared" si="73"/>
        <v>-</v>
      </c>
      <c r="S229" s="63" t="str">
        <f t="shared" si="74"/>
        <v>-</v>
      </c>
    </row>
    <row r="230" spans="3:19" ht="15" x14ac:dyDescent="0.25">
      <c r="C230" s="165"/>
      <c r="D230" s="166"/>
      <c r="E230" s="61" t="str">
        <f t="shared" si="71"/>
        <v>SI</v>
      </c>
      <c r="F230" s="64">
        <f>IF($C$2="National Currency",IF(Investment_Breakdown_DATA!P184=0,0,Investment_Breakdown_DATA!P184),IF($C$2="Current Exchange rate",IF(Investment_Breakdown_DATA!P184=0,0,Investment_Breakdown_DATA!P184/ECO!P38),IF($C$2="Constant Exchange rate",IF(Investment_Breakdown_DATA!P184=0,0,Investment_Breakdown_DATA!P184/ECO!P73))))</f>
        <v>0</v>
      </c>
      <c r="G230" s="64">
        <f>IF($C$2="National Currency",IF(Investment_Breakdown_DATA!Q184=0,0,Investment_Breakdown_DATA!Q184),IF($C$2="Current Exchange rate",IF(Investment_Breakdown_DATA!Q184=0,0,Investment_Breakdown_DATA!Q184/ECO!Q38),IF($C$2="Constant Exchange rate",IF(Investment_Breakdown_DATA!Q184=0,0,Investment_Breakdown_DATA!Q184/ECO!Q73))))</f>
        <v>0</v>
      </c>
      <c r="H230" s="64">
        <f>IF($C$2="National Currency",IF(Investment_Breakdown_DATA!R184=0,0,Investment_Breakdown_DATA!R184),IF($C$2="Current Exchange rate",IF(Investment_Breakdown_DATA!R184=0,0,Investment_Breakdown_DATA!R184/ECO!R38),IF($C$2="Constant Exchange rate",IF(Investment_Breakdown_DATA!R184=0,0,Investment_Breakdown_DATA!R184/ECO!R73))))</f>
        <v>0</v>
      </c>
      <c r="I230" s="64">
        <f>IF($C$2="National Currency",IF(Investment_Breakdown_DATA!S184=0,0,Investment_Breakdown_DATA!S184),IF($C$2="Current Exchange rate",IF(Investment_Breakdown_DATA!S184=0,0,Investment_Breakdown_DATA!S184/ECO!S38),IF($C$2="Constant Exchange rate",IF(Investment_Breakdown_DATA!S184=0,0,Investment_Breakdown_DATA!S184/ECO!S73))))</f>
        <v>0</v>
      </c>
      <c r="J230" s="64">
        <f>IF($C$2="National Currency",IF(Investment_Breakdown_DATA!T184=0,0,Investment_Breakdown_DATA!T184),IF($C$2="Current Exchange rate",IF(Investment_Breakdown_DATA!T184=0,0,Investment_Breakdown_DATA!T184/ECO!T38),IF($C$2="Constant Exchange rate",IF(Investment_Breakdown_DATA!T184=0,0,Investment_Breakdown_DATA!T184/ECO!T73))))</f>
        <v>0</v>
      </c>
      <c r="K230" s="64">
        <f>IF($C$2="National Currency",IF(Investment_Breakdown_DATA!U184=0,0,Investment_Breakdown_DATA!U184),IF($C$2="Current Exchange rate",IF(Investment_Breakdown_DATA!U184=0,0,Investment_Breakdown_DATA!U184/ECO!U38),IF($C$2="Constant Exchange rate",IF(Investment_Breakdown_DATA!U184=0,0,Investment_Breakdown_DATA!U184/ECO!U73))))</f>
        <v>0</v>
      </c>
      <c r="L230" s="64">
        <f>IF($C$2="National Currency",IF(Investment_Breakdown_DATA!V184=0,0,Investment_Breakdown_DATA!V184),IF($C$2="Current Exchange rate",IF(Investment_Breakdown_DATA!V184=0,0,Investment_Breakdown_DATA!V184/ECO!V38),IF($C$2="Constant Exchange rate",IF(Investment_Breakdown_DATA!V184=0,0,Investment_Breakdown_DATA!V184/ECO!V73))))</f>
        <v>0</v>
      </c>
      <c r="M230" s="64">
        <f>IF($C$2="National Currency",IF(Investment_Breakdown_DATA!W184=0,0,Investment_Breakdown_DATA!W184),IF($C$2="Current Exchange rate",IF(Investment_Breakdown_DATA!W184=0,0,Investment_Breakdown_DATA!W184/ECO!W38),IF($C$2="Constant Exchange rate",IF(Investment_Breakdown_DATA!W184=0,0,Investment_Breakdown_DATA!W184/ECO!W73))))</f>
        <v>0</v>
      </c>
      <c r="N230" s="64">
        <f>IF($C$2="National Currency",IF(Investment_Breakdown_DATA!X184=0,0,Investment_Breakdown_DATA!X184),IF($C$2="Current Exchange rate",IF(Investment_Breakdown_DATA!X184=0,0,Investment_Breakdown_DATA!X184/ECO!X38),IF($C$2="Constant Exchange rate",IF(Investment_Breakdown_DATA!X184=0,0,Investment_Breakdown_DATA!X184/ECO!X73))))</f>
        <v>0</v>
      </c>
      <c r="O230" s="64">
        <f>IF($C$2="National Currency",IF(Investment_Breakdown_DATA!Y184=0,0,Investment_Breakdown_DATA!Y184),IF($C$2="Current Exchange rate",IF(Investment_Breakdown_DATA!Y184=0,0,Investment_Breakdown_DATA!Y184/ECO!Y38),IF($C$2="Constant Exchange rate",IF(Investment_Breakdown_DATA!Y184=0,0,Investment_Breakdown_DATA!Y184/ECO!Y73))))</f>
        <v>0</v>
      </c>
      <c r="P230" s="144">
        <f>IF($C$2="National Currency",IF(Investment_Breakdown_DATA!Z184=0,0,Investment_Breakdown_DATA!Z184),IF($C$2="Current Exchange rate",IF(Investment_Breakdown_DATA!Z184=0,0,Investment_Breakdown_DATA!Z184/ECO!Z38),IF($C$2="Constant Exchange rate",IF(Investment_Breakdown_DATA!Z184=0,0,Investment_Breakdown_DATA!Z184/ECO!Z73))))</f>
        <v>0</v>
      </c>
      <c r="Q230" s="63">
        <f t="shared" si="72"/>
        <v>0</v>
      </c>
      <c r="R230" s="63" t="str">
        <f t="shared" si="73"/>
        <v>-</v>
      </c>
      <c r="S230" s="63" t="str">
        <f t="shared" si="74"/>
        <v>-</v>
      </c>
    </row>
    <row r="231" spans="3:19" ht="15" x14ac:dyDescent="0.25">
      <c r="C231" s="165"/>
      <c r="D231" s="166"/>
      <c r="E231" s="61" t="str">
        <f t="shared" si="71"/>
        <v xml:space="preserve">SK </v>
      </c>
      <c r="F231" s="64">
        <f>IF($C$2="National Currency",IF(Investment_Breakdown_DATA!P185=0,0,Investment_Breakdown_DATA!P185),IF($C$2="Current Exchange rate",IF(Investment_Breakdown_DATA!P185=0,0,Investment_Breakdown_DATA!P185/ECO!P39),IF($C$2="Constant Exchange rate",IF(Investment_Breakdown_DATA!P185=0,0,Investment_Breakdown_DATA!P185/ECO!P74))))</f>
        <v>0</v>
      </c>
      <c r="G231" s="64">
        <f>IF($C$2="National Currency",IF(Investment_Breakdown_DATA!Q185=0,0,Investment_Breakdown_DATA!Q185),IF($C$2="Current Exchange rate",IF(Investment_Breakdown_DATA!Q185=0,0,Investment_Breakdown_DATA!Q185/ECO!Q39),IF($C$2="Constant Exchange rate",IF(Investment_Breakdown_DATA!Q185=0,0,Investment_Breakdown_DATA!Q185/ECO!Q74))))</f>
        <v>0</v>
      </c>
      <c r="H231" s="64">
        <f>IF($C$2="National Currency",IF(Investment_Breakdown_DATA!R185=0,0,Investment_Breakdown_DATA!R185),IF($C$2="Current Exchange rate",IF(Investment_Breakdown_DATA!R185=0,0,Investment_Breakdown_DATA!R185/ECO!R39),IF($C$2="Constant Exchange rate",IF(Investment_Breakdown_DATA!R185=0,0,Investment_Breakdown_DATA!R185/ECO!R74))))</f>
        <v>0</v>
      </c>
      <c r="I231" s="64">
        <f>IF($C$2="National Currency",IF(Investment_Breakdown_DATA!S185=0,0,Investment_Breakdown_DATA!S185),IF($C$2="Current Exchange rate",IF(Investment_Breakdown_DATA!S185=0,0,Investment_Breakdown_DATA!S185/ECO!S39),IF($C$2="Constant Exchange rate",IF(Investment_Breakdown_DATA!S185=0,0,Investment_Breakdown_DATA!S185/ECO!S74))))</f>
        <v>0</v>
      </c>
      <c r="J231" s="64">
        <f>IF($C$2="National Currency",IF(Investment_Breakdown_DATA!T185=0,0,Investment_Breakdown_DATA!T185),IF($C$2="Current Exchange rate",IF(Investment_Breakdown_DATA!T185=0,0,Investment_Breakdown_DATA!T185/ECO!T39),IF($C$2="Constant Exchange rate",IF(Investment_Breakdown_DATA!T185=0,0,Investment_Breakdown_DATA!T185/ECO!T74))))</f>
        <v>0</v>
      </c>
      <c r="K231" s="64">
        <f>IF($C$2="National Currency",IF(Investment_Breakdown_DATA!U185=0,0,Investment_Breakdown_DATA!U185),IF($C$2="Current Exchange rate",IF(Investment_Breakdown_DATA!U185=0,0,Investment_Breakdown_DATA!U185/ECO!U39),IF($C$2="Constant Exchange rate",IF(Investment_Breakdown_DATA!U185=0,0,Investment_Breakdown_DATA!U185/ECO!U74))))</f>
        <v>0</v>
      </c>
      <c r="L231" s="64">
        <f>IF($C$2="National Currency",IF(Investment_Breakdown_DATA!V185=0,0,Investment_Breakdown_DATA!V185),IF($C$2="Current Exchange rate",IF(Investment_Breakdown_DATA!V185=0,0,Investment_Breakdown_DATA!V185/ECO!V39),IF($C$2="Constant Exchange rate",IF(Investment_Breakdown_DATA!V185=0,0,Investment_Breakdown_DATA!V185/ECO!V74))))</f>
        <v>0</v>
      </c>
      <c r="M231" s="64">
        <f>IF($C$2="National Currency",IF(Investment_Breakdown_DATA!W185=0,0,Investment_Breakdown_DATA!W185),IF($C$2="Current Exchange rate",IF(Investment_Breakdown_DATA!W185=0,0,Investment_Breakdown_DATA!W185/ECO!W39),IF($C$2="Constant Exchange rate",IF(Investment_Breakdown_DATA!W185=0,0,Investment_Breakdown_DATA!W185/ECO!W74))))</f>
        <v>0</v>
      </c>
      <c r="N231" s="64">
        <f>IF($C$2="National Currency",IF(Investment_Breakdown_DATA!X185=0,0,Investment_Breakdown_DATA!X185),IF($C$2="Current Exchange rate",IF(Investment_Breakdown_DATA!X185=0,0,Investment_Breakdown_DATA!X185/ECO!X39),IF($C$2="Constant Exchange rate",IF(Investment_Breakdown_DATA!X185=0,0,Investment_Breakdown_DATA!X185/ECO!X74))))</f>
        <v>0</v>
      </c>
      <c r="O231" s="64">
        <f>IF($C$2="National Currency",IF(Investment_Breakdown_DATA!Y185=0,0,Investment_Breakdown_DATA!Y185),IF($C$2="Current Exchange rate",IF(Investment_Breakdown_DATA!Y185=0,0,Investment_Breakdown_DATA!Y185/ECO!Y39),IF($C$2="Constant Exchange rate",IF(Investment_Breakdown_DATA!Y185=0,0,Investment_Breakdown_DATA!Y185/ECO!Y74))))</f>
        <v>0</v>
      </c>
      <c r="P231" s="144">
        <f>IF($C$2="National Currency",IF(Investment_Breakdown_DATA!Z185=0,0,Investment_Breakdown_DATA!Z185),IF($C$2="Current Exchange rate",IF(Investment_Breakdown_DATA!Z185=0,0,Investment_Breakdown_DATA!Z185/ECO!Z39),IF($C$2="Constant Exchange rate",IF(Investment_Breakdown_DATA!Z185=0,0,Investment_Breakdown_DATA!Z185/ECO!Z74))))</f>
        <v>0</v>
      </c>
      <c r="Q231" s="63">
        <f t="shared" si="72"/>
        <v>0</v>
      </c>
      <c r="R231" s="63" t="str">
        <f t="shared" si="73"/>
        <v>-</v>
      </c>
      <c r="S231" s="63" t="str">
        <f t="shared" si="74"/>
        <v>-</v>
      </c>
    </row>
    <row r="232" spans="3:19" ht="15" x14ac:dyDescent="0.25">
      <c r="C232" s="165"/>
      <c r="D232" s="166"/>
      <c r="E232" s="61" t="str">
        <f t="shared" si="71"/>
        <v>TR</v>
      </c>
      <c r="F232" s="64">
        <f>IF($C$2="National Currency",IF(Investment_Breakdown_DATA!P186=0,0,Investment_Breakdown_DATA!P186),IF($C$2="Current Exchange rate",IF(Investment_Breakdown_DATA!P186=0,0,Investment_Breakdown_DATA!P186/ECO!P40),IF($C$2="Constant Exchange rate",IF(Investment_Breakdown_DATA!P186=0,0,Investment_Breakdown_DATA!P186/ECO!P75))))</f>
        <v>0</v>
      </c>
      <c r="G232" s="64">
        <f>IF($C$2="National Currency",IF(Investment_Breakdown_DATA!Q186=0,0,Investment_Breakdown_DATA!Q186),IF($C$2="Current Exchange rate",IF(Investment_Breakdown_DATA!Q186=0,0,Investment_Breakdown_DATA!Q186/ECO!Q40),IF($C$2="Constant Exchange rate",IF(Investment_Breakdown_DATA!Q186=0,0,Investment_Breakdown_DATA!Q186/ECO!Q75))))</f>
        <v>0</v>
      </c>
      <c r="H232" s="64">
        <f>IF($C$2="National Currency",IF(Investment_Breakdown_DATA!R186=0,0,Investment_Breakdown_DATA!R186),IF($C$2="Current Exchange rate",IF(Investment_Breakdown_DATA!R186=0,0,Investment_Breakdown_DATA!R186/ECO!R40),IF($C$2="Constant Exchange rate",IF(Investment_Breakdown_DATA!R186=0,0,Investment_Breakdown_DATA!R186/ECO!R75))))</f>
        <v>0</v>
      </c>
      <c r="I232" s="64">
        <f>IF($C$2="National Currency",IF(Investment_Breakdown_DATA!S186=0,0,Investment_Breakdown_DATA!S186),IF($C$2="Current Exchange rate",IF(Investment_Breakdown_DATA!S186=0,0,Investment_Breakdown_DATA!S186/ECO!S40),IF($C$2="Constant Exchange rate",IF(Investment_Breakdown_DATA!S186=0,0,Investment_Breakdown_DATA!S186/ECO!S75))))</f>
        <v>0</v>
      </c>
      <c r="J232" s="64">
        <f>IF($C$2="National Currency",IF(Investment_Breakdown_DATA!T186=0,0,Investment_Breakdown_DATA!T186),IF($C$2="Current Exchange rate",IF(Investment_Breakdown_DATA!T186=0,0,Investment_Breakdown_DATA!T186/ECO!T40),IF($C$2="Constant Exchange rate",IF(Investment_Breakdown_DATA!T186=0,0,Investment_Breakdown_DATA!T186/ECO!T75))))</f>
        <v>0</v>
      </c>
      <c r="K232" s="64">
        <f>IF($C$2="National Currency",IF(Investment_Breakdown_DATA!U186=0,0,Investment_Breakdown_DATA!U186),IF($C$2="Current Exchange rate",IF(Investment_Breakdown_DATA!U186=0,0,Investment_Breakdown_DATA!U186/ECO!U40),IF($C$2="Constant Exchange rate",IF(Investment_Breakdown_DATA!U186=0,0,Investment_Breakdown_DATA!U186/ECO!U75))))</f>
        <v>0</v>
      </c>
      <c r="L232" s="64">
        <f>IF($C$2="National Currency",IF(Investment_Breakdown_DATA!V186=0,0,Investment_Breakdown_DATA!V186),IF($C$2="Current Exchange rate",IF(Investment_Breakdown_DATA!V186=0,0,Investment_Breakdown_DATA!V186/ECO!V40),IF($C$2="Constant Exchange rate",IF(Investment_Breakdown_DATA!V186=0,0,Investment_Breakdown_DATA!V186/ECO!V75))))</f>
        <v>0</v>
      </c>
      <c r="M232" s="64">
        <f>IF($C$2="National Currency",IF(Investment_Breakdown_DATA!W186=0,0,Investment_Breakdown_DATA!W186),IF($C$2="Current Exchange rate",IF(Investment_Breakdown_DATA!W186=0,0,Investment_Breakdown_DATA!W186/ECO!W40),IF($C$2="Constant Exchange rate",IF(Investment_Breakdown_DATA!W186=0,0,Investment_Breakdown_DATA!W186/ECO!W75))))</f>
        <v>0</v>
      </c>
      <c r="N232" s="64">
        <f>IF($C$2="National Currency",IF(Investment_Breakdown_DATA!X186=0,0,Investment_Breakdown_DATA!X186),IF($C$2="Current Exchange rate",IF(Investment_Breakdown_DATA!X186=0,0,Investment_Breakdown_DATA!X186/ECO!X40),IF($C$2="Constant Exchange rate",IF(Investment_Breakdown_DATA!X186=0,0,Investment_Breakdown_DATA!X186/ECO!X75))))</f>
        <v>0</v>
      </c>
      <c r="O232" s="64">
        <f>IF($C$2="National Currency",IF(Investment_Breakdown_DATA!Y186=0,0,Investment_Breakdown_DATA!Y186),IF($C$2="Current Exchange rate",IF(Investment_Breakdown_DATA!Y186=0,0,Investment_Breakdown_DATA!Y186/ECO!Y40),IF($C$2="Constant Exchange rate",IF(Investment_Breakdown_DATA!Y186=0,0,Investment_Breakdown_DATA!Y186/ECO!Y75))))</f>
        <v>0</v>
      </c>
      <c r="P232" s="144">
        <f>IF($C$2="National Currency",IF(Investment_Breakdown_DATA!Z186=0,0,Investment_Breakdown_DATA!Z186),IF($C$2="Current Exchange rate",IF(Investment_Breakdown_DATA!Z186=0,0,Investment_Breakdown_DATA!Z186/ECO!Z40),IF($C$2="Constant Exchange rate",IF(Investment_Breakdown_DATA!Z186=0,0,Investment_Breakdown_DATA!Z186/ECO!Z75))))</f>
        <v>0</v>
      </c>
      <c r="Q232" s="63">
        <f t="shared" si="72"/>
        <v>0</v>
      </c>
      <c r="R232" s="63" t="str">
        <f t="shared" si="73"/>
        <v>-</v>
      </c>
      <c r="S232" s="63" t="str">
        <f t="shared" si="74"/>
        <v>-</v>
      </c>
    </row>
    <row r="233" spans="3:19" ht="15" x14ac:dyDescent="0.25">
      <c r="C233" s="165"/>
      <c r="D233" s="166"/>
      <c r="E233" s="61" t="s">
        <v>34</v>
      </c>
      <c r="F233" s="65">
        <f>IF($C$2="National Currency",IF(Investment_Breakdown_DATA!P187=0,0,Investment_Breakdown_DATA!P187),IF($C$2="Current Exchange rate",IF(Investment_Breakdown_DATA!P187=0,0,Investment_Breakdown_DATA!P187/ECO!P41),IF($C$2="Constant Exchange rate",IF(Investment_Breakdown_DATA!P187=0,0,Investment_Breakdown_DATA!P187/ECO!P76))))</f>
        <v>0</v>
      </c>
      <c r="G233" s="65">
        <f>IF($C$2="National Currency",IF(Investment_Breakdown_DATA!Q187=0,0,Investment_Breakdown_DATA!Q187),IF($C$2="Current Exchange rate",IF(Investment_Breakdown_DATA!Q187=0,0,Investment_Breakdown_DATA!Q187/ECO!Q41),IF($C$2="Constant Exchange rate",IF(Investment_Breakdown_DATA!Q187=0,0,Investment_Breakdown_DATA!Q187/ECO!Q76))))</f>
        <v>0</v>
      </c>
      <c r="H233" s="65">
        <f>IF($C$2="National Currency",IF(Investment_Breakdown_DATA!R187=0,0,Investment_Breakdown_DATA!R187),IF($C$2="Current Exchange rate",IF(Investment_Breakdown_DATA!R187=0,0,Investment_Breakdown_DATA!R187/ECO!R41),IF($C$2="Constant Exchange rate",IF(Investment_Breakdown_DATA!R187=0,0,Investment_Breakdown_DATA!R187/ECO!R76))))</f>
        <v>0</v>
      </c>
      <c r="I233" s="65">
        <f>IF($C$2="National Currency",IF(Investment_Breakdown_DATA!S187=0,0,Investment_Breakdown_DATA!S187),IF($C$2="Current Exchange rate",IF(Investment_Breakdown_DATA!S187=0,0,Investment_Breakdown_DATA!S187/ECO!S41),IF($C$2="Constant Exchange rate",IF(Investment_Breakdown_DATA!S187=0,0,Investment_Breakdown_DATA!S187/ECO!S76))))</f>
        <v>0</v>
      </c>
      <c r="J233" s="65">
        <f>IF($C$2="National Currency",IF(Investment_Breakdown_DATA!T187=0,0,Investment_Breakdown_DATA!T187),IF($C$2="Current Exchange rate",IF(Investment_Breakdown_DATA!T187=0,0,Investment_Breakdown_DATA!T187/ECO!T41),IF($C$2="Constant Exchange rate",IF(Investment_Breakdown_DATA!T187=0,0,Investment_Breakdown_DATA!T187/ECO!T76))))</f>
        <v>0</v>
      </c>
      <c r="K233" s="65">
        <f>IF($C$2="National Currency",IF(Investment_Breakdown_DATA!U187=0,0,Investment_Breakdown_DATA!U187),IF($C$2="Current Exchange rate",IF(Investment_Breakdown_DATA!U187=0,0,Investment_Breakdown_DATA!U187/ECO!U41),IF($C$2="Constant Exchange rate",IF(Investment_Breakdown_DATA!U187=0,0,Investment_Breakdown_DATA!U187/ECO!U76))))</f>
        <v>0</v>
      </c>
      <c r="L233" s="65">
        <f>IF($C$2="National Currency",IF(Investment_Breakdown_DATA!V187=0,0,Investment_Breakdown_DATA!V187),IF($C$2="Current Exchange rate",IF(Investment_Breakdown_DATA!V187=0,0,Investment_Breakdown_DATA!V187/ECO!V41),IF($C$2="Constant Exchange rate",IF(Investment_Breakdown_DATA!V187=0,0,Investment_Breakdown_DATA!V187/ECO!V76))))</f>
        <v>0</v>
      </c>
      <c r="M233" s="65">
        <f>IF($C$2="National Currency",IF(Investment_Breakdown_DATA!W187=0,0,Investment_Breakdown_DATA!W187),IF($C$2="Current Exchange rate",IF(Investment_Breakdown_DATA!W187=0,0,Investment_Breakdown_DATA!W187/ECO!W41),IF($C$2="Constant Exchange rate",IF(Investment_Breakdown_DATA!W187=0,0,Investment_Breakdown_DATA!W187/ECO!W76))))</f>
        <v>0</v>
      </c>
      <c r="N233" s="65">
        <f>IF($C$2="National Currency",IF(Investment_Breakdown_DATA!X187=0,0,Investment_Breakdown_DATA!X187),IF($C$2="Current Exchange rate",IF(Investment_Breakdown_DATA!X187=0,0,Investment_Breakdown_DATA!X187/ECO!X41),IF($C$2="Constant Exchange rate",IF(Investment_Breakdown_DATA!X187=0,0,Investment_Breakdown_DATA!X187/ECO!X76))))</f>
        <v>0</v>
      </c>
      <c r="O233" s="65">
        <f>IF($C$2="National Currency",IF(Investment_Breakdown_DATA!Y187=0,0,Investment_Breakdown_DATA!Y187),IF($C$2="Current Exchange rate",IF(Investment_Breakdown_DATA!Y187=0,0,Investment_Breakdown_DATA!Y187/ECO!Y41),IF($C$2="Constant Exchange rate",IF(Investment_Breakdown_DATA!Y187=0,0,Investment_Breakdown_DATA!Y187/ECO!Y76))))</f>
        <v>0</v>
      </c>
      <c r="P233" s="145">
        <f>IF($C$2="National Currency",IF(Investment_Breakdown_DATA!Z187=0,0,Investment_Breakdown_DATA!Z187),IF($C$2="Current Exchange rate",IF(Investment_Breakdown_DATA!Z187=0,0,Investment_Breakdown_DATA!Z187/ECO!Z41),IF($C$2="Constant Exchange rate",IF(Investment_Breakdown_DATA!Z187=0,0,Investment_Breakdown_DATA!Z187/ECO!Z76))))</f>
        <v>0</v>
      </c>
      <c r="Q233" s="63">
        <f t="shared" si="72"/>
        <v>0</v>
      </c>
      <c r="R233" s="63" t="str">
        <f t="shared" si="73"/>
        <v>-</v>
      </c>
      <c r="S233" s="63" t="str">
        <f t="shared" si="74"/>
        <v>-</v>
      </c>
    </row>
    <row r="234" spans="3:19" ht="15.75" thickBot="1" x14ac:dyDescent="0.3">
      <c r="C234" s="171"/>
      <c r="D234" s="172"/>
      <c r="E234" s="66" t="s">
        <v>100</v>
      </c>
      <c r="F234" s="87">
        <f>SUM(F202:F233)</f>
        <v>2743.3397837222537</v>
      </c>
      <c r="G234" s="87">
        <f t="shared" ref="G234:O234" si="75">SUM(G202:G233)</f>
        <v>3110.6283437677862</v>
      </c>
      <c r="H234" s="87">
        <f t="shared" si="75"/>
        <v>3585.2828685258964</v>
      </c>
      <c r="I234" s="87">
        <f t="shared" si="75"/>
        <v>4837.1041548093344</v>
      </c>
      <c r="J234" s="87">
        <f t="shared" si="75"/>
        <v>5136.8662492885596</v>
      </c>
      <c r="K234" s="87">
        <f t="shared" si="75"/>
        <v>5274.8764940239043</v>
      </c>
      <c r="L234" s="87">
        <f t="shared" si="75"/>
        <v>6985.6915196357431</v>
      </c>
      <c r="M234" s="87">
        <f t="shared" si="75"/>
        <v>8363.5406943653961</v>
      </c>
      <c r="N234" s="87">
        <f t="shared" si="75"/>
        <v>9546.3841775754117</v>
      </c>
      <c r="O234" s="87">
        <f t="shared" si="75"/>
        <v>9951.3841775754117</v>
      </c>
      <c r="P234" s="146" t="s">
        <v>181</v>
      </c>
      <c r="Q234" s="63">
        <f t="shared" si="72"/>
        <v>1</v>
      </c>
      <c r="R234" s="95"/>
      <c r="S234" s="95"/>
    </row>
    <row r="235" spans="3:19" ht="16.5" thickTop="1" thickBot="1" x14ac:dyDescent="0.3">
      <c r="C235" s="173"/>
      <c r="D235" s="174"/>
      <c r="E235" s="93" t="s">
        <v>103</v>
      </c>
      <c r="F235" s="89">
        <v>2743.33984375</v>
      </c>
      <c r="G235" s="89">
        <v>3110.62841796875</v>
      </c>
      <c r="H235" s="89">
        <v>3585.282958984375</v>
      </c>
      <c r="I235" s="89">
        <v>4837.10400390625</v>
      </c>
      <c r="J235" s="89">
        <v>5136.8662109375</v>
      </c>
      <c r="K235" s="89">
        <v>5274.87646484375</v>
      </c>
      <c r="L235" s="89">
        <v>6985.69140625</v>
      </c>
      <c r="M235" s="89">
        <v>8363.541015625</v>
      </c>
      <c r="N235" s="89">
        <v>9546.3837890625</v>
      </c>
      <c r="O235" s="89">
        <v>9951.3837890625</v>
      </c>
      <c r="P235" s="147" t="s">
        <v>181</v>
      </c>
      <c r="Q235" s="63">
        <f t="shared" ref="Q235" si="76">O235/$O$234</f>
        <v>0.99999996095890731</v>
      </c>
      <c r="R235" s="63">
        <f t="shared" ref="R235" si="77">IF(OR(O235=0, N235=0),"-",O235/N235-1)</f>
        <v>4.2424441437606708E-2</v>
      </c>
      <c r="S235" s="63">
        <f t="shared" ref="S235" si="78">IF(OR(O235=0, F235=0),"-",O235/F235-1)</f>
        <v>2.6274702938223964</v>
      </c>
    </row>
    <row r="236" spans="3:19" ht="15.75" thickTop="1" x14ac:dyDescent="0.25">
      <c r="E236" s="86" t="s">
        <v>104</v>
      </c>
      <c r="F236" s="90"/>
      <c r="G236" s="90">
        <f>G235/F235-1</f>
        <v>0.13388373119558028</v>
      </c>
      <c r="H236" s="90">
        <f t="shared" ref="H236:O236" si="79">H235/G235-1</f>
        <v>0.15259120577493346</v>
      </c>
      <c r="I236" s="90">
        <f t="shared" si="79"/>
        <v>0.34915543884337819</v>
      </c>
      <c r="J236" s="90">
        <f t="shared" si="79"/>
        <v>6.1971420665996479E-2</v>
      </c>
      <c r="K236" s="90">
        <f t="shared" si="79"/>
        <v>2.686662417105512E-2</v>
      </c>
      <c r="L236" s="90">
        <f t="shared" si="79"/>
        <v>0.3243327029189349</v>
      </c>
      <c r="M236" s="90">
        <f t="shared" si="79"/>
        <v>0.19723883138357023</v>
      </c>
      <c r="N236" s="90">
        <f t="shared" si="79"/>
        <v>0.14142846567353229</v>
      </c>
      <c r="O236" s="91">
        <f t="shared" si="79"/>
        <v>4.2424441437606708E-2</v>
      </c>
      <c r="P236" s="91"/>
    </row>
    <row r="239" spans="3:19" ht="18.75" x14ac:dyDescent="0.15">
      <c r="C239" s="159" t="s">
        <v>147</v>
      </c>
      <c r="D239" s="160"/>
      <c r="E239" s="167" t="s">
        <v>177</v>
      </c>
      <c r="F239" s="168"/>
      <c r="G239" s="168"/>
      <c r="H239" s="168"/>
      <c r="I239" s="168"/>
      <c r="J239" s="168"/>
      <c r="K239" s="168"/>
      <c r="L239" s="168"/>
      <c r="M239" s="168"/>
      <c r="N239" s="168"/>
      <c r="O239" s="168"/>
      <c r="P239" s="169"/>
    </row>
    <row r="240" spans="3:19" ht="15" x14ac:dyDescent="0.15">
      <c r="C240" s="163" t="s">
        <v>116</v>
      </c>
      <c r="D240" s="164"/>
      <c r="E240" s="57">
        <v>7</v>
      </c>
      <c r="F240" s="58">
        <v>2004</v>
      </c>
      <c r="G240" s="58">
        <f t="shared" ref="G240:P240" si="80">F240+1</f>
        <v>2005</v>
      </c>
      <c r="H240" s="58">
        <f t="shared" si="80"/>
        <v>2006</v>
      </c>
      <c r="I240" s="58">
        <f t="shared" si="80"/>
        <v>2007</v>
      </c>
      <c r="J240" s="58">
        <f t="shared" si="80"/>
        <v>2008</v>
      </c>
      <c r="K240" s="58">
        <f t="shared" si="80"/>
        <v>2009</v>
      </c>
      <c r="L240" s="58">
        <f t="shared" si="80"/>
        <v>2010</v>
      </c>
      <c r="M240" s="58">
        <f t="shared" si="80"/>
        <v>2011</v>
      </c>
      <c r="N240" s="58">
        <f t="shared" si="80"/>
        <v>2012</v>
      </c>
      <c r="O240" s="107">
        <f t="shared" si="80"/>
        <v>2013</v>
      </c>
      <c r="P240" s="107">
        <f t="shared" si="80"/>
        <v>2014</v>
      </c>
      <c r="Q240" s="59" t="s">
        <v>102</v>
      </c>
      <c r="R240" s="60" t="s">
        <v>126</v>
      </c>
      <c r="S240" s="59" t="s">
        <v>127</v>
      </c>
    </row>
    <row r="241" spans="3:19" ht="15" x14ac:dyDescent="0.25">
      <c r="C241" s="165"/>
      <c r="D241" s="166"/>
      <c r="E241" s="61" t="str">
        <f t="shared" ref="E241:E272" si="81">E46</f>
        <v>AT</v>
      </c>
      <c r="F241" s="62">
        <f>IF($C$2="National Currency",IF(Investment_Breakdown_DATA!P192=0,0,Investment_Breakdown_DATA!P192),IF($C$2="Current Exchange rate",IF(Investment_Breakdown_DATA!P192=0,0,Investment_Breakdown_DATA!P192/ECO!P10),IF($C$2="Constant Exchange rate",IF(Investment_Breakdown_DATA!P192=0,0,Investment_Breakdown_DATA!P192/ECO!P45))))</f>
        <v>21193.9</v>
      </c>
      <c r="G241" s="62">
        <f>IF($C$2="National Currency",IF(Investment_Breakdown_DATA!Q192=0,0,Investment_Breakdown_DATA!Q192),IF($C$2="Current Exchange rate",IF(Investment_Breakdown_DATA!Q192=0,0,Investment_Breakdown_DATA!Q192/ECO!Q10),IF($C$2="Constant Exchange rate",IF(Investment_Breakdown_DATA!Q192=0,0,Investment_Breakdown_DATA!Q192/ECO!Q45))))</f>
        <v>23569.945</v>
      </c>
      <c r="H241" s="62">
        <f>IF($C$2="National Currency",IF(Investment_Breakdown_DATA!R192=0,0,Investment_Breakdown_DATA!R192),IF($C$2="Current Exchange rate",IF(Investment_Breakdown_DATA!R192=0,0,Investment_Breakdown_DATA!R192/ECO!R10),IF($C$2="Constant Exchange rate",IF(Investment_Breakdown_DATA!R192=0,0,Investment_Breakdown_DATA!R192/ECO!R45))))</f>
        <v>26146.126</v>
      </c>
      <c r="I241" s="62">
        <f>IF($C$2="National Currency",IF(Investment_Breakdown_DATA!S192=0,0,Investment_Breakdown_DATA!S192),IF($C$2="Current Exchange rate",IF(Investment_Breakdown_DATA!S192=0,0,Investment_Breakdown_DATA!S192/ECO!S10),IF($C$2="Constant Exchange rate",IF(Investment_Breakdown_DATA!S192=0,0,Investment_Breakdown_DATA!S192/ECO!S45))))</f>
        <v>28355.544000000002</v>
      </c>
      <c r="J241" s="62">
        <f>IF($C$2="National Currency",IF(Investment_Breakdown_DATA!T192=0,0,Investment_Breakdown_DATA!T192),IF($C$2="Current Exchange rate",IF(Investment_Breakdown_DATA!T192=0,0,Investment_Breakdown_DATA!T192/ECO!T10),IF($C$2="Constant Exchange rate",IF(Investment_Breakdown_DATA!T192=0,0,Investment_Breakdown_DATA!T192/ECO!T45))))</f>
        <v>31361</v>
      </c>
      <c r="K241" s="62">
        <f>IF($C$2="National Currency",IF(Investment_Breakdown_DATA!U192=0,0,Investment_Breakdown_DATA!U192),IF($C$2="Current Exchange rate",IF(Investment_Breakdown_DATA!U192=0,0,Investment_Breakdown_DATA!U192/ECO!U10),IF($C$2="Constant Exchange rate",IF(Investment_Breakdown_DATA!U192=0,0,Investment_Breakdown_DATA!U192/ECO!U45))))</f>
        <v>33182</v>
      </c>
      <c r="L241" s="62">
        <f>IF($C$2="National Currency",IF(Investment_Breakdown_DATA!V192=0,0,Investment_Breakdown_DATA!V192),IF($C$2="Current Exchange rate",IF(Investment_Breakdown_DATA!V192=0,0,Investment_Breakdown_DATA!V192/ECO!V10),IF($C$2="Constant Exchange rate",IF(Investment_Breakdown_DATA!V192=0,0,Investment_Breakdown_DATA!V192/ECO!V45))))</f>
        <v>35222</v>
      </c>
      <c r="M241" s="62">
        <f>IF($C$2="National Currency",IF(Investment_Breakdown_DATA!W192=0,0,Investment_Breakdown_DATA!W192),IF($C$2="Current Exchange rate",IF(Investment_Breakdown_DATA!W192=0,0,Investment_Breakdown_DATA!W192/ECO!W10),IF($C$2="Constant Exchange rate",IF(Investment_Breakdown_DATA!W192=0,0,Investment_Breakdown_DATA!W192/ECO!W45))))</f>
        <v>34911</v>
      </c>
      <c r="N241" s="62">
        <f>IF($C$2="National Currency",IF(Investment_Breakdown_DATA!X192=0,0,Investment_Breakdown_DATA!X192),IF($C$2="Current Exchange rate",IF(Investment_Breakdown_DATA!X192=0,0,Investment_Breakdown_DATA!X192/ECO!X10),IF($C$2="Constant Exchange rate",IF(Investment_Breakdown_DATA!X192=0,0,Investment_Breakdown_DATA!X192/ECO!X45))))</f>
        <v>34924</v>
      </c>
      <c r="O241" s="62">
        <f>IF($C$2="National Currency",IF(Investment_Breakdown_DATA!Y192=0,0,Investment_Breakdown_DATA!Y192),IF($C$2="Current Exchange rate",IF(Investment_Breakdown_DATA!Y192=0,0,Investment_Breakdown_DATA!Y192/ECO!Y10),IF($C$2="Constant Exchange rate",IF(Investment_Breakdown_DATA!Y192=0,0,Investment_Breakdown_DATA!Y192/ECO!Y45))))</f>
        <v>37107</v>
      </c>
      <c r="P241" s="143">
        <f>IF($C$2="National Currency",IF(Investment_Breakdown_DATA!Z192=0,0,Investment_Breakdown_DATA!Z192),IF($C$2="Current Exchange rate",IF(Investment_Breakdown_DATA!Z192=0,0,Investment_Breakdown_DATA!Z192/ECO!Z10),IF($C$2="Constant Exchange rate",IF(Investment_Breakdown_DATA!Z192=0,0,Investment_Breakdown_DATA!Z192/ECO!Z45))))</f>
        <v>0</v>
      </c>
      <c r="Q241" s="63">
        <f>O241/$O$273</f>
        <v>1.081294094901292E-2</v>
      </c>
      <c r="R241" s="63">
        <f>IF(OR(O241=0, N241=0),"-",O241/N241-1)</f>
        <v>6.2507158401099439E-2</v>
      </c>
      <c r="S241" s="63">
        <f>IF(OR(O241=0, F241=0),"-",O241/F241-1)</f>
        <v>0.75083396637711775</v>
      </c>
    </row>
    <row r="242" spans="3:19" ht="15" x14ac:dyDescent="0.25">
      <c r="C242" s="165"/>
      <c r="D242" s="166"/>
      <c r="E242" s="61" t="str">
        <f t="shared" si="81"/>
        <v>BE</v>
      </c>
      <c r="F242" s="64">
        <f>IF($C$2="National Currency",IF(Investment_Breakdown_DATA!P193=0,0,Investment_Breakdown_DATA!P193),IF($C$2="Current Exchange rate",IF(Investment_Breakdown_DATA!P193=0,0,Investment_Breakdown_DATA!P193/ECO!P11),IF($C$2="Constant Exchange rate",IF(Investment_Breakdown_DATA!P193=0,0,Investment_Breakdown_DATA!P193/ECO!P46))))</f>
        <v>90326.627821000002</v>
      </c>
      <c r="G242" s="64">
        <f>IF($C$2="National Currency",IF(Investment_Breakdown_DATA!Q193=0,0,Investment_Breakdown_DATA!Q193),IF($C$2="Current Exchange rate",IF(Investment_Breakdown_DATA!Q193=0,0,Investment_Breakdown_DATA!Q193/ECO!Q11),IF($C$2="Constant Exchange rate",IF(Investment_Breakdown_DATA!Q193=0,0,Investment_Breakdown_DATA!Q193/ECO!Q46))))</f>
        <v>106946.50915</v>
      </c>
      <c r="H242" s="64">
        <f>IF($C$2="National Currency",IF(Investment_Breakdown_DATA!R193=0,0,Investment_Breakdown_DATA!R193),IF($C$2="Current Exchange rate",IF(Investment_Breakdown_DATA!R193=0,0,Investment_Breakdown_DATA!R193/ECO!R11),IF($C$2="Constant Exchange rate",IF(Investment_Breakdown_DATA!R193=0,0,Investment_Breakdown_DATA!R193/ECO!R46))))</f>
        <v>116518.407224</v>
      </c>
      <c r="I242" s="64">
        <f>IF($C$2="National Currency",IF(Investment_Breakdown_DATA!S193=0,0,Investment_Breakdown_DATA!S193),IF($C$2="Current Exchange rate",IF(Investment_Breakdown_DATA!S193=0,0,Investment_Breakdown_DATA!S193/ECO!S11),IF($C$2="Constant Exchange rate",IF(Investment_Breakdown_DATA!S193=0,0,Investment_Breakdown_DATA!S193/ECO!S46))))</f>
        <v>125559.941962</v>
      </c>
      <c r="J242" s="64">
        <f>IF($C$2="National Currency",IF(Investment_Breakdown_DATA!T193=0,0,Investment_Breakdown_DATA!T193),IF($C$2="Current Exchange rate",IF(Investment_Breakdown_DATA!T193=0,0,Investment_Breakdown_DATA!T193/ECO!T11),IF($C$2="Constant Exchange rate",IF(Investment_Breakdown_DATA!T193=0,0,Investment_Breakdown_DATA!T193/ECO!T46))))</f>
        <v>132855.92442600001</v>
      </c>
      <c r="K242" s="64">
        <f>IF($C$2="National Currency",IF(Investment_Breakdown_DATA!U193=0,0,Investment_Breakdown_DATA!U193),IF($C$2="Current Exchange rate",IF(Investment_Breakdown_DATA!U193=0,0,Investment_Breakdown_DATA!U193/ECO!U11),IF($C$2="Constant Exchange rate",IF(Investment_Breakdown_DATA!U193=0,0,Investment_Breakdown_DATA!U193/ECO!U46))))</f>
        <v>153442.90998900001</v>
      </c>
      <c r="L242" s="64">
        <f>IF($C$2="National Currency",IF(Investment_Breakdown_DATA!V193=0,0,Investment_Breakdown_DATA!V193),IF($C$2="Current Exchange rate",IF(Investment_Breakdown_DATA!V193=0,0,Investment_Breakdown_DATA!V193/ECO!V11),IF($C$2="Constant Exchange rate",IF(Investment_Breakdown_DATA!V193=0,0,Investment_Breakdown_DATA!V193/ECO!V46))))</f>
        <v>165075.24217700001</v>
      </c>
      <c r="M242" s="64">
        <f>IF($C$2="National Currency",IF(Investment_Breakdown_DATA!W193=0,0,Investment_Breakdown_DATA!W193),IF($C$2="Current Exchange rate",IF(Investment_Breakdown_DATA!W193=0,0,Investment_Breakdown_DATA!W193/ECO!W11),IF($C$2="Constant Exchange rate",IF(Investment_Breakdown_DATA!W193=0,0,Investment_Breakdown_DATA!W193/ECO!W46))))</f>
        <v>172006.11384800001</v>
      </c>
      <c r="N242" s="64">
        <f>IF($C$2="National Currency",IF(Investment_Breakdown_DATA!X193=0,0,Investment_Breakdown_DATA!X193),IF($C$2="Current Exchange rate",IF(Investment_Breakdown_DATA!X193=0,0,Investment_Breakdown_DATA!X193/ECO!X11),IF($C$2="Constant Exchange rate",IF(Investment_Breakdown_DATA!X193=0,0,Investment_Breakdown_DATA!X193/ECO!X46))))</f>
        <v>193106.98708600001</v>
      </c>
      <c r="O242" s="64">
        <f>IF($C$2="National Currency",IF(Investment_Breakdown_DATA!Y193=0,0,Investment_Breakdown_DATA!Y193),IF($C$2="Current Exchange rate",IF(Investment_Breakdown_DATA!Y193=0,0,Investment_Breakdown_DATA!Y193/ECO!Y11),IF($C$2="Constant Exchange rate",IF(Investment_Breakdown_DATA!Y193=0,0,Investment_Breakdown_DATA!Y193/ECO!Y46))))</f>
        <v>185670.67148799999</v>
      </c>
      <c r="P242" s="144">
        <f>IF($C$2="National Currency",IF(Investment_Breakdown_DATA!Z193=0,0,Investment_Breakdown_DATA!Z193),IF($C$2="Current Exchange rate",IF(Investment_Breakdown_DATA!Z193=0,0,Investment_Breakdown_DATA!Z193/ECO!Z11),IF($C$2="Constant Exchange rate",IF(Investment_Breakdown_DATA!Z193=0,0,Investment_Breakdown_DATA!Z193/ECO!Z46))))</f>
        <v>207622.437863</v>
      </c>
      <c r="Q242" s="63">
        <f t="shared" ref="Q242:Q272" si="82">O242/$O$273</f>
        <v>5.4104239274619902E-2</v>
      </c>
      <c r="R242" s="63">
        <f t="shared" ref="R242:R272" si="83">IF(OR(O242=0, N242=0),"-",O242/N242-1)</f>
        <v>-3.8508785778363697E-2</v>
      </c>
      <c r="S242" s="63">
        <f t="shared" ref="S242:S272" si="84">IF(OR(O242=0, F242=0),"-",O242/F242-1)</f>
        <v>1.0555474721799976</v>
      </c>
    </row>
    <row r="243" spans="3:19" ht="15" x14ac:dyDescent="0.25">
      <c r="C243" s="165"/>
      <c r="D243" s="166"/>
      <c r="E243" s="61" t="str">
        <f t="shared" si="81"/>
        <v>BG</v>
      </c>
      <c r="F243" s="141">
        <f>IF($C$2="National Currency",IF(Investment_Breakdown_DATA!P194=0,0,Investment_Breakdown_DATA!P194),IF($C$2="Current Exchange rate",IF(Investment_Breakdown_DATA!P194=0,0,Investment_Breakdown_DATA!P194/ECO!P12),IF($C$2="Constant Exchange rate",IF(Investment_Breakdown_DATA!P194=0,0,Investment_Breakdown_DATA!P194/ECO!P47))))</f>
        <v>142.78556089579712</v>
      </c>
      <c r="G243" s="141">
        <f>IF($C$2="National Currency",IF(Investment_Breakdown_DATA!Q194=0,0,Investment_Breakdown_DATA!Q194),IF($C$2="Current Exchange rate",IF(Investment_Breakdown_DATA!Q194=0,0,Investment_Breakdown_DATA!Q194/ECO!Q12),IF($C$2="Constant Exchange rate",IF(Investment_Breakdown_DATA!Q194=0,0,Investment_Breakdown_DATA!Q194/ECO!Q47))))</f>
        <v>177.48747315676451</v>
      </c>
      <c r="H243" s="64">
        <f>IF($C$2="National Currency",IF(Investment_Breakdown_DATA!R194=0,0,Investment_Breakdown_DATA!R194),IF($C$2="Current Exchange rate",IF(Investment_Breakdown_DATA!R194=0,0,Investment_Breakdown_DATA!R194/ECO!R12),IF($C$2="Constant Exchange rate",IF(Investment_Breakdown_DATA!R194=0,0,Investment_Breakdown_DATA!R194/ECO!R47))))</f>
        <v>212.18938541773187</v>
      </c>
      <c r="I243" s="64">
        <f>IF($C$2="National Currency",IF(Investment_Breakdown_DATA!S194=0,0,Investment_Breakdown_DATA!S194),IF($C$2="Current Exchange rate",IF(Investment_Breakdown_DATA!S194=0,0,Investment_Breakdown_DATA!S194/ECO!S12),IF($C$2="Constant Exchange rate",IF(Investment_Breakdown_DATA!S194=0,0,Investment_Breakdown_DATA!S194/ECO!S47))))</f>
        <v>253.60466305348194</v>
      </c>
      <c r="J243" s="64">
        <f>IF($C$2="National Currency",IF(Investment_Breakdown_DATA!T194=0,0,Investment_Breakdown_DATA!T194),IF($C$2="Current Exchange rate",IF(Investment_Breakdown_DATA!T194=0,0,Investment_Breakdown_DATA!T194/ECO!T12),IF($C$2="Constant Exchange rate",IF(Investment_Breakdown_DATA!T194=0,0,Investment_Breakdown_DATA!T194/ECO!T47))))</f>
        <v>306.26853461499132</v>
      </c>
      <c r="K243" s="64">
        <f>IF($C$2="National Currency",IF(Investment_Breakdown_DATA!U194=0,0,Investment_Breakdown_DATA!U194),IF($C$2="Current Exchange rate",IF(Investment_Breakdown_DATA!U194=0,0,Investment_Breakdown_DATA!U194/ECO!U12),IF($C$2="Constant Exchange rate",IF(Investment_Breakdown_DATA!U194=0,0,Investment_Breakdown_DATA!U194/ECO!U47))))</f>
        <v>346.14991307904694</v>
      </c>
      <c r="L243" s="64">
        <f>IF($C$2="National Currency",IF(Investment_Breakdown_DATA!V194=0,0,Investment_Breakdown_DATA!V194),IF($C$2="Current Exchange rate",IF(Investment_Breakdown_DATA!V194=0,0,Investment_Breakdown_DATA!V194/ECO!V12),IF($C$2="Constant Exchange rate",IF(Investment_Breakdown_DATA!V194=0,0,Investment_Breakdown_DATA!V194/ECO!V47))))</f>
        <v>422.84487166376931</v>
      </c>
      <c r="M243" s="64">
        <f>IF($C$2="National Currency",IF(Investment_Breakdown_DATA!W194=0,0,Investment_Breakdown_DATA!W194),IF($C$2="Current Exchange rate",IF(Investment_Breakdown_DATA!W194=0,0,Investment_Breakdown_DATA!W194/ECO!W12),IF($C$2="Constant Exchange rate",IF(Investment_Breakdown_DATA!W194=0,0,Investment_Breakdown_DATA!W194/ECO!W47))))</f>
        <v>471.92964515799162</v>
      </c>
      <c r="N243" s="64">
        <f>IF($C$2="National Currency",IF(Investment_Breakdown_DATA!X194=0,0,Investment_Breakdown_DATA!X194),IF($C$2="Current Exchange rate",IF(Investment_Breakdown_DATA!X194=0,0,Investment_Breakdown_DATA!X194/ECO!X12),IF($C$2="Constant Exchange rate",IF(Investment_Breakdown_DATA!X194=0,0,Investment_Breakdown_DATA!X194/ECO!X47))))</f>
        <v>524.08221699560283</v>
      </c>
      <c r="O243" s="141">
        <f>IF($C$2="National Currency",IF(Investment_Breakdown_DATA!Y194=0,0,Investment_Breakdown_DATA!Y194),IF($C$2="Current Exchange rate",IF(Investment_Breakdown_DATA!Y194=0,0,Investment_Breakdown_DATA!Y194/ECO!Y12),IF($C$2="Constant Exchange rate",IF(Investment_Breakdown_DATA!Y194=0,0,Investment_Breakdown_DATA!Y194/ECO!Y47))))</f>
        <v>524.08221699560283</v>
      </c>
      <c r="P243" s="144">
        <f>IF($C$2="National Currency",IF(Investment_Breakdown_DATA!Z194=0,0,Investment_Breakdown_DATA!Z194),IF($C$2="Current Exchange rate",IF(Investment_Breakdown_DATA!Z194=0,0,Investment_Breakdown_DATA!Z194/ECO!Z12),IF($C$2="Constant Exchange rate",IF(Investment_Breakdown_DATA!Z194=0,0,Investment_Breakdown_DATA!Z194/ECO!Z47))))</f>
        <v>0</v>
      </c>
      <c r="Q243" s="63">
        <f t="shared" si="82"/>
        <v>1.5271700931902954E-4</v>
      </c>
      <c r="R243" s="63">
        <f t="shared" si="83"/>
        <v>0</v>
      </c>
      <c r="S243" s="63">
        <f t="shared" si="84"/>
        <v>2.6704146673351001</v>
      </c>
    </row>
    <row r="244" spans="3:19" ht="15" x14ac:dyDescent="0.25">
      <c r="C244" s="165"/>
      <c r="D244" s="166"/>
      <c r="E244" s="61" t="str">
        <f t="shared" si="81"/>
        <v>CH</v>
      </c>
      <c r="F244" s="64">
        <f>IF($C$2="National Currency",IF(Investment_Breakdown_DATA!P195=0,0,Investment_Breakdown_DATA!P195),IF($C$2="Current Exchange rate",IF(Investment_Breakdown_DATA!P195=0,0,Investment_Breakdown_DATA!P195/ECO!P13),IF($C$2="Constant Exchange rate",IF(Investment_Breakdown_DATA!P195=0,0,Investment_Breakdown_DATA!P195/ECO!P48))))</f>
        <v>149869.94261477047</v>
      </c>
      <c r="G244" s="64">
        <f>IF($C$2="National Currency",IF(Investment_Breakdown_DATA!Q195=0,0,Investment_Breakdown_DATA!Q195),IF($C$2="Current Exchange rate",IF(Investment_Breakdown_DATA!Q195=0,0,Investment_Breakdown_DATA!Q195/ECO!Q13),IF($C$2="Constant Exchange rate",IF(Investment_Breakdown_DATA!Q195=0,0,Investment_Breakdown_DATA!Q195/ECO!Q48))))</f>
        <v>152591.64254823685</v>
      </c>
      <c r="H244" s="64">
        <f>IF($C$2="National Currency",IF(Investment_Breakdown_DATA!R195=0,0,Investment_Breakdown_DATA!R195),IF($C$2="Current Exchange rate",IF(Investment_Breakdown_DATA!R195=0,0,Investment_Breakdown_DATA!R195/ECO!R13),IF($C$2="Constant Exchange rate",IF(Investment_Breakdown_DATA!R195=0,0,Investment_Breakdown_DATA!R195/ECO!R48))))</f>
        <v>165534.47438456421</v>
      </c>
      <c r="I244" s="64">
        <f>IF($C$2="National Currency",IF(Investment_Breakdown_DATA!S195=0,0,Investment_Breakdown_DATA!S195),IF($C$2="Current Exchange rate",IF(Investment_Breakdown_DATA!S195=0,0,Investment_Breakdown_DATA!S195/ECO!S13),IF($C$2="Constant Exchange rate",IF(Investment_Breakdown_DATA!S195=0,0,Investment_Breakdown_DATA!S195/ECO!S48))))</f>
        <v>175163.39321357288</v>
      </c>
      <c r="J244" s="64">
        <f>IF($C$2="National Currency",IF(Investment_Breakdown_DATA!T195=0,0,Investment_Breakdown_DATA!T195),IF($C$2="Current Exchange rate",IF(Investment_Breakdown_DATA!T195=0,0,Investment_Breakdown_DATA!T195/ECO!T13),IF($C$2="Constant Exchange rate",IF(Investment_Breakdown_DATA!T195=0,0,Investment_Breakdown_DATA!T195/ECO!T48))))</f>
        <v>167866.05366017963</v>
      </c>
      <c r="K244" s="64">
        <f>IF($C$2="National Currency",IF(Investment_Breakdown_DATA!U195=0,0,Investment_Breakdown_DATA!U195),IF($C$2="Current Exchange rate",IF(Investment_Breakdown_DATA!U195=0,0,Investment_Breakdown_DATA!U195/ECO!U13),IF($C$2="Constant Exchange rate",IF(Investment_Breakdown_DATA!U195=0,0,Investment_Breakdown_DATA!U195/ECO!U48))))</f>
        <v>169569.93301230873</v>
      </c>
      <c r="L244" s="64">
        <f>IF($C$2="National Currency",IF(Investment_Breakdown_DATA!V195=0,0,Investment_Breakdown_DATA!V195),IF($C$2="Current Exchange rate",IF(Investment_Breakdown_DATA!V195=0,0,Investment_Breakdown_DATA!V195/ECO!V13),IF($C$2="Constant Exchange rate",IF(Investment_Breakdown_DATA!V195=0,0,Investment_Breakdown_DATA!V195/ECO!V48))))</f>
        <v>171002.00165835</v>
      </c>
      <c r="M244" s="64">
        <f>IF($C$2="National Currency",IF(Investment_Breakdown_DATA!W195=0,0,Investment_Breakdown_DATA!W195),IF($C$2="Current Exchange rate",IF(Investment_Breakdown_DATA!W195=0,0,Investment_Breakdown_DATA!W195/ECO!W13),IF($C$2="Constant Exchange rate",IF(Investment_Breakdown_DATA!W195=0,0,Investment_Breakdown_DATA!W195/ECO!W48))))</f>
        <v>180604.83867015969</v>
      </c>
      <c r="N244" s="64">
        <f>IF($C$2="National Currency",IF(Investment_Breakdown_DATA!X195=0,0,Investment_Breakdown_DATA!X195),IF($C$2="Current Exchange rate",IF(Investment_Breakdown_DATA!X195=0,0,Investment_Breakdown_DATA!X195/ECO!X13),IF($C$2="Constant Exchange rate",IF(Investment_Breakdown_DATA!X195=0,0,Investment_Breakdown_DATA!X195/ECO!X48))))</f>
        <v>185577.77796157685</v>
      </c>
      <c r="O244" s="64">
        <f>IF($C$2="National Currency",IF(Investment_Breakdown_DATA!Y195=0,0,Investment_Breakdown_DATA!Y195),IF($C$2="Current Exchange rate",IF(Investment_Breakdown_DATA!Y195=0,0,Investment_Breakdown_DATA!Y195/ECO!Y13),IF($C$2="Constant Exchange rate",IF(Investment_Breakdown_DATA!Y195=0,0,Investment_Breakdown_DATA!Y195/ECO!Y48))))</f>
        <v>194812.50702262143</v>
      </c>
      <c r="P244" s="144">
        <f>IF($C$2="National Currency",IF(Investment_Breakdown_DATA!Z195=0,0,Investment_Breakdown_DATA!Z195),IF($C$2="Current Exchange rate",IF(Investment_Breakdown_DATA!Z195=0,0,Investment_Breakdown_DATA!Z195/ECO!Z13),IF($C$2="Constant Exchange rate",IF(Investment_Breakdown_DATA!Z195=0,0,Investment_Breakdown_DATA!Z195/ECO!Z48))))</f>
        <v>200545.79380156356</v>
      </c>
      <c r="Q244" s="63">
        <f t="shared" si="82"/>
        <v>5.6768160577917115E-2</v>
      </c>
      <c r="R244" s="63">
        <f t="shared" si="83"/>
        <v>4.9762041352583664E-2</v>
      </c>
      <c r="S244" s="63">
        <f t="shared" si="84"/>
        <v>0.29987710426614678</v>
      </c>
    </row>
    <row r="245" spans="3:19" ht="15" x14ac:dyDescent="0.25">
      <c r="C245" s="165"/>
      <c r="D245" s="166"/>
      <c r="E245" s="61" t="str">
        <f t="shared" si="81"/>
        <v>CY</v>
      </c>
      <c r="F245" s="64">
        <f>IF($C$2="National Currency",IF(Investment_Breakdown_DATA!P196=0,0,Investment_Breakdown_DATA!P196),IF($C$2="Current Exchange rate",IF(Investment_Breakdown_DATA!P196=0,0,Investment_Breakdown_DATA!P196/ECO!P14),IF($C$2="Constant Exchange rate",IF(Investment_Breakdown_DATA!P196=0,0,Investment_Breakdown_DATA!P196/ECO!P49))))</f>
        <v>0</v>
      </c>
      <c r="G245" s="64">
        <f>IF($C$2="National Currency",IF(Investment_Breakdown_DATA!Q196=0,0,Investment_Breakdown_DATA!Q196),IF($C$2="Current Exchange rate",IF(Investment_Breakdown_DATA!Q196=0,0,Investment_Breakdown_DATA!Q196/ECO!Q14),IF($C$2="Constant Exchange rate",IF(Investment_Breakdown_DATA!Q196=0,0,Investment_Breakdown_DATA!Q196/ECO!Q49))))</f>
        <v>0</v>
      </c>
      <c r="H245" s="64">
        <f>IF($C$2="National Currency",IF(Investment_Breakdown_DATA!R196=0,0,Investment_Breakdown_DATA!R196),IF($C$2="Current Exchange rate",IF(Investment_Breakdown_DATA!R196=0,0,Investment_Breakdown_DATA!R196/ECO!R14),IF($C$2="Constant Exchange rate",IF(Investment_Breakdown_DATA!R196=0,0,Investment_Breakdown_DATA!R196/ECO!R49))))</f>
        <v>0</v>
      </c>
      <c r="I245" s="64">
        <f>IF($C$2="National Currency",IF(Investment_Breakdown_DATA!S196=0,0,Investment_Breakdown_DATA!S196),IF($C$2="Current Exchange rate",IF(Investment_Breakdown_DATA!S196=0,0,Investment_Breakdown_DATA!S196/ECO!S14),IF($C$2="Constant Exchange rate",IF(Investment_Breakdown_DATA!S196=0,0,Investment_Breakdown_DATA!S196/ECO!S49))))</f>
        <v>0</v>
      </c>
      <c r="J245" s="64">
        <f>IF($C$2="National Currency",IF(Investment_Breakdown_DATA!T196=0,0,Investment_Breakdown_DATA!T196),IF($C$2="Current Exchange rate",IF(Investment_Breakdown_DATA!T196=0,0,Investment_Breakdown_DATA!T196/ECO!T14),IF($C$2="Constant Exchange rate",IF(Investment_Breakdown_DATA!T196=0,0,Investment_Breakdown_DATA!T196/ECO!T49))))</f>
        <v>0</v>
      </c>
      <c r="K245" s="64">
        <f>IF($C$2="National Currency",IF(Investment_Breakdown_DATA!U196=0,0,Investment_Breakdown_DATA!U196),IF($C$2="Current Exchange rate",IF(Investment_Breakdown_DATA!U196=0,0,Investment_Breakdown_DATA!U196/ECO!U14),IF($C$2="Constant Exchange rate",IF(Investment_Breakdown_DATA!U196=0,0,Investment_Breakdown_DATA!U196/ECO!U49))))</f>
        <v>0</v>
      </c>
      <c r="L245" s="64">
        <f>IF($C$2="National Currency",IF(Investment_Breakdown_DATA!V196=0,0,Investment_Breakdown_DATA!V196),IF($C$2="Current Exchange rate",IF(Investment_Breakdown_DATA!V196=0,0,Investment_Breakdown_DATA!V196/ECO!V14),IF($C$2="Constant Exchange rate",IF(Investment_Breakdown_DATA!V196=0,0,Investment_Breakdown_DATA!V196/ECO!V49))))</f>
        <v>0</v>
      </c>
      <c r="M245" s="64">
        <f>IF($C$2="National Currency",IF(Investment_Breakdown_DATA!W196=0,0,Investment_Breakdown_DATA!W196),IF($C$2="Current Exchange rate",IF(Investment_Breakdown_DATA!W196=0,0,Investment_Breakdown_DATA!W196/ECO!W14),IF($C$2="Constant Exchange rate",IF(Investment_Breakdown_DATA!W196=0,0,Investment_Breakdown_DATA!W196/ECO!W49))))</f>
        <v>0</v>
      </c>
      <c r="N245" s="64">
        <f>IF($C$2="National Currency",IF(Investment_Breakdown_DATA!X196=0,0,Investment_Breakdown_DATA!X196),IF($C$2="Current Exchange rate",IF(Investment_Breakdown_DATA!X196=0,0,Investment_Breakdown_DATA!X196/ECO!X14),IF($C$2="Constant Exchange rate",IF(Investment_Breakdown_DATA!X196=0,0,Investment_Breakdown_DATA!X196/ECO!X49))))</f>
        <v>0</v>
      </c>
      <c r="O245" s="64">
        <f>IF($C$2="National Currency",IF(Investment_Breakdown_DATA!Y196=0,0,Investment_Breakdown_DATA!Y196),IF($C$2="Current Exchange rate",IF(Investment_Breakdown_DATA!Y196=0,0,Investment_Breakdown_DATA!Y196/ECO!Y14),IF($C$2="Constant Exchange rate",IF(Investment_Breakdown_DATA!Y196=0,0,Investment_Breakdown_DATA!Y196/ECO!Y49))))</f>
        <v>0</v>
      </c>
      <c r="P245" s="144">
        <f>IF($C$2="National Currency",IF(Investment_Breakdown_DATA!Z196=0,0,Investment_Breakdown_DATA!Z196),IF($C$2="Current Exchange rate",IF(Investment_Breakdown_DATA!Z196=0,0,Investment_Breakdown_DATA!Z196/ECO!Z14),IF($C$2="Constant Exchange rate",IF(Investment_Breakdown_DATA!Z196=0,0,Investment_Breakdown_DATA!Z196/ECO!Z49))))</f>
        <v>0</v>
      </c>
      <c r="Q245" s="63">
        <f t="shared" si="82"/>
        <v>0</v>
      </c>
      <c r="R245" s="63" t="str">
        <f t="shared" si="83"/>
        <v>-</v>
      </c>
      <c r="S245" s="63" t="str">
        <f t="shared" si="84"/>
        <v>-</v>
      </c>
    </row>
    <row r="246" spans="3:19" ht="15" x14ac:dyDescent="0.25">
      <c r="C246" s="165"/>
      <c r="D246" s="166"/>
      <c r="E246" s="61" t="str">
        <f t="shared" si="81"/>
        <v xml:space="preserve">CZ </v>
      </c>
      <c r="F246" s="64">
        <f>IF($C$2="National Currency",IF(Investment_Breakdown_DATA!P197=0,0,Investment_Breakdown_DATA!P197),IF($C$2="Current Exchange rate",IF(Investment_Breakdown_DATA!P197=0,0,Investment_Breakdown_DATA!P197/ECO!P15),IF($C$2="Constant Exchange rate",IF(Investment_Breakdown_DATA!P197=0,0,Investment_Breakdown_DATA!P197/ECO!P50))))</f>
        <v>5584.7845682350826</v>
      </c>
      <c r="G246" s="64">
        <f>IF($C$2="National Currency",IF(Investment_Breakdown_DATA!Q197=0,0,Investment_Breakdown_DATA!Q197),IF($C$2="Current Exchange rate",IF(Investment_Breakdown_DATA!Q197=0,0,Investment_Breakdown_DATA!Q197/ECO!Q15),IF($C$2="Constant Exchange rate",IF(Investment_Breakdown_DATA!Q197=0,0,Investment_Breakdown_DATA!Q197/ECO!Q50))))</f>
        <v>6025.3109789075179</v>
      </c>
      <c r="H246" s="64">
        <f>IF($C$2="National Currency",IF(Investment_Breakdown_DATA!R197=0,0,Investment_Breakdown_DATA!R197),IF($C$2="Current Exchange rate",IF(Investment_Breakdown_DATA!R197=0,0,Investment_Breakdown_DATA!R197/ECO!R15),IF($C$2="Constant Exchange rate",IF(Investment_Breakdown_DATA!R197=0,0,Investment_Breakdown_DATA!R197/ECO!R50))))</f>
        <v>6998.1972237245363</v>
      </c>
      <c r="I246" s="64">
        <f>IF($C$2="National Currency",IF(Investment_Breakdown_DATA!S197=0,0,Investment_Breakdown_DATA!S197),IF($C$2="Current Exchange rate",IF(Investment_Breakdown_DATA!S197=0,0,Investment_Breakdown_DATA!S197/ECO!S15),IF($C$2="Constant Exchange rate",IF(Investment_Breakdown_DATA!S197=0,0,Investment_Breakdown_DATA!S197/ECO!S50))))</f>
        <v>7334.0183883180098</v>
      </c>
      <c r="J246" s="64">
        <f>IF($C$2="National Currency",IF(Investment_Breakdown_DATA!T197=0,0,Investment_Breakdown_DATA!T197),IF($C$2="Current Exchange rate",IF(Investment_Breakdown_DATA!T197=0,0,Investment_Breakdown_DATA!T197/ECO!T15),IF($C$2="Constant Exchange rate",IF(Investment_Breakdown_DATA!T197=0,0,Investment_Breakdown_DATA!T197/ECO!T50))))</f>
        <v>7325.3650621957813</v>
      </c>
      <c r="K246" s="64">
        <f>IF($C$2="National Currency",IF(Investment_Breakdown_DATA!U197=0,0,Investment_Breakdown_DATA!U197),IF($C$2="Current Exchange rate",IF(Investment_Breakdown_DATA!U197=0,0,Investment_Breakdown_DATA!U197/ECO!U15),IF($C$2="Constant Exchange rate",IF(Investment_Breakdown_DATA!U197=0,0,Investment_Breakdown_DATA!U197/ECO!U50))))</f>
        <v>8176.3475752659097</v>
      </c>
      <c r="L246" s="64">
        <f>IF($C$2="National Currency",IF(Investment_Breakdown_DATA!V197=0,0,Investment_Breakdown_DATA!V197),IF($C$2="Current Exchange rate",IF(Investment_Breakdown_DATA!V197=0,0,Investment_Breakdown_DATA!V197/ECO!V15),IF($C$2="Constant Exchange rate",IF(Investment_Breakdown_DATA!V197=0,0,Investment_Breakdown_DATA!V197/ECO!V50))))</f>
        <v>8538.0566071750491</v>
      </c>
      <c r="M246" s="64">
        <f>IF($C$2="National Currency",IF(Investment_Breakdown_DATA!W197=0,0,Investment_Breakdown_DATA!W197),IF($C$2="Current Exchange rate",IF(Investment_Breakdown_DATA!W197=0,0,Investment_Breakdown_DATA!W197/ECO!W15),IF($C$2="Constant Exchange rate",IF(Investment_Breakdown_DATA!W197=0,0,Investment_Breakdown_DATA!W197/ECO!W50))))</f>
        <v>8959.365422751036</v>
      </c>
      <c r="N246" s="64">
        <f>IF($C$2="National Currency",IF(Investment_Breakdown_DATA!X197=0,0,Investment_Breakdown_DATA!X197),IF($C$2="Current Exchange rate",IF(Investment_Breakdown_DATA!X197=0,0,Investment_Breakdown_DATA!X197/ECO!X15),IF($C$2="Constant Exchange rate",IF(Investment_Breakdown_DATA!X197=0,0,Investment_Breakdown_DATA!X197/ECO!X50))))</f>
        <v>9364.5574184243742</v>
      </c>
      <c r="O246" s="64">
        <f>IF($C$2="National Currency",IF(Investment_Breakdown_DATA!Y197=0,0,Investment_Breakdown_DATA!Y197),IF($C$2="Current Exchange rate",IF(Investment_Breakdown_DATA!Y197=0,0,Investment_Breakdown_DATA!Y197/ECO!Y15),IF($C$2="Constant Exchange rate",IF(Investment_Breakdown_DATA!Y197=0,0,Investment_Breakdown_DATA!Y197/ECO!Y50))))</f>
        <v>9395.6372814133774</v>
      </c>
      <c r="P246" s="144">
        <f>IF($C$2="National Currency",IF(Investment_Breakdown_DATA!Z197=0,0,Investment_Breakdown_DATA!Z197),IF($C$2="Current Exchange rate",IF(Investment_Breakdown_DATA!Z197=0,0,Investment_Breakdown_DATA!Z197/ECO!Z15),IF($C$2="Constant Exchange rate",IF(Investment_Breakdown_DATA!Z197=0,0,Investment_Breakdown_DATA!Z197/ECO!Z50))))</f>
        <v>9844.3122408509098</v>
      </c>
      <c r="Q246" s="63">
        <f t="shared" si="82"/>
        <v>2.7378788665822387E-3</v>
      </c>
      <c r="R246" s="63">
        <f t="shared" si="83"/>
        <v>3.3188822066332335E-3</v>
      </c>
      <c r="S246" s="63">
        <f t="shared" si="84"/>
        <v>0.68236342272780082</v>
      </c>
    </row>
    <row r="247" spans="3:19" ht="15" x14ac:dyDescent="0.25">
      <c r="C247" s="165"/>
      <c r="D247" s="166"/>
      <c r="E247" s="61" t="str">
        <f t="shared" si="81"/>
        <v>DE</v>
      </c>
      <c r="F247" s="64">
        <f>IF($C$2="National Currency",IF(Investment_Breakdown_DATA!P198=0,0,Investment_Breakdown_DATA!P198),IF($C$2="Current Exchange rate",IF(Investment_Breakdown_DATA!P198=0,0,Investment_Breakdown_DATA!P198/ECO!P16),IF($C$2="Constant Exchange rate",IF(Investment_Breakdown_DATA!P198=0,0,Investment_Breakdown_DATA!P198/ECO!P51))))</f>
        <v>111471</v>
      </c>
      <c r="G247" s="64">
        <f>IF($C$2="National Currency",IF(Investment_Breakdown_DATA!Q198=0,0,Investment_Breakdown_DATA!Q198),IF($C$2="Current Exchange rate",IF(Investment_Breakdown_DATA!Q198=0,0,Investment_Breakdown_DATA!Q198/ECO!Q16),IF($C$2="Constant Exchange rate",IF(Investment_Breakdown_DATA!Q198=0,0,Investment_Breakdown_DATA!Q198/ECO!Q51))))</f>
        <v>117417</v>
      </c>
      <c r="H247" s="64">
        <f>IF($C$2="National Currency",IF(Investment_Breakdown_DATA!R198=0,0,Investment_Breakdown_DATA!R198),IF($C$2="Current Exchange rate",IF(Investment_Breakdown_DATA!R198=0,0,Investment_Breakdown_DATA!R198/ECO!R16),IF($C$2="Constant Exchange rate",IF(Investment_Breakdown_DATA!R198=0,0,Investment_Breakdown_DATA!R198/ECO!R51))))</f>
        <v>121064</v>
      </c>
      <c r="I247" s="64">
        <f>IF($C$2="National Currency",IF(Investment_Breakdown_DATA!S198=0,0,Investment_Breakdown_DATA!S198),IF($C$2="Current Exchange rate",IF(Investment_Breakdown_DATA!S198=0,0,Investment_Breakdown_DATA!S198/ECO!S16),IF($C$2="Constant Exchange rate",IF(Investment_Breakdown_DATA!S198=0,0,Investment_Breakdown_DATA!S198/ECO!S51))))</f>
        <v>124833</v>
      </c>
      <c r="J247" s="64">
        <f>IF($C$2="National Currency",IF(Investment_Breakdown_DATA!T198=0,0,Investment_Breakdown_DATA!T198),IF($C$2="Current Exchange rate",IF(Investment_Breakdown_DATA!T198=0,0,Investment_Breakdown_DATA!T198/ECO!T16),IF($C$2="Constant Exchange rate",IF(Investment_Breakdown_DATA!T198=0,0,Investment_Breakdown_DATA!T198/ECO!T51))))</f>
        <v>123365</v>
      </c>
      <c r="K247" s="64">
        <f>IF($C$2="National Currency",IF(Investment_Breakdown_DATA!U198=0,0,Investment_Breakdown_DATA!U198),IF($C$2="Current Exchange rate",IF(Investment_Breakdown_DATA!U198=0,0,Investment_Breakdown_DATA!U198/ECO!U16),IF($C$2="Constant Exchange rate",IF(Investment_Breakdown_DATA!U198=0,0,Investment_Breakdown_DATA!U198/ECO!U51))))</f>
        <v>133505</v>
      </c>
      <c r="L247" s="64">
        <f>IF($C$2="National Currency",IF(Investment_Breakdown_DATA!V198=0,0,Investment_Breakdown_DATA!V198),IF($C$2="Current Exchange rate",IF(Investment_Breakdown_DATA!V198=0,0,Investment_Breakdown_DATA!V198/ECO!V16),IF($C$2="Constant Exchange rate",IF(Investment_Breakdown_DATA!V198=0,0,Investment_Breakdown_DATA!V198/ECO!V51))))</f>
        <v>146603</v>
      </c>
      <c r="M247" s="64">
        <f>IF($C$2="National Currency",IF(Investment_Breakdown_DATA!W198=0,0,Investment_Breakdown_DATA!W198),IF($C$2="Current Exchange rate",IF(Investment_Breakdown_DATA!W198=0,0,Investment_Breakdown_DATA!W198/ECO!W16),IF($C$2="Constant Exchange rate",IF(Investment_Breakdown_DATA!W198=0,0,Investment_Breakdown_DATA!W198/ECO!W51))))</f>
        <v>166835</v>
      </c>
      <c r="N247" s="64">
        <f>IF($C$2="National Currency",IF(Investment_Breakdown_DATA!X198=0,0,Investment_Breakdown_DATA!X198),IF($C$2="Current Exchange rate",IF(Investment_Breakdown_DATA!X198=0,0,Investment_Breakdown_DATA!X198/ECO!X16),IF($C$2="Constant Exchange rate",IF(Investment_Breakdown_DATA!X198=0,0,Investment_Breakdown_DATA!X198/ECO!X51))))</f>
        <v>217843</v>
      </c>
      <c r="O247" s="64">
        <f>IF($C$2="National Currency",IF(Investment_Breakdown_DATA!Y198=0,0,Investment_Breakdown_DATA!Y198),IF($C$2="Current Exchange rate",IF(Investment_Breakdown_DATA!Y198=0,0,Investment_Breakdown_DATA!Y198/ECO!Y16),IF($C$2="Constant Exchange rate",IF(Investment_Breakdown_DATA!Y198=0,0,Investment_Breakdown_DATA!Y198/ECO!Y51))))</f>
        <v>239885</v>
      </c>
      <c r="P247" s="144">
        <f>IF($C$2="National Currency",IF(Investment_Breakdown_DATA!Z198=0,0,Investment_Breakdown_DATA!Z198),IF($C$2="Current Exchange rate",IF(Investment_Breakdown_DATA!Z198=0,0,Investment_Breakdown_DATA!Z198/ECO!Z16),IF($C$2="Constant Exchange rate",IF(Investment_Breakdown_DATA!Z198=0,0,Investment_Breakdown_DATA!Z198/ECO!Z51))))</f>
        <v>297598</v>
      </c>
      <c r="Q247" s="63">
        <f t="shared" si="82"/>
        <v>6.9902237840675993E-2</v>
      </c>
      <c r="R247" s="63">
        <f t="shared" si="83"/>
        <v>0.10118296204147015</v>
      </c>
      <c r="S247" s="63">
        <f t="shared" si="84"/>
        <v>1.1519946892016759</v>
      </c>
    </row>
    <row r="248" spans="3:19" ht="15" x14ac:dyDescent="0.25">
      <c r="C248" s="165"/>
      <c r="D248" s="166"/>
      <c r="E248" s="61" t="str">
        <f t="shared" si="81"/>
        <v>DK</v>
      </c>
      <c r="F248" s="64">
        <f>IF($C$2="National Currency",IF(Investment_Breakdown_DATA!P199=0,0,Investment_Breakdown_DATA!P199),IF($C$2="Current Exchange rate",IF(Investment_Breakdown_DATA!P199=0,0,Investment_Breakdown_DATA!P199/ECO!P17),IF($C$2="Constant Exchange rate",IF(Investment_Breakdown_DATA!P199=0,0,Investment_Breakdown_DATA!P199/ECO!P52))))</f>
        <v>97641.062146589131</v>
      </c>
      <c r="G248" s="64">
        <f>IF($C$2="National Currency",IF(Investment_Breakdown_DATA!Q199=0,0,Investment_Breakdown_DATA!Q199),IF($C$2="Current Exchange rate",IF(Investment_Breakdown_DATA!Q199=0,0,Investment_Breakdown_DATA!Q199/ECO!Q17),IF($C$2="Constant Exchange rate",IF(Investment_Breakdown_DATA!Q199=0,0,Investment_Breakdown_DATA!Q199/ECO!Q52))))</f>
        <v>102987.52232952333</v>
      </c>
      <c r="H248" s="64">
        <f>IF($C$2="National Currency",IF(Investment_Breakdown_DATA!R199=0,0,Investment_Breakdown_DATA!R199),IF($C$2="Current Exchange rate",IF(Investment_Breakdown_DATA!R199=0,0,Investment_Breakdown_DATA!R199/ECO!R17),IF($C$2="Constant Exchange rate",IF(Investment_Breakdown_DATA!R199=0,0,Investment_Breakdown_DATA!R199/ECO!R52))))</f>
        <v>114644.78395766458</v>
      </c>
      <c r="I248" s="64">
        <f>IF($C$2="National Currency",IF(Investment_Breakdown_DATA!S199=0,0,Investment_Breakdown_DATA!S199),IF($C$2="Current Exchange rate",IF(Investment_Breakdown_DATA!S199=0,0,Investment_Breakdown_DATA!S199/ECO!S17),IF($C$2="Constant Exchange rate",IF(Investment_Breakdown_DATA!S199=0,0,Investment_Breakdown_DATA!S199/ECO!S52))))</f>
        <v>117212.10105704272</v>
      </c>
      <c r="J248" s="64">
        <f>IF($C$2="National Currency",IF(Investment_Breakdown_DATA!T199=0,0,Investment_Breakdown_DATA!T199),IF($C$2="Current Exchange rate",IF(Investment_Breakdown_DATA!T199=0,0,Investment_Breakdown_DATA!T199/ECO!T17),IF($C$2="Constant Exchange rate",IF(Investment_Breakdown_DATA!T199=0,0,Investment_Breakdown_DATA!T199/ECO!T52))))</f>
        <v>126857.44684566103</v>
      </c>
      <c r="K248" s="64">
        <f>IF($C$2="National Currency",IF(Investment_Breakdown_DATA!U199=0,0,Investment_Breakdown_DATA!U199),IF($C$2="Current Exchange rate",IF(Investment_Breakdown_DATA!U199=0,0,Investment_Breakdown_DATA!U199/ECO!U17),IF($C$2="Constant Exchange rate",IF(Investment_Breakdown_DATA!U199=0,0,Investment_Breakdown_DATA!U199/ECO!U52))))</f>
        <v>122490.47318442509</v>
      </c>
      <c r="L248" s="64">
        <f>IF($C$2="National Currency",IF(Investment_Breakdown_DATA!V199=0,0,Investment_Breakdown_DATA!V199),IF($C$2="Current Exchange rate",IF(Investment_Breakdown_DATA!V199=0,0,Investment_Breakdown_DATA!V199/ECO!V17),IF($C$2="Constant Exchange rate",IF(Investment_Breakdown_DATA!V199=0,0,Investment_Breakdown_DATA!V199/ECO!V52))))</f>
        <v>103705.05244919614</v>
      </c>
      <c r="M248" s="64">
        <f>IF($C$2="National Currency",IF(Investment_Breakdown_DATA!W199=0,0,Investment_Breakdown_DATA!W199),IF($C$2="Current Exchange rate",IF(Investment_Breakdown_DATA!W199=0,0,Investment_Breakdown_DATA!W199/ECO!W17),IF($C$2="Constant Exchange rate",IF(Investment_Breakdown_DATA!W199=0,0,Investment_Breakdown_DATA!W199/ECO!W52))))</f>
        <v>108389.4384376721</v>
      </c>
      <c r="N248" s="64">
        <f>IF($C$2="National Currency",IF(Investment_Breakdown_DATA!X199=0,0,Investment_Breakdown_DATA!X199),IF($C$2="Current Exchange rate",IF(Investment_Breakdown_DATA!X199=0,0,Investment_Breakdown_DATA!X199/ECO!X17),IF($C$2="Constant Exchange rate",IF(Investment_Breakdown_DATA!X199=0,0,Investment_Breakdown_DATA!X199/ECO!X52))))</f>
        <v>108804.35845432691</v>
      </c>
      <c r="O248" s="141">
        <f>IF($C$2="National Currency",IF(Investment_Breakdown_DATA!Y199=0,0,Investment_Breakdown_DATA!Y199),IF($C$2="Current Exchange rate",IF(Investment_Breakdown_DATA!Y199=0,0,Investment_Breakdown_DATA!Y199/ECO!Y17),IF($C$2="Constant Exchange rate",IF(Investment_Breakdown_DATA!Y199=0,0,Investment_Breakdown_DATA!Y199/ECO!Y52))))</f>
        <v>108804.35845432691</v>
      </c>
      <c r="P248" s="144">
        <f>IF($C$2="National Currency",IF(Investment_Breakdown_DATA!Z199=0,0,Investment_Breakdown_DATA!Z199),IF($C$2="Current Exchange rate",IF(Investment_Breakdown_DATA!Z199=0,0,Investment_Breakdown_DATA!Z199/ECO!Z17),IF($C$2="Constant Exchange rate",IF(Investment_Breakdown_DATA!Z199=0,0,Investment_Breakdown_DATA!Z199/ECO!Z52))))</f>
        <v>0</v>
      </c>
      <c r="Q248" s="63">
        <f t="shared" si="82"/>
        <v>3.1705476135550477E-2</v>
      </c>
      <c r="R248" s="63">
        <f t="shared" si="83"/>
        <v>0</v>
      </c>
      <c r="S248" s="63">
        <f t="shared" si="84"/>
        <v>0.11432993519650836</v>
      </c>
    </row>
    <row r="249" spans="3:19" ht="15" x14ac:dyDescent="0.25">
      <c r="C249" s="165"/>
      <c r="D249" s="166"/>
      <c r="E249" s="61" t="str">
        <f t="shared" si="81"/>
        <v>EE</v>
      </c>
      <c r="F249" s="64">
        <f>IF($C$2="National Currency",IF(Investment_Breakdown_DATA!P200=0,0,Investment_Breakdown_DATA!P200),IF($C$2="Current Exchange rate",IF(Investment_Breakdown_DATA!P200=0,0,Investment_Breakdown_DATA!P200/ECO!P18),IF($C$2="Constant Exchange rate",IF(Investment_Breakdown_DATA!P200=0,0,Investment_Breakdown_DATA!P200/ECO!P53))))</f>
        <v>151.85407692406019</v>
      </c>
      <c r="G249" s="64">
        <f>IF($C$2="National Currency",IF(Investment_Breakdown_DATA!Q200=0,0,Investment_Breakdown_DATA!Q200),IF($C$2="Current Exchange rate",IF(Investment_Breakdown_DATA!Q200=0,0,Investment_Breakdown_DATA!Q200/ECO!Q18),IF($C$2="Constant Exchange rate",IF(Investment_Breakdown_DATA!Q200=0,0,Investment_Breakdown_DATA!Q200/ECO!Q53))))</f>
        <v>204.81766006672376</v>
      </c>
      <c r="H249" s="64">
        <f>IF($C$2="National Currency",IF(Investment_Breakdown_DATA!R200=0,0,Investment_Breakdown_DATA!R200),IF($C$2="Current Exchange rate",IF(Investment_Breakdown_DATA!R200=0,0,Investment_Breakdown_DATA!R200/ECO!R18),IF($C$2="Constant Exchange rate",IF(Investment_Breakdown_DATA!R200=0,0,Investment_Breakdown_DATA!R200/ECO!R53))))</f>
        <v>262.91973975176717</v>
      </c>
      <c r="I249" s="64">
        <f>IF($C$2="National Currency",IF(Investment_Breakdown_DATA!S200=0,0,Investment_Breakdown_DATA!S200),IF($C$2="Current Exchange rate",IF(Investment_Breakdown_DATA!S200=0,0,Investment_Breakdown_DATA!S200/ECO!S18),IF($C$2="Constant Exchange rate",IF(Investment_Breakdown_DATA!S200=0,0,Investment_Breakdown_DATA!S200/ECO!S53))))</f>
        <v>263.65472370994337</v>
      </c>
      <c r="J249" s="64">
        <f>IF($C$2="National Currency",IF(Investment_Breakdown_DATA!T200=0,0,Investment_Breakdown_DATA!T200),IF($C$2="Current Exchange rate",IF(Investment_Breakdown_DATA!T200=0,0,Investment_Breakdown_DATA!T200/ECO!T18),IF($C$2="Constant Exchange rate",IF(Investment_Breakdown_DATA!T200=0,0,Investment_Breakdown_DATA!T200/ECO!T53))))</f>
        <v>254.9435660143418</v>
      </c>
      <c r="K249" s="64">
        <f>IF($C$2="National Currency",IF(Investment_Breakdown_DATA!U200=0,0,Investment_Breakdown_DATA!U200),IF($C$2="Current Exchange rate",IF(Investment_Breakdown_DATA!U200=0,0,Investment_Breakdown_DATA!U200/ECO!U18),IF($C$2="Constant Exchange rate",IF(Investment_Breakdown_DATA!U200=0,0,Investment_Breakdown_DATA!U200/ECO!U53))))</f>
        <v>396.59127222527582</v>
      </c>
      <c r="L249" s="64">
        <f>IF($C$2="National Currency",IF(Investment_Breakdown_DATA!V200=0,0,Investment_Breakdown_DATA!V200),IF($C$2="Current Exchange rate",IF(Investment_Breakdown_DATA!V200=0,0,Investment_Breakdown_DATA!V200/ECO!V18),IF($C$2="Constant Exchange rate",IF(Investment_Breakdown_DATA!V200=0,0,Investment_Breakdown_DATA!V200/ECO!V53))))</f>
        <v>455.70526504160654</v>
      </c>
      <c r="M249" s="64">
        <f>IF($C$2="National Currency",IF(Investment_Breakdown_DATA!W200=0,0,Investment_Breakdown_DATA!W200),IF($C$2="Current Exchange rate",IF(Investment_Breakdown_DATA!W200=0,0,Investment_Breakdown_DATA!W200/ECO!W18),IF($C$2="Constant Exchange rate",IF(Investment_Breakdown_DATA!W200=0,0,Investment_Breakdown_DATA!W200/ECO!W53))))</f>
        <v>516</v>
      </c>
      <c r="N249" s="64">
        <f>IF($C$2="National Currency",IF(Investment_Breakdown_DATA!X200=0,0,Investment_Breakdown_DATA!X200),IF($C$2="Current Exchange rate",IF(Investment_Breakdown_DATA!X200=0,0,Investment_Breakdown_DATA!X200/ECO!X18),IF($C$2="Constant Exchange rate",IF(Investment_Breakdown_DATA!X200=0,0,Investment_Breakdown_DATA!X200/ECO!X53))))</f>
        <v>487.70000000000005</v>
      </c>
      <c r="O249" s="64">
        <f>IF($C$2="National Currency",IF(Investment_Breakdown_DATA!Y200=0,0,Investment_Breakdown_DATA!Y200),IF($C$2="Current Exchange rate",IF(Investment_Breakdown_DATA!Y200=0,0,Investment_Breakdown_DATA!Y200/ECO!Y18),IF($C$2="Constant Exchange rate",IF(Investment_Breakdown_DATA!Y200=0,0,Investment_Breakdown_DATA!Y200/ECO!Y53))))</f>
        <v>536.79999999999995</v>
      </c>
      <c r="P249" s="144">
        <f>IF($C$2="National Currency",IF(Investment_Breakdown_DATA!Z200=0,0,Investment_Breakdown_DATA!Z200),IF($C$2="Current Exchange rate",IF(Investment_Breakdown_DATA!Z200=0,0,Investment_Breakdown_DATA!Z200/ECO!Z18),IF($C$2="Constant Exchange rate",IF(Investment_Breakdown_DATA!Z200=0,0,Investment_Breakdown_DATA!Z200/ECO!Z53))))</f>
        <v>0</v>
      </c>
      <c r="Q249" s="63">
        <f t="shared" si="82"/>
        <v>1.5642295797100642E-4</v>
      </c>
      <c r="R249" s="63">
        <f t="shared" si="83"/>
        <v>0.10067664547877775</v>
      </c>
      <c r="S249" s="63">
        <f t="shared" si="84"/>
        <v>2.5349725925925921</v>
      </c>
    </row>
    <row r="250" spans="3:19" ht="15" x14ac:dyDescent="0.25">
      <c r="C250" s="165"/>
      <c r="D250" s="166"/>
      <c r="E250" s="61" t="str">
        <f t="shared" si="81"/>
        <v>ES</v>
      </c>
      <c r="F250" s="64">
        <f>IF($C$2="National Currency",IF(Investment_Breakdown_DATA!P201=0,0,Investment_Breakdown_DATA!P201),IF($C$2="Current Exchange rate",IF(Investment_Breakdown_DATA!P201=0,0,Investment_Breakdown_DATA!P201/ECO!P19),IF($C$2="Constant Exchange rate",IF(Investment_Breakdown_DATA!P201=0,0,Investment_Breakdown_DATA!P201/ECO!P54))))</f>
        <v>86572.15</v>
      </c>
      <c r="G250" s="64">
        <f>IF($C$2="National Currency",IF(Investment_Breakdown_DATA!Q201=0,0,Investment_Breakdown_DATA!Q201),IF($C$2="Current Exchange rate",IF(Investment_Breakdown_DATA!Q201=0,0,Investment_Breakdown_DATA!Q201/ECO!Q19),IF($C$2="Constant Exchange rate",IF(Investment_Breakdown_DATA!Q201=0,0,Investment_Breakdown_DATA!Q201/ECO!Q54))))</f>
        <v>93941.04</v>
      </c>
      <c r="H250" s="64">
        <f>IF($C$2="National Currency",IF(Investment_Breakdown_DATA!R201=0,0,Investment_Breakdown_DATA!R201),IF($C$2="Current Exchange rate",IF(Investment_Breakdown_DATA!R201=0,0,Investment_Breakdown_DATA!R201/ECO!R19),IF($C$2="Constant Exchange rate",IF(Investment_Breakdown_DATA!R201=0,0,Investment_Breakdown_DATA!R201/ECO!R54))))</f>
        <v>104525.35</v>
      </c>
      <c r="I250" s="64">
        <f>IF($C$2="National Currency",IF(Investment_Breakdown_DATA!S201=0,0,Investment_Breakdown_DATA!S201),IF($C$2="Current Exchange rate",IF(Investment_Breakdown_DATA!S201=0,0,Investment_Breakdown_DATA!S201/ECO!S19),IF($C$2="Constant Exchange rate",IF(Investment_Breakdown_DATA!S201=0,0,Investment_Breakdown_DATA!S201/ECO!S54))))</f>
        <v>107837.93352266001</v>
      </c>
      <c r="J250" s="64">
        <f>IF($C$2="National Currency",IF(Investment_Breakdown_DATA!T201=0,0,Investment_Breakdown_DATA!T201),IF($C$2="Current Exchange rate",IF(Investment_Breakdown_DATA!T201=0,0,Investment_Breakdown_DATA!T201/ECO!T19),IF($C$2="Constant Exchange rate",IF(Investment_Breakdown_DATA!T201=0,0,Investment_Breakdown_DATA!T201/ECO!T54))))</f>
        <v>115613.60396657001</v>
      </c>
      <c r="K250" s="64">
        <f>IF($C$2="National Currency",IF(Investment_Breakdown_DATA!U201=0,0,Investment_Breakdown_DATA!U201),IF($C$2="Current Exchange rate",IF(Investment_Breakdown_DATA!U201=0,0,Investment_Breakdown_DATA!U201/ECO!U19),IF($C$2="Constant Exchange rate",IF(Investment_Breakdown_DATA!U201=0,0,Investment_Breakdown_DATA!U201/ECO!U54))))</f>
        <v>124793.17246252</v>
      </c>
      <c r="L250" s="64">
        <f>IF($C$2="National Currency",IF(Investment_Breakdown_DATA!V201=0,0,Investment_Breakdown_DATA!V201),IF($C$2="Current Exchange rate",IF(Investment_Breakdown_DATA!V201=0,0,Investment_Breakdown_DATA!V201/ECO!V19),IF($C$2="Constant Exchange rate",IF(Investment_Breakdown_DATA!V201=0,0,Investment_Breakdown_DATA!V201/ECO!V54))))</f>
        <v>133001.57795836005</v>
      </c>
      <c r="M250" s="64">
        <f>IF($C$2="National Currency",IF(Investment_Breakdown_DATA!W201=0,0,Investment_Breakdown_DATA!W201),IF($C$2="Current Exchange rate",IF(Investment_Breakdown_DATA!W201=0,0,Investment_Breakdown_DATA!W201/ECO!W19),IF($C$2="Constant Exchange rate",IF(Investment_Breakdown_DATA!W201=0,0,Investment_Breakdown_DATA!W201/ECO!W54))))</f>
        <v>139187.26344608024</v>
      </c>
      <c r="N250" s="64">
        <f>IF($C$2="National Currency",IF(Investment_Breakdown_DATA!X201=0,0,Investment_Breakdown_DATA!X201),IF($C$2="Current Exchange rate",IF(Investment_Breakdown_DATA!X201=0,0,Investment_Breakdown_DATA!X201/ECO!X19),IF($C$2="Constant Exchange rate",IF(Investment_Breakdown_DATA!X201=0,0,Investment_Breakdown_DATA!X201/ECO!X54))))</f>
        <v>150628.67922363966</v>
      </c>
      <c r="O250" s="64">
        <f>IF($C$2="National Currency",IF(Investment_Breakdown_DATA!Y201=0,0,Investment_Breakdown_DATA!Y201),IF($C$2="Current Exchange rate",IF(Investment_Breakdown_DATA!Y201=0,0,Investment_Breakdown_DATA!Y201/ECO!Y19),IF($C$2="Constant Exchange rate",IF(Investment_Breakdown_DATA!Y201=0,0,Investment_Breakdown_DATA!Y201/ECO!Y54))))</f>
        <v>164451.36634941021</v>
      </c>
      <c r="P250" s="144">
        <f>IF($C$2="National Currency",IF(Investment_Breakdown_DATA!Z201=0,0,Investment_Breakdown_DATA!Z201),IF($C$2="Current Exchange rate",IF(Investment_Breakdown_DATA!Z201=0,0,Investment_Breakdown_DATA!Z201/ECO!Z19),IF($C$2="Constant Exchange rate",IF(Investment_Breakdown_DATA!Z201=0,0,Investment_Breakdown_DATA!Z201/ECO!Z54))))</f>
        <v>189254.06288372952</v>
      </c>
      <c r="Q250" s="63">
        <f t="shared" si="82"/>
        <v>4.792095597382335E-2</v>
      </c>
      <c r="R250" s="63">
        <f t="shared" si="83"/>
        <v>9.1766635656732376E-2</v>
      </c>
      <c r="S250" s="63">
        <f t="shared" si="84"/>
        <v>0.89958741176475598</v>
      </c>
    </row>
    <row r="251" spans="3:19" ht="15" x14ac:dyDescent="0.25">
      <c r="C251" s="165"/>
      <c r="D251" s="166"/>
      <c r="E251" s="61" t="str">
        <f t="shared" si="81"/>
        <v>FI</v>
      </c>
      <c r="F251" s="64">
        <f>IF($C$2="National Currency",IF(Investment_Breakdown_DATA!P202=0,0,Investment_Breakdown_DATA!P202),IF($C$2="Current Exchange rate",IF(Investment_Breakdown_DATA!P202=0,0,Investment_Breakdown_DATA!P202/ECO!P20),IF($C$2="Constant Exchange rate",IF(Investment_Breakdown_DATA!P202=0,0,Investment_Breakdown_DATA!P202/ECO!P55))))</f>
        <v>41928</v>
      </c>
      <c r="G251" s="64">
        <f>IF($C$2="National Currency",IF(Investment_Breakdown_DATA!Q202=0,0,Investment_Breakdown_DATA!Q202),IF($C$2="Current Exchange rate",IF(Investment_Breakdown_DATA!Q202=0,0,Investment_Breakdown_DATA!Q202/ECO!Q20),IF($C$2="Constant Exchange rate",IF(Investment_Breakdown_DATA!Q202=0,0,Investment_Breakdown_DATA!Q202/ECO!Q55))))</f>
        <v>48088</v>
      </c>
      <c r="H251" s="64">
        <f>IF($C$2="National Currency",IF(Investment_Breakdown_DATA!R202=0,0,Investment_Breakdown_DATA!R202),IF($C$2="Current Exchange rate",IF(Investment_Breakdown_DATA!R202=0,0,Investment_Breakdown_DATA!R202/ECO!R20),IF($C$2="Constant Exchange rate",IF(Investment_Breakdown_DATA!R202=0,0,Investment_Breakdown_DATA!R202/ECO!R55))))</f>
        <v>43998</v>
      </c>
      <c r="I251" s="64">
        <f>IF($C$2="National Currency",IF(Investment_Breakdown_DATA!S202=0,0,Investment_Breakdown_DATA!S202),IF($C$2="Current Exchange rate",IF(Investment_Breakdown_DATA!S202=0,0,Investment_Breakdown_DATA!S202/ECO!S20),IF($C$2="Constant Exchange rate",IF(Investment_Breakdown_DATA!S202=0,0,Investment_Breakdown_DATA!S202/ECO!S55))))</f>
        <v>37901</v>
      </c>
      <c r="J251" s="64">
        <f>IF($C$2="National Currency",IF(Investment_Breakdown_DATA!T202=0,0,Investment_Breakdown_DATA!T202),IF($C$2="Current Exchange rate",IF(Investment_Breakdown_DATA!T202=0,0,Investment_Breakdown_DATA!T202/ECO!T20),IF($C$2="Constant Exchange rate",IF(Investment_Breakdown_DATA!T202=0,0,Investment_Breakdown_DATA!T202/ECO!T55))))</f>
        <v>42049</v>
      </c>
      <c r="K251" s="64">
        <f>IF($C$2="National Currency",IF(Investment_Breakdown_DATA!U202=0,0,Investment_Breakdown_DATA!U202),IF($C$2="Current Exchange rate",IF(Investment_Breakdown_DATA!U202=0,0,Investment_Breakdown_DATA!U202/ECO!U20),IF($C$2="Constant Exchange rate",IF(Investment_Breakdown_DATA!U202=0,0,Investment_Breakdown_DATA!U202/ECO!U55))))</f>
        <v>43402</v>
      </c>
      <c r="L251" s="64">
        <f>IF($C$2="National Currency",IF(Investment_Breakdown_DATA!V202=0,0,Investment_Breakdown_DATA!V202),IF($C$2="Current Exchange rate",IF(Investment_Breakdown_DATA!V202=0,0,Investment_Breakdown_DATA!V202/ECO!V20),IF($C$2="Constant Exchange rate",IF(Investment_Breakdown_DATA!V202=0,0,Investment_Breakdown_DATA!V202/ECO!V55))))</f>
        <v>38117</v>
      </c>
      <c r="M251" s="64">
        <f>IF($C$2="National Currency",IF(Investment_Breakdown_DATA!W202=0,0,Investment_Breakdown_DATA!W202),IF($C$2="Current Exchange rate",IF(Investment_Breakdown_DATA!W202=0,0,Investment_Breakdown_DATA!W202/ECO!W20),IF($C$2="Constant Exchange rate",IF(Investment_Breakdown_DATA!W202=0,0,Investment_Breakdown_DATA!W202/ECO!W55))))</f>
        <v>38954</v>
      </c>
      <c r="N251" s="64">
        <f>IF($C$2="National Currency",IF(Investment_Breakdown_DATA!X202=0,0,Investment_Breakdown_DATA!X202),IF($C$2="Current Exchange rate",IF(Investment_Breakdown_DATA!X202=0,0,Investment_Breakdown_DATA!X202/ECO!X20),IF($C$2="Constant Exchange rate",IF(Investment_Breakdown_DATA!X202=0,0,Investment_Breakdown_DATA!X202/ECO!X55))))</f>
        <v>43173</v>
      </c>
      <c r="O251" s="64">
        <f>IF($C$2="National Currency",IF(Investment_Breakdown_DATA!Y202=0,0,Investment_Breakdown_DATA!Y202),IF($C$2="Current Exchange rate",IF(Investment_Breakdown_DATA!Y202=0,0,Investment_Breakdown_DATA!Y202/ECO!Y20),IF($C$2="Constant Exchange rate",IF(Investment_Breakdown_DATA!Y202=0,0,Investment_Breakdown_DATA!Y202/ECO!Y55))))</f>
        <v>45096</v>
      </c>
      <c r="P251" s="144">
        <f>IF($C$2="National Currency",IF(Investment_Breakdown_DATA!Z202=0,0,Investment_Breakdown_DATA!Z202),IF($C$2="Current Exchange rate",IF(Investment_Breakdown_DATA!Z202=0,0,Investment_Breakdown_DATA!Z202/ECO!Z20),IF($C$2="Constant Exchange rate",IF(Investment_Breakdown_DATA!Z202=0,0,Investment_Breakdown_DATA!Z202/ECO!Z55))))</f>
        <v>44218</v>
      </c>
      <c r="Q251" s="63">
        <f t="shared" si="82"/>
        <v>1.3140927184538945E-2</v>
      </c>
      <c r="R251" s="63">
        <f t="shared" si="83"/>
        <v>4.4541727468556669E-2</v>
      </c>
      <c r="S251" s="63">
        <f t="shared" si="84"/>
        <v>7.5558099599313033E-2</v>
      </c>
    </row>
    <row r="252" spans="3:19" ht="15" x14ac:dyDescent="0.25">
      <c r="C252" s="165"/>
      <c r="D252" s="166"/>
      <c r="E252" s="61" t="str">
        <f t="shared" si="81"/>
        <v>FR</v>
      </c>
      <c r="F252" s="64">
        <f>IF($C$2="National Currency",IF(Investment_Breakdown_DATA!P203=0,0,Investment_Breakdown_DATA!P203),IF($C$2="Current Exchange rate",IF(Investment_Breakdown_DATA!P203=0,0,Investment_Breakdown_DATA!P203/ECO!P21),IF($C$2="Constant Exchange rate",IF(Investment_Breakdown_DATA!P203=0,0,Investment_Breakdown_DATA!P203/ECO!P56))))</f>
        <v>750799</v>
      </c>
      <c r="G252" s="64">
        <f>IF($C$2="National Currency",IF(Investment_Breakdown_DATA!Q203=0,0,Investment_Breakdown_DATA!Q203),IF($C$2="Current Exchange rate",IF(Investment_Breakdown_DATA!Q203=0,0,Investment_Breakdown_DATA!Q203/ECO!Q21),IF($C$2="Constant Exchange rate",IF(Investment_Breakdown_DATA!Q203=0,0,Investment_Breakdown_DATA!Q203/ECO!Q56))))</f>
        <v>816606</v>
      </c>
      <c r="H252" s="64">
        <f>IF($C$2="National Currency",IF(Investment_Breakdown_DATA!R203=0,0,Investment_Breakdown_DATA!R203),IF($C$2="Current Exchange rate",IF(Investment_Breakdown_DATA!R203=0,0,Investment_Breakdown_DATA!R203/ECO!R21),IF($C$2="Constant Exchange rate",IF(Investment_Breakdown_DATA!R203=0,0,Investment_Breakdown_DATA!R203/ECO!R56))))</f>
        <v>836813</v>
      </c>
      <c r="I252" s="64">
        <f>IF($C$2="National Currency",IF(Investment_Breakdown_DATA!S203=0,0,Investment_Breakdown_DATA!S203),IF($C$2="Current Exchange rate",IF(Investment_Breakdown_DATA!S203=0,0,Investment_Breakdown_DATA!S203/ECO!S21),IF($C$2="Constant Exchange rate",IF(Investment_Breakdown_DATA!S203=0,0,Investment_Breakdown_DATA!S203/ECO!S56))))</f>
        <v>885685</v>
      </c>
      <c r="J252" s="64">
        <f>IF($C$2="National Currency",IF(Investment_Breakdown_DATA!T203=0,0,Investment_Breakdown_DATA!T203),IF($C$2="Current Exchange rate",IF(Investment_Breakdown_DATA!T203=0,0,Investment_Breakdown_DATA!T203/ECO!T21),IF($C$2="Constant Exchange rate",IF(Investment_Breakdown_DATA!T203=0,0,Investment_Breakdown_DATA!T203/ECO!T56))))</f>
        <v>934438</v>
      </c>
      <c r="K252" s="64">
        <f>IF($C$2="National Currency",IF(Investment_Breakdown_DATA!U203=0,0,Investment_Breakdown_DATA!U203),IF($C$2="Current Exchange rate",IF(Investment_Breakdown_DATA!U203=0,0,Investment_Breakdown_DATA!U203/ECO!U21),IF($C$2="Constant Exchange rate",IF(Investment_Breakdown_DATA!U203=0,0,Investment_Breakdown_DATA!U203/ECO!U56))))</f>
        <v>1039530</v>
      </c>
      <c r="L252" s="64">
        <f>IF($C$2="National Currency",IF(Investment_Breakdown_DATA!V203=0,0,Investment_Breakdown_DATA!V203),IF($C$2="Current Exchange rate",IF(Investment_Breakdown_DATA!V203=0,0,Investment_Breakdown_DATA!V203/ECO!V21),IF($C$2="Constant Exchange rate",IF(Investment_Breakdown_DATA!V203=0,0,Investment_Breakdown_DATA!V203/ECO!V56))))</f>
        <v>1133858</v>
      </c>
      <c r="M252" s="64">
        <f>IF($C$2="National Currency",IF(Investment_Breakdown_DATA!W203=0,0,Investment_Breakdown_DATA!W203),IF($C$2="Current Exchange rate",IF(Investment_Breakdown_DATA!W203=0,0,Investment_Breakdown_DATA!W203/ECO!W21),IF($C$2="Constant Exchange rate",IF(Investment_Breakdown_DATA!W203=0,0,Investment_Breakdown_DATA!W203/ECO!W56))))</f>
        <v>1136768</v>
      </c>
      <c r="N252" s="64">
        <f>IF($C$2="National Currency",IF(Investment_Breakdown_DATA!X203=0,0,Investment_Breakdown_DATA!X203),IF($C$2="Current Exchange rate",IF(Investment_Breakdown_DATA!X203=0,0,Investment_Breakdown_DATA!X203/ECO!X21),IF($C$2="Constant Exchange rate",IF(Investment_Breakdown_DATA!X203=0,0,Investment_Breakdown_DATA!X203/ECO!X56))))</f>
        <v>1288339</v>
      </c>
      <c r="O252" s="64">
        <f>IF($C$2="National Currency",IF(Investment_Breakdown_DATA!Y203=0,0,Investment_Breakdown_DATA!Y203),IF($C$2="Current Exchange rate",IF(Investment_Breakdown_DATA!Y203=0,0,Investment_Breakdown_DATA!Y203/ECO!Y21),IF($C$2="Constant Exchange rate",IF(Investment_Breakdown_DATA!Y203=0,0,Investment_Breakdown_DATA!Y203/ECO!Y56))))</f>
        <v>1319516</v>
      </c>
      <c r="P252" s="144">
        <f>IF($C$2="National Currency",IF(Investment_Breakdown_DATA!Z203=0,0,Investment_Breakdown_DATA!Z203),IF($C$2="Current Exchange rate",IF(Investment_Breakdown_DATA!Z203=0,0,Investment_Breakdown_DATA!Z203/ECO!Z21),IF($C$2="Constant Exchange rate",IF(Investment_Breakdown_DATA!Z203=0,0,Investment_Breakdown_DATA!Z203/ECO!Z56))))</f>
        <v>0</v>
      </c>
      <c r="Q252" s="63">
        <f t="shared" si="82"/>
        <v>0.38450558086823866</v>
      </c>
      <c r="R252" s="63">
        <f t="shared" si="83"/>
        <v>2.4199376095887848E-2</v>
      </c>
      <c r="S252" s="63">
        <f t="shared" si="84"/>
        <v>0.75748236212355113</v>
      </c>
    </row>
    <row r="253" spans="3:19" ht="15" x14ac:dyDescent="0.25">
      <c r="C253" s="165"/>
      <c r="D253" s="166"/>
      <c r="E253" s="61" t="str">
        <f t="shared" si="81"/>
        <v>GR</v>
      </c>
      <c r="F253" s="64">
        <f>IF($C$2="National Currency",IF(Investment_Breakdown_DATA!P204=0,0,Investment_Breakdown_DATA!P204),IF($C$2="Current Exchange rate",IF(Investment_Breakdown_DATA!P204=0,0,Investment_Breakdown_DATA!P204/ECO!P22),IF($C$2="Constant Exchange rate",IF(Investment_Breakdown_DATA!P204=0,0,Investment_Breakdown_DATA!P204/ECO!P57))))</f>
        <v>3352</v>
      </c>
      <c r="G253" s="64">
        <f>IF($C$2="National Currency",IF(Investment_Breakdown_DATA!Q204=0,0,Investment_Breakdown_DATA!Q204),IF($C$2="Current Exchange rate",IF(Investment_Breakdown_DATA!Q204=0,0,Investment_Breakdown_DATA!Q204/ECO!Q22),IF($C$2="Constant Exchange rate",IF(Investment_Breakdown_DATA!Q204=0,0,Investment_Breakdown_DATA!Q204/ECO!Q57))))</f>
        <v>3729</v>
      </c>
      <c r="H253" s="64">
        <f>IF($C$2="National Currency",IF(Investment_Breakdown_DATA!R204=0,0,Investment_Breakdown_DATA!R204),IF($C$2="Current Exchange rate",IF(Investment_Breakdown_DATA!R204=0,0,Investment_Breakdown_DATA!R204/ECO!R22),IF($C$2="Constant Exchange rate",IF(Investment_Breakdown_DATA!R204=0,0,Investment_Breakdown_DATA!R204/ECO!R57))))</f>
        <v>4426</v>
      </c>
      <c r="I253" s="64">
        <f>IF($C$2="National Currency",IF(Investment_Breakdown_DATA!S204=0,0,Investment_Breakdown_DATA!S204),IF($C$2="Current Exchange rate",IF(Investment_Breakdown_DATA!S204=0,0,Investment_Breakdown_DATA!S204/ECO!S22),IF($C$2="Constant Exchange rate",IF(Investment_Breakdown_DATA!S204=0,0,Investment_Breakdown_DATA!S204/ECO!S57))))</f>
        <v>4806</v>
      </c>
      <c r="J253" s="64">
        <f>IF($C$2="National Currency",IF(Investment_Breakdown_DATA!T204=0,0,Investment_Breakdown_DATA!T204),IF($C$2="Current Exchange rate",IF(Investment_Breakdown_DATA!T204=0,0,Investment_Breakdown_DATA!T204/ECO!T22),IF($C$2="Constant Exchange rate",IF(Investment_Breakdown_DATA!T204=0,0,Investment_Breakdown_DATA!T204/ECO!T57))))</f>
        <v>5100</v>
      </c>
      <c r="K253" s="64">
        <f>IF($C$2="National Currency",IF(Investment_Breakdown_DATA!U204=0,0,Investment_Breakdown_DATA!U204),IF($C$2="Current Exchange rate",IF(Investment_Breakdown_DATA!U204=0,0,Investment_Breakdown_DATA!U204/ECO!U22),IF($C$2="Constant Exchange rate",IF(Investment_Breakdown_DATA!U204=0,0,Investment_Breakdown_DATA!U204/ECO!U57))))</f>
        <v>5896</v>
      </c>
      <c r="L253" s="64">
        <f>IF($C$2="National Currency",IF(Investment_Breakdown_DATA!V204=0,0,Investment_Breakdown_DATA!V204),IF($C$2="Current Exchange rate",IF(Investment_Breakdown_DATA!V204=0,0,Investment_Breakdown_DATA!V204/ECO!V22),IF($C$2="Constant Exchange rate",IF(Investment_Breakdown_DATA!V204=0,0,Investment_Breakdown_DATA!V204/ECO!V57))))</f>
        <v>6320</v>
      </c>
      <c r="M253" s="64">
        <f>IF($C$2="National Currency",IF(Investment_Breakdown_DATA!W204=0,0,Investment_Breakdown_DATA!W204),IF($C$2="Current Exchange rate",IF(Investment_Breakdown_DATA!W204=0,0,Investment_Breakdown_DATA!W204/ECO!W22),IF($C$2="Constant Exchange rate",IF(Investment_Breakdown_DATA!W204=0,0,Investment_Breakdown_DATA!W204/ECO!W57))))</f>
        <v>5394</v>
      </c>
      <c r="N253" s="64">
        <f>IF($C$2="National Currency",IF(Investment_Breakdown_DATA!X204=0,0,Investment_Breakdown_DATA!X204),IF($C$2="Current Exchange rate",IF(Investment_Breakdown_DATA!X204=0,0,Investment_Breakdown_DATA!X204/ECO!X22),IF($C$2="Constant Exchange rate",IF(Investment_Breakdown_DATA!X204=0,0,Investment_Breakdown_DATA!X204/ECO!X57))))</f>
        <v>5591</v>
      </c>
      <c r="O253" s="64">
        <f>IF($C$2="National Currency",IF(Investment_Breakdown_DATA!Y204=0,0,Investment_Breakdown_DATA!Y204),IF($C$2="Current Exchange rate",IF(Investment_Breakdown_DATA!Y204=0,0,Investment_Breakdown_DATA!Y204/ECO!Y22),IF($C$2="Constant Exchange rate",IF(Investment_Breakdown_DATA!Y204=0,0,Investment_Breakdown_DATA!Y204/ECO!Y57))))</f>
        <v>5718</v>
      </c>
      <c r="P253" s="144">
        <f>IF($C$2="National Currency",IF(Investment_Breakdown_DATA!Z204=0,0,Investment_Breakdown_DATA!Z204),IF($C$2="Current Exchange rate",IF(Investment_Breakdown_DATA!Z204=0,0,Investment_Breakdown_DATA!Z204/ECO!Z22),IF($C$2="Constant Exchange rate",IF(Investment_Breakdown_DATA!Z204=0,0,Investment_Breakdown_DATA!Z204/ECO!Z57))))</f>
        <v>0</v>
      </c>
      <c r="Q253" s="63">
        <f t="shared" si="82"/>
        <v>1.6662192132604597E-3</v>
      </c>
      <c r="R253" s="63">
        <f t="shared" si="83"/>
        <v>2.2715077803612926E-2</v>
      </c>
      <c r="S253" s="63">
        <f t="shared" si="84"/>
        <v>0.70584725536992843</v>
      </c>
    </row>
    <row r="254" spans="3:19" ht="15" x14ac:dyDescent="0.25">
      <c r="C254" s="165"/>
      <c r="D254" s="166"/>
      <c r="E254" s="61" t="str">
        <f t="shared" si="81"/>
        <v>HR</v>
      </c>
      <c r="F254" s="64">
        <f>IF($C$2="National Currency",IF(Investment_Breakdown_DATA!P205=0,0,Investment_Breakdown_DATA!P205),IF($C$2="Current Exchange rate",IF(Investment_Breakdown_DATA!P205=0,0,Investment_Breakdown_DATA!P205/ECO!P23),IF($C$2="Constant Exchange rate",IF(Investment_Breakdown_DATA!P205=0,0,Investment_Breakdown_DATA!P205/ECO!P58))))</f>
        <v>0</v>
      </c>
      <c r="G254" s="64">
        <f>IF($C$2="National Currency",IF(Investment_Breakdown_DATA!Q205=0,0,Investment_Breakdown_DATA!Q205),IF($C$2="Current Exchange rate",IF(Investment_Breakdown_DATA!Q205=0,0,Investment_Breakdown_DATA!Q205/ECO!Q23),IF($C$2="Constant Exchange rate",IF(Investment_Breakdown_DATA!Q205=0,0,Investment_Breakdown_DATA!Q205/ECO!Q58))))</f>
        <v>0</v>
      </c>
      <c r="H254" s="64">
        <f>IF($C$2="National Currency",IF(Investment_Breakdown_DATA!R205=0,0,Investment_Breakdown_DATA!R205),IF($C$2="Current Exchange rate",IF(Investment_Breakdown_DATA!R205=0,0,Investment_Breakdown_DATA!R205/ECO!R23),IF($C$2="Constant Exchange rate",IF(Investment_Breakdown_DATA!R205=0,0,Investment_Breakdown_DATA!R205/ECO!R58))))</f>
        <v>0</v>
      </c>
      <c r="I254" s="64">
        <f>IF($C$2="National Currency",IF(Investment_Breakdown_DATA!S205=0,0,Investment_Breakdown_DATA!S205),IF($C$2="Current Exchange rate",IF(Investment_Breakdown_DATA!S205=0,0,Investment_Breakdown_DATA!S205/ECO!S23),IF($C$2="Constant Exchange rate",IF(Investment_Breakdown_DATA!S205=0,0,Investment_Breakdown_DATA!S205/ECO!S58))))</f>
        <v>0</v>
      </c>
      <c r="J254" s="64">
        <f>IF($C$2="National Currency",IF(Investment_Breakdown_DATA!T205=0,0,Investment_Breakdown_DATA!T205),IF($C$2="Current Exchange rate",IF(Investment_Breakdown_DATA!T205=0,0,Investment_Breakdown_DATA!T205/ECO!T23),IF($C$2="Constant Exchange rate",IF(Investment_Breakdown_DATA!T205=0,0,Investment_Breakdown_DATA!T205/ECO!T58))))</f>
        <v>0</v>
      </c>
      <c r="K254" s="64">
        <f>IF($C$2="National Currency",IF(Investment_Breakdown_DATA!U205=0,0,Investment_Breakdown_DATA!U205),IF($C$2="Current Exchange rate",IF(Investment_Breakdown_DATA!U205=0,0,Investment_Breakdown_DATA!U205/ECO!U23),IF($C$2="Constant Exchange rate",IF(Investment_Breakdown_DATA!U205=0,0,Investment_Breakdown_DATA!U205/ECO!U58))))</f>
        <v>0</v>
      </c>
      <c r="L254" s="64">
        <f>IF($C$2="National Currency",IF(Investment_Breakdown_DATA!V205=0,0,Investment_Breakdown_DATA!V205),IF($C$2="Current Exchange rate",IF(Investment_Breakdown_DATA!V205=0,0,Investment_Breakdown_DATA!V205/ECO!V23),IF($C$2="Constant Exchange rate",IF(Investment_Breakdown_DATA!V205=0,0,Investment_Breakdown_DATA!V205/ECO!V58))))</f>
        <v>0</v>
      </c>
      <c r="M254" s="64">
        <f>IF($C$2="National Currency",IF(Investment_Breakdown_DATA!W205=0,0,Investment_Breakdown_DATA!W205),IF($C$2="Current Exchange rate",IF(Investment_Breakdown_DATA!W205=0,0,Investment_Breakdown_DATA!W205/ECO!W23),IF($C$2="Constant Exchange rate",IF(Investment_Breakdown_DATA!W205=0,0,Investment_Breakdown_DATA!W205/ECO!W58))))</f>
        <v>0</v>
      </c>
      <c r="N254" s="64">
        <f>IF($C$2="National Currency",IF(Investment_Breakdown_DATA!X205=0,0,Investment_Breakdown_DATA!X205),IF($C$2="Current Exchange rate",IF(Investment_Breakdown_DATA!X205=0,0,Investment_Breakdown_DATA!X205/ECO!X23),IF($C$2="Constant Exchange rate",IF(Investment_Breakdown_DATA!X205=0,0,Investment_Breakdown_DATA!X205/ECO!X58))))</f>
        <v>0</v>
      </c>
      <c r="O254" s="64">
        <f>IF($C$2="National Currency",IF(Investment_Breakdown_DATA!Y205=0,0,Investment_Breakdown_DATA!Y205),IF($C$2="Current Exchange rate",IF(Investment_Breakdown_DATA!Y205=0,0,Investment_Breakdown_DATA!Y205/ECO!Y23),IF($C$2="Constant Exchange rate",IF(Investment_Breakdown_DATA!Y205=0,0,Investment_Breakdown_DATA!Y205/ECO!Y58))))</f>
        <v>0</v>
      </c>
      <c r="P254" s="144">
        <f>IF($C$2="National Currency",IF(Investment_Breakdown_DATA!Z205=0,0,Investment_Breakdown_DATA!Z205),IF($C$2="Current Exchange rate",IF(Investment_Breakdown_DATA!Z205=0,0,Investment_Breakdown_DATA!Z205/ECO!Z23),IF($C$2="Constant Exchange rate",IF(Investment_Breakdown_DATA!Z205=0,0,Investment_Breakdown_DATA!Z205/ECO!Z58))))</f>
        <v>0</v>
      </c>
      <c r="Q254" s="63">
        <f t="shared" si="82"/>
        <v>0</v>
      </c>
      <c r="R254" s="63" t="str">
        <f t="shared" si="83"/>
        <v>-</v>
      </c>
      <c r="S254" s="63" t="str">
        <f t="shared" si="84"/>
        <v>-</v>
      </c>
    </row>
    <row r="255" spans="3:19" ht="15" x14ac:dyDescent="0.25">
      <c r="C255" s="165"/>
      <c r="D255" s="166"/>
      <c r="E255" s="61" t="str">
        <f t="shared" si="81"/>
        <v>HU</v>
      </c>
      <c r="F255" s="64">
        <f>IF($C$2="National Currency",IF(Investment_Breakdown_DATA!P206=0,0,Investment_Breakdown_DATA!P206),IF($C$2="Current Exchange rate",IF(Investment_Breakdown_DATA!P206=0,0,Investment_Breakdown_DATA!P206/ECO!P24),IF($C$2="Constant Exchange rate",IF(Investment_Breakdown_DATA!P206=0,0,Investment_Breakdown_DATA!P206/ECO!P59))))</f>
        <v>2970.5932686822589</v>
      </c>
      <c r="G255" s="64">
        <f>IF($C$2="National Currency",IF(Investment_Breakdown_DATA!Q206=0,0,Investment_Breakdown_DATA!Q206),IF($C$2="Current Exchange rate",IF(Investment_Breakdown_DATA!Q206=0,0,Investment_Breakdown_DATA!Q206/ECO!Q24),IF($C$2="Constant Exchange rate",IF(Investment_Breakdown_DATA!Q206=0,0,Investment_Breakdown_DATA!Q206/ECO!Q59))))</f>
        <v>3461.18717119858</v>
      </c>
      <c r="H255" s="64">
        <f>IF($C$2="National Currency",IF(Investment_Breakdown_DATA!R206=0,0,Investment_Breakdown_DATA!R206),IF($C$2="Current Exchange rate",IF(Investment_Breakdown_DATA!R206=0,0,Investment_Breakdown_DATA!R206/ECO!R24),IF($C$2="Constant Exchange rate",IF(Investment_Breakdown_DATA!R206=0,0,Investment_Breakdown_DATA!R206/ECO!R59))))</f>
        <v>3654.8076313621091</v>
      </c>
      <c r="I255" s="64">
        <f>IF($C$2="National Currency",IF(Investment_Breakdown_DATA!S206=0,0,Investment_Breakdown_DATA!S206),IF($C$2="Current Exchange rate",IF(Investment_Breakdown_DATA!S206=0,0,Investment_Breakdown_DATA!S206/ECO!S24),IF($C$2="Constant Exchange rate",IF(Investment_Breakdown_DATA!S206=0,0,Investment_Breakdown_DATA!S206/ECO!S59))))</f>
        <v>3762.4548393230648</v>
      </c>
      <c r="J255" s="64">
        <f>IF($C$2="National Currency",IF(Investment_Breakdown_DATA!T206=0,0,Investment_Breakdown_DATA!T206),IF($C$2="Current Exchange rate",IF(Investment_Breakdown_DATA!T206=0,0,Investment_Breakdown_DATA!T206/ECO!T24),IF($C$2="Constant Exchange rate",IF(Investment_Breakdown_DATA!T206=0,0,Investment_Breakdown_DATA!T206/ECO!T59))))</f>
        <v>3837.2472586676804</v>
      </c>
      <c r="K255" s="64">
        <f>IF($C$2="National Currency",IF(Investment_Breakdown_DATA!U206=0,0,Investment_Breakdown_DATA!U206),IF($C$2="Current Exchange rate",IF(Investment_Breakdown_DATA!U206=0,0,Investment_Breakdown_DATA!U206/ECO!U24),IF($C$2="Constant Exchange rate",IF(Investment_Breakdown_DATA!U206=0,0,Investment_Breakdown_DATA!U206/ECO!U59))))</f>
        <v>3539.8586550041196</v>
      </c>
      <c r="L255" s="64">
        <f>IF($C$2="National Currency",IF(Investment_Breakdown_DATA!V206=0,0,Investment_Breakdown_DATA!V206),IF($C$2="Current Exchange rate",IF(Investment_Breakdown_DATA!V206=0,0,Investment_Breakdown_DATA!V206/ECO!V24),IF($C$2="Constant Exchange rate",IF(Investment_Breakdown_DATA!V206=0,0,Investment_Breakdown_DATA!V206/ECO!V59))))</f>
        <v>3316.5557457057739</v>
      </c>
      <c r="M255" s="64">
        <f>IF($C$2="National Currency",IF(Investment_Breakdown_DATA!W206=0,0,Investment_Breakdown_DATA!W206),IF($C$2="Current Exchange rate",IF(Investment_Breakdown_DATA!W206=0,0,Investment_Breakdown_DATA!W206/ECO!W24),IF($C$2="Constant Exchange rate",IF(Investment_Breakdown_DATA!W206=0,0,Investment_Breakdown_DATA!W206/ECO!W59))))</f>
        <v>3169.5918108639157</v>
      </c>
      <c r="N255" s="64">
        <f>IF($C$2="National Currency",IF(Investment_Breakdown_DATA!X206=0,0,Investment_Breakdown_DATA!X206),IF($C$2="Current Exchange rate",IF(Investment_Breakdown_DATA!X206=0,0,Investment_Breakdown_DATA!X206/ECO!X24),IF($C$2="Constant Exchange rate",IF(Investment_Breakdown_DATA!X206=0,0,Investment_Breakdown_DATA!X206/ECO!X59))))</f>
        <v>3084.4900804969257</v>
      </c>
      <c r="O255" s="64">
        <f>IF($C$2="National Currency",IF(Investment_Breakdown_DATA!Y206=0,0,Investment_Breakdown_DATA!Y206),IF($C$2="Current Exchange rate",IF(Investment_Breakdown_DATA!Y206=0,0,Investment_Breakdown_DATA!Y206/ECO!Y24),IF($C$2="Constant Exchange rate",IF(Investment_Breakdown_DATA!Y206=0,0,Investment_Breakdown_DATA!Y206/ECO!Y59))))</f>
        <v>3190.2548012930215</v>
      </c>
      <c r="P255" s="144">
        <f>IF($C$2="National Currency",IF(Investment_Breakdown_DATA!Z206=0,0,Investment_Breakdown_DATA!Z206),IF($C$2="Current Exchange rate",IF(Investment_Breakdown_DATA!Z206=0,0,Investment_Breakdown_DATA!Z206/ECO!Z24),IF($C$2="Constant Exchange rate",IF(Investment_Breakdown_DATA!Z206=0,0,Investment_Breakdown_DATA!Z206/ECO!Z59))))</f>
        <v>0</v>
      </c>
      <c r="Q255" s="63">
        <f t="shared" si="82"/>
        <v>9.2963690890361357E-4</v>
      </c>
      <c r="R255" s="63">
        <f t="shared" si="83"/>
        <v>3.4289207627815399E-2</v>
      </c>
      <c r="S255" s="63">
        <f t="shared" si="84"/>
        <v>7.3945341129855624E-2</v>
      </c>
    </row>
    <row r="256" spans="3:19" ht="15" x14ac:dyDescent="0.25">
      <c r="C256" s="165"/>
      <c r="D256" s="166"/>
      <c r="E256" s="61" t="str">
        <f t="shared" si="81"/>
        <v>IE</v>
      </c>
      <c r="F256" s="64">
        <f>IF($C$2="National Currency",IF(Investment_Breakdown_DATA!P207=0,0,Investment_Breakdown_DATA!P207),IF($C$2="Current Exchange rate",IF(Investment_Breakdown_DATA!P207=0,0,Investment_Breakdown_DATA!P207/ECO!P25),IF($C$2="Constant Exchange rate",IF(Investment_Breakdown_DATA!P207=0,0,Investment_Breakdown_DATA!P207/ECO!P60))))</f>
        <v>21820</v>
      </c>
      <c r="G256" s="64">
        <f>IF($C$2="National Currency",IF(Investment_Breakdown_DATA!Q207=0,0,Investment_Breakdown_DATA!Q207),IF($C$2="Current Exchange rate",IF(Investment_Breakdown_DATA!Q207=0,0,Investment_Breakdown_DATA!Q207/ECO!Q25),IF($C$2="Constant Exchange rate",IF(Investment_Breakdown_DATA!Q207=0,0,Investment_Breakdown_DATA!Q207/ECO!Q60))))</f>
        <v>18690</v>
      </c>
      <c r="H256" s="64">
        <f>IF($C$2="National Currency",IF(Investment_Breakdown_DATA!R207=0,0,Investment_Breakdown_DATA!R207),IF($C$2="Current Exchange rate",IF(Investment_Breakdown_DATA!R207=0,0,Investment_Breakdown_DATA!R207/ECO!R25),IF($C$2="Constant Exchange rate",IF(Investment_Breakdown_DATA!R207=0,0,Investment_Breakdown_DATA!R207/ECO!R60))))</f>
        <v>18619</v>
      </c>
      <c r="I256" s="64">
        <f>IF($C$2="National Currency",IF(Investment_Breakdown_DATA!S207=0,0,Investment_Breakdown_DATA!S207),IF($C$2="Current Exchange rate",IF(Investment_Breakdown_DATA!S207=0,0,Investment_Breakdown_DATA!S207/ECO!S25),IF($C$2="Constant Exchange rate",IF(Investment_Breakdown_DATA!S207=0,0,Investment_Breakdown_DATA!S207/ECO!S60))))</f>
        <v>19024</v>
      </c>
      <c r="J256" s="64">
        <f>IF($C$2="National Currency",IF(Investment_Breakdown_DATA!T207=0,0,Investment_Breakdown_DATA!T207),IF($C$2="Current Exchange rate",IF(Investment_Breakdown_DATA!T207=0,0,Investment_Breakdown_DATA!T207/ECO!T25),IF($C$2="Constant Exchange rate",IF(Investment_Breakdown_DATA!T207=0,0,Investment_Breakdown_DATA!T207/ECO!T60))))</f>
        <v>21731</v>
      </c>
      <c r="K256" s="64">
        <f>IF($C$2="National Currency",IF(Investment_Breakdown_DATA!U207=0,0,Investment_Breakdown_DATA!U207),IF($C$2="Current Exchange rate",IF(Investment_Breakdown_DATA!U207=0,0,Investment_Breakdown_DATA!U207/ECO!U25),IF($C$2="Constant Exchange rate",IF(Investment_Breakdown_DATA!U207=0,0,Investment_Breakdown_DATA!U207/ECO!U60))))</f>
        <v>21107</v>
      </c>
      <c r="L256" s="64">
        <f>IF($C$2="National Currency",IF(Investment_Breakdown_DATA!V207=0,0,Investment_Breakdown_DATA!V207),IF($C$2="Current Exchange rate",IF(Investment_Breakdown_DATA!V207=0,0,Investment_Breakdown_DATA!V207/ECO!V25),IF($C$2="Constant Exchange rate",IF(Investment_Breakdown_DATA!V207=0,0,Investment_Breakdown_DATA!V207/ECO!V60))))</f>
        <v>21372</v>
      </c>
      <c r="M256" s="64">
        <f>IF($C$2="National Currency",IF(Investment_Breakdown_DATA!W207=0,0,Investment_Breakdown_DATA!W207),IF($C$2="Current Exchange rate",IF(Investment_Breakdown_DATA!W207=0,0,Investment_Breakdown_DATA!W207/ECO!W25),IF($C$2="Constant Exchange rate",IF(Investment_Breakdown_DATA!W207=0,0,Investment_Breakdown_DATA!W207/ECO!W60))))</f>
        <v>24899</v>
      </c>
      <c r="N256" s="64">
        <f>IF($C$2="National Currency",IF(Investment_Breakdown_DATA!X207=0,0,Investment_Breakdown_DATA!X207),IF($C$2="Current Exchange rate",IF(Investment_Breakdown_DATA!X207=0,0,Investment_Breakdown_DATA!X207/ECO!X25),IF($C$2="Constant Exchange rate",IF(Investment_Breakdown_DATA!X207=0,0,Investment_Breakdown_DATA!X207/ECO!X60))))</f>
        <v>26558</v>
      </c>
      <c r="O256" s="141">
        <f>IF($C$2="National Currency",IF(Investment_Breakdown_DATA!Y207=0,0,Investment_Breakdown_DATA!Y207),IF($C$2="Current Exchange rate",IF(Investment_Breakdown_DATA!Y207=0,0,Investment_Breakdown_DATA!Y207/ECO!Y25),IF($C$2="Constant Exchange rate",IF(Investment_Breakdown_DATA!Y207=0,0,Investment_Breakdown_DATA!Y207/ECO!Y60))))</f>
        <v>26558</v>
      </c>
      <c r="P256" s="144">
        <f>IF($C$2="National Currency",IF(Investment_Breakdown_DATA!Z207=0,0,Investment_Breakdown_DATA!Z207),IF($C$2="Current Exchange rate",IF(Investment_Breakdown_DATA!Z207=0,0,Investment_Breakdown_DATA!Z207/ECO!Z25),IF($C$2="Constant Exchange rate",IF(Investment_Breakdown_DATA!Z207=0,0,Investment_Breakdown_DATA!Z207/ECO!Z60))))</f>
        <v>0</v>
      </c>
      <c r="Q256" s="63">
        <f t="shared" si="82"/>
        <v>7.738973393804003E-3</v>
      </c>
      <c r="R256" s="63">
        <f t="shared" si="83"/>
        <v>0</v>
      </c>
      <c r="S256" s="63">
        <f t="shared" si="84"/>
        <v>0.21714023831347395</v>
      </c>
    </row>
    <row r="257" spans="3:19" ht="15" x14ac:dyDescent="0.25">
      <c r="C257" s="165"/>
      <c r="D257" s="166"/>
      <c r="E257" s="61" t="str">
        <f t="shared" si="81"/>
        <v>IS</v>
      </c>
      <c r="F257" s="141">
        <f>IF($C$2="National Currency",IF(Investment_Breakdown_DATA!P208=0,0,Investment_Breakdown_DATA!P208),IF($C$2="Current Exchange rate",IF(Investment_Breakdown_DATA!P208=0,0,Investment_Breakdown_DATA!P208/ECO!P26),IF($C$2="Constant Exchange rate",IF(Investment_Breakdown_DATA!P208=0,0,Investment_Breakdown_DATA!P208/ECO!P61))))</f>
        <v>232.6583592938733</v>
      </c>
      <c r="G257" s="141">
        <f>IF($C$2="National Currency",IF(Investment_Breakdown_DATA!Q208=0,0,Investment_Breakdown_DATA!Q208),IF($C$2="Current Exchange rate",IF(Investment_Breakdown_DATA!Q208=0,0,Investment_Breakdown_DATA!Q208/ECO!Q26),IF($C$2="Constant Exchange rate",IF(Investment_Breakdown_DATA!Q208=0,0,Investment_Breakdown_DATA!Q208/ECO!Q61))))</f>
        <v>306.25973520249221</v>
      </c>
      <c r="H257" s="64">
        <f>IF($C$2="National Currency",IF(Investment_Breakdown_DATA!R208=0,0,Investment_Breakdown_DATA!R208),IF($C$2="Current Exchange rate",IF(Investment_Breakdown_DATA!R208=0,0,Investment_Breakdown_DATA!R208/ECO!R26),IF($C$2="Constant Exchange rate",IF(Investment_Breakdown_DATA!R208=0,0,Investment_Breakdown_DATA!R208/ECO!R61))))</f>
        <v>379.86111111111109</v>
      </c>
      <c r="I257" s="64">
        <f>IF($C$2="National Currency",IF(Investment_Breakdown_DATA!S208=0,0,Investment_Breakdown_DATA!S208),IF($C$2="Current Exchange rate",IF(Investment_Breakdown_DATA!S208=0,0,Investment_Breakdown_DATA!S208/ECO!S26),IF($C$2="Constant Exchange rate",IF(Investment_Breakdown_DATA!S208=0,0,Investment_Breakdown_DATA!S208/ECO!S61))))</f>
        <v>256.54854620976113</v>
      </c>
      <c r="J257" s="64">
        <f>IF($C$2="National Currency",IF(Investment_Breakdown_DATA!T208=0,0,Investment_Breakdown_DATA!T208),IF($C$2="Current Exchange rate",IF(Investment_Breakdown_DATA!T208=0,0,Investment_Breakdown_DATA!T208/ECO!T26),IF($C$2="Constant Exchange rate",IF(Investment_Breakdown_DATA!T208=0,0,Investment_Breakdown_DATA!T208/ECO!T61))))</f>
        <v>140.2323468328141</v>
      </c>
      <c r="K257" s="64">
        <f>IF($C$2="National Currency",IF(Investment_Breakdown_DATA!U208=0,0,Investment_Breakdown_DATA!U208),IF($C$2="Current Exchange rate",IF(Investment_Breakdown_DATA!U208=0,0,Investment_Breakdown_DATA!U208/ECO!U26),IF($C$2="Constant Exchange rate",IF(Investment_Breakdown_DATA!U208=0,0,Investment_Breakdown_DATA!U208/ECO!U61))))</f>
        <v>308.60591900311522</v>
      </c>
      <c r="L257" s="64">
        <f>IF($C$2="National Currency",IF(Investment_Breakdown_DATA!V208=0,0,Investment_Breakdown_DATA!V208),IF($C$2="Current Exchange rate",IF(Investment_Breakdown_DATA!V208=0,0,Investment_Breakdown_DATA!V208/ECO!V26),IF($C$2="Constant Exchange rate",IF(Investment_Breakdown_DATA!V208=0,0,Investment_Breakdown_DATA!V208/ECO!V61))))</f>
        <v>379.49117341640704</v>
      </c>
      <c r="M257" s="64">
        <f>IF($C$2="National Currency",IF(Investment_Breakdown_DATA!W208=0,0,Investment_Breakdown_DATA!W208),IF($C$2="Current Exchange rate",IF(Investment_Breakdown_DATA!W208=0,0,Investment_Breakdown_DATA!W208/ECO!W26),IF($C$2="Constant Exchange rate",IF(Investment_Breakdown_DATA!W208=0,0,Investment_Breakdown_DATA!W208/ECO!W61))))</f>
        <v>448.86422637590857</v>
      </c>
      <c r="N257" s="64">
        <f>IF($C$2="National Currency",IF(Investment_Breakdown_DATA!X208=0,0,Investment_Breakdown_DATA!X208),IF($C$2="Current Exchange rate",IF(Investment_Breakdown_DATA!X208=0,0,Investment_Breakdown_DATA!X208/ECO!X26),IF($C$2="Constant Exchange rate",IF(Investment_Breakdown_DATA!X208=0,0,Investment_Breakdown_DATA!X208/ECO!X61))))</f>
        <v>474.13681204569053</v>
      </c>
      <c r="O257" s="64">
        <f>IF($C$2="National Currency",IF(Investment_Breakdown_DATA!Y208=0,0,Investment_Breakdown_DATA!Y208),IF($C$2="Current Exchange rate",IF(Investment_Breakdown_DATA!Y208=0,0,Investment_Breakdown_DATA!Y208/ECO!Y26),IF($C$2="Constant Exchange rate",IF(Investment_Breakdown_DATA!Y208=0,0,Investment_Breakdown_DATA!Y208/ECO!Y61))))</f>
        <v>474.13681204569053</v>
      </c>
      <c r="P257" s="144">
        <f>IF($C$2="National Currency",IF(Investment_Breakdown_DATA!Z208=0,0,Investment_Breakdown_DATA!Z208),IF($C$2="Current Exchange rate",IF(Investment_Breakdown_DATA!Z208=0,0,Investment_Breakdown_DATA!Z208/ECO!Z26),IF($C$2="Constant Exchange rate",IF(Investment_Breakdown_DATA!Z208=0,0,Investment_Breakdown_DATA!Z208/ECO!Z61))))</f>
        <v>0</v>
      </c>
      <c r="Q257" s="63">
        <f t="shared" si="82"/>
        <v>1.3816297060940765E-4</v>
      </c>
      <c r="R257" s="63">
        <f t="shared" si="83"/>
        <v>0</v>
      </c>
      <c r="S257" s="63">
        <f t="shared" si="84"/>
        <v>1.0379100647176971</v>
      </c>
    </row>
    <row r="258" spans="3:19" ht="15" x14ac:dyDescent="0.25">
      <c r="C258" s="165"/>
      <c r="D258" s="166"/>
      <c r="E258" s="61" t="str">
        <f t="shared" si="81"/>
        <v>IT</v>
      </c>
      <c r="F258" s="64">
        <f>IF($C$2="National Currency",IF(Investment_Breakdown_DATA!P209=0,0,Investment_Breakdown_DATA!P209),IF($C$2="Current Exchange rate",IF(Investment_Breakdown_DATA!P209=0,0,Investment_Breakdown_DATA!P209/ECO!P27),IF($C$2="Constant Exchange rate",IF(Investment_Breakdown_DATA!P209=0,0,Investment_Breakdown_DATA!P209/ECO!P62))))</f>
        <v>203929</v>
      </c>
      <c r="G258" s="64">
        <f>IF($C$2="National Currency",IF(Investment_Breakdown_DATA!Q209=0,0,Investment_Breakdown_DATA!Q209),IF($C$2="Current Exchange rate",IF(Investment_Breakdown_DATA!Q209=0,0,Investment_Breakdown_DATA!Q209/ECO!Q27),IF($C$2="Constant Exchange rate",IF(Investment_Breakdown_DATA!Q209=0,0,Investment_Breakdown_DATA!Q209/ECO!Q62))))</f>
        <v>230847</v>
      </c>
      <c r="H258" s="64">
        <f>IF($C$2="National Currency",IF(Investment_Breakdown_DATA!R209=0,0,Investment_Breakdown_DATA!R209),IF($C$2="Current Exchange rate",IF(Investment_Breakdown_DATA!R209=0,0,Investment_Breakdown_DATA!R209/ECO!R27),IF($C$2="Constant Exchange rate",IF(Investment_Breakdown_DATA!R209=0,0,Investment_Breakdown_DATA!R209/ECO!R62))))</f>
        <v>248564</v>
      </c>
      <c r="I258" s="64">
        <f>IF($C$2="National Currency",IF(Investment_Breakdown_DATA!S209=0,0,Investment_Breakdown_DATA!S209),IF($C$2="Current Exchange rate",IF(Investment_Breakdown_DATA!S209=0,0,Investment_Breakdown_DATA!S209/ECO!S27),IF($C$2="Constant Exchange rate",IF(Investment_Breakdown_DATA!S209=0,0,Investment_Breakdown_DATA!S209/ECO!S62))))</f>
        <v>235008</v>
      </c>
      <c r="J258" s="64">
        <f>IF($C$2="National Currency",IF(Investment_Breakdown_DATA!T209=0,0,Investment_Breakdown_DATA!T209),IF($C$2="Current Exchange rate",IF(Investment_Breakdown_DATA!T209=0,0,Investment_Breakdown_DATA!T209/ECO!T27),IF($C$2="Constant Exchange rate",IF(Investment_Breakdown_DATA!T209=0,0,Investment_Breakdown_DATA!T209/ECO!T62))))</f>
        <v>224255</v>
      </c>
      <c r="K258" s="64">
        <f>IF($C$2="National Currency",IF(Investment_Breakdown_DATA!U209=0,0,Investment_Breakdown_DATA!U209),IF($C$2="Current Exchange rate",IF(Investment_Breakdown_DATA!U209=0,0,Investment_Breakdown_DATA!U209/ECO!U27),IF($C$2="Constant Exchange rate",IF(Investment_Breakdown_DATA!U209=0,0,Investment_Breakdown_DATA!U209/ECO!U62))))</f>
        <v>270431</v>
      </c>
      <c r="L258" s="64">
        <f>IF($C$2="National Currency",IF(Investment_Breakdown_DATA!V209=0,0,Investment_Breakdown_DATA!V209),IF($C$2="Current Exchange rate",IF(Investment_Breakdown_DATA!V209=0,0,Investment_Breakdown_DATA!V209/ECO!V27),IF($C$2="Constant Exchange rate",IF(Investment_Breakdown_DATA!V209=0,0,Investment_Breakdown_DATA!V209/ECO!V62))))</f>
        <v>302531</v>
      </c>
      <c r="M258" s="64">
        <f>IF($C$2="National Currency",IF(Investment_Breakdown_DATA!W209=0,0,Investment_Breakdown_DATA!W209),IF($C$2="Current Exchange rate",IF(Investment_Breakdown_DATA!W209=0,0,Investment_Breakdown_DATA!W209/ECO!W27),IF($C$2="Constant Exchange rate",IF(Investment_Breakdown_DATA!W209=0,0,Investment_Breakdown_DATA!W209/ECO!W62))))</f>
        <v>311840</v>
      </c>
      <c r="N258" s="64">
        <f>IF($C$2="National Currency",IF(Investment_Breakdown_DATA!X209=0,0,Investment_Breakdown_DATA!X209),IF($C$2="Current Exchange rate",IF(Investment_Breakdown_DATA!X209=0,0,Investment_Breakdown_DATA!X209/ECO!X27),IF($C$2="Constant Exchange rate",IF(Investment_Breakdown_DATA!X209=0,0,Investment_Breakdown_DATA!X209/ECO!X62))))</f>
        <v>329591</v>
      </c>
      <c r="O258" s="64">
        <f>IF($C$2="National Currency",IF(Investment_Breakdown_DATA!Y209=0,0,Investment_Breakdown_DATA!Y209),IF($C$2="Current Exchange rate",IF(Investment_Breakdown_DATA!Y209=0,0,Investment_Breakdown_DATA!Y209/ECO!Y27),IF($C$2="Constant Exchange rate",IF(Investment_Breakdown_DATA!Y209=0,0,Investment_Breakdown_DATA!Y209/ECO!Y62))))</f>
        <v>358392</v>
      </c>
      <c r="P258" s="144">
        <f>IF($C$2="National Currency",IF(Investment_Breakdown_DATA!Z209=0,0,Investment_Breakdown_DATA!Z209),IF($C$2="Current Exchange rate",IF(Investment_Breakdown_DATA!Z209=0,0,Investment_Breakdown_DATA!Z209/ECO!Z27),IF($C$2="Constant Exchange rate",IF(Investment_Breakdown_DATA!Z209=0,0,Investment_Breakdown_DATA!Z209/ECO!Z62))))</f>
        <v>404713</v>
      </c>
      <c r="Q258" s="63">
        <f t="shared" si="82"/>
        <v>0.10443505356398088</v>
      </c>
      <c r="R258" s="63">
        <f t="shared" si="83"/>
        <v>8.7384060851176226E-2</v>
      </c>
      <c r="S258" s="63">
        <f t="shared" si="84"/>
        <v>0.75743518577544156</v>
      </c>
    </row>
    <row r="259" spans="3:19" ht="15" x14ac:dyDescent="0.25">
      <c r="C259" s="165"/>
      <c r="D259" s="166"/>
      <c r="E259" s="61" t="str">
        <f t="shared" si="81"/>
        <v>LI</v>
      </c>
      <c r="F259" s="64">
        <f>IF($C$2="National Currency",IF(Investment_Breakdown_DATA!P210=0,0,Investment_Breakdown_DATA!P210),IF($C$2="Current Exchange rate",IF(Investment_Breakdown_DATA!P210=0,0,Investment_Breakdown_DATA!P210/ECO!P28),IF($C$2="Constant Exchange rate",IF(Investment_Breakdown_DATA!P210=0,0,Investment_Breakdown_DATA!P210/ECO!P63))))</f>
        <v>0</v>
      </c>
      <c r="G259" s="64">
        <f>IF($C$2="National Currency",IF(Investment_Breakdown_DATA!Q210=0,0,Investment_Breakdown_DATA!Q210),IF($C$2="Current Exchange rate",IF(Investment_Breakdown_DATA!Q210=0,0,Investment_Breakdown_DATA!Q210/ECO!Q28),IF($C$2="Constant Exchange rate",IF(Investment_Breakdown_DATA!Q210=0,0,Investment_Breakdown_DATA!Q210/ECO!Q63))))</f>
        <v>0</v>
      </c>
      <c r="H259" s="64">
        <f>IF($C$2="National Currency",IF(Investment_Breakdown_DATA!R210=0,0,Investment_Breakdown_DATA!R210),IF($C$2="Current Exchange rate",IF(Investment_Breakdown_DATA!R210=0,0,Investment_Breakdown_DATA!R210/ECO!R28),IF($C$2="Constant Exchange rate",IF(Investment_Breakdown_DATA!R210=0,0,Investment_Breakdown_DATA!R210/ECO!R63))))</f>
        <v>0</v>
      </c>
      <c r="I259" s="64">
        <f>IF($C$2="National Currency",IF(Investment_Breakdown_DATA!S210=0,0,Investment_Breakdown_DATA!S210),IF($C$2="Current Exchange rate",IF(Investment_Breakdown_DATA!S210=0,0,Investment_Breakdown_DATA!S210/ECO!S28),IF($C$2="Constant Exchange rate",IF(Investment_Breakdown_DATA!S210=0,0,Investment_Breakdown_DATA!S210/ECO!S63))))</f>
        <v>0</v>
      </c>
      <c r="J259" s="64">
        <f>IF($C$2="National Currency",IF(Investment_Breakdown_DATA!T210=0,0,Investment_Breakdown_DATA!T210),IF($C$2="Current Exchange rate",IF(Investment_Breakdown_DATA!T210=0,0,Investment_Breakdown_DATA!T210/ECO!T28),IF($C$2="Constant Exchange rate",IF(Investment_Breakdown_DATA!T210=0,0,Investment_Breakdown_DATA!T210/ECO!T63))))</f>
        <v>0</v>
      </c>
      <c r="K259" s="64">
        <f>IF($C$2="National Currency",IF(Investment_Breakdown_DATA!U210=0,0,Investment_Breakdown_DATA!U210),IF($C$2="Current Exchange rate",IF(Investment_Breakdown_DATA!U210=0,0,Investment_Breakdown_DATA!U210/ECO!U28),IF($C$2="Constant Exchange rate",IF(Investment_Breakdown_DATA!U210=0,0,Investment_Breakdown_DATA!U210/ECO!U63))))</f>
        <v>0</v>
      </c>
      <c r="L259" s="64">
        <f>IF($C$2="National Currency",IF(Investment_Breakdown_DATA!V210=0,0,Investment_Breakdown_DATA!V210),IF($C$2="Current Exchange rate",IF(Investment_Breakdown_DATA!V210=0,0,Investment_Breakdown_DATA!V210/ECO!V28),IF($C$2="Constant Exchange rate",IF(Investment_Breakdown_DATA!V210=0,0,Investment_Breakdown_DATA!V210/ECO!V63))))</f>
        <v>0</v>
      </c>
      <c r="M259" s="64">
        <f>IF($C$2="National Currency",IF(Investment_Breakdown_DATA!W210=0,0,Investment_Breakdown_DATA!W210),IF($C$2="Current Exchange rate",IF(Investment_Breakdown_DATA!W210=0,0,Investment_Breakdown_DATA!W210/ECO!W28),IF($C$2="Constant Exchange rate",IF(Investment_Breakdown_DATA!W210=0,0,Investment_Breakdown_DATA!W210/ECO!W63))))</f>
        <v>0</v>
      </c>
      <c r="N259" s="64">
        <f>IF($C$2="National Currency",IF(Investment_Breakdown_DATA!X210=0,0,Investment_Breakdown_DATA!X210),IF($C$2="Current Exchange rate",IF(Investment_Breakdown_DATA!X210=0,0,Investment_Breakdown_DATA!X210/ECO!X28),IF($C$2="Constant Exchange rate",IF(Investment_Breakdown_DATA!X210=0,0,Investment_Breakdown_DATA!X210/ECO!X63))))</f>
        <v>0</v>
      </c>
      <c r="O259" s="64">
        <f>IF($C$2="National Currency",IF(Investment_Breakdown_DATA!Y210=0,0,Investment_Breakdown_DATA!Y210),IF($C$2="Current Exchange rate",IF(Investment_Breakdown_DATA!Y210=0,0,Investment_Breakdown_DATA!Y210/ECO!Y28),IF($C$2="Constant Exchange rate",IF(Investment_Breakdown_DATA!Y210=0,0,Investment_Breakdown_DATA!Y210/ECO!Y63))))</f>
        <v>0</v>
      </c>
      <c r="P259" s="144">
        <f>IF($C$2="National Currency",IF(Investment_Breakdown_DATA!Z210=0,0,Investment_Breakdown_DATA!Z210),IF($C$2="Current Exchange rate",IF(Investment_Breakdown_DATA!Z210=0,0,Investment_Breakdown_DATA!Z210/ECO!Z28),IF($C$2="Constant Exchange rate",IF(Investment_Breakdown_DATA!Z210=0,0,Investment_Breakdown_DATA!Z210/ECO!Z63))))</f>
        <v>0</v>
      </c>
      <c r="Q259" s="63">
        <f t="shared" si="82"/>
        <v>0</v>
      </c>
      <c r="R259" s="63" t="str">
        <f t="shared" si="83"/>
        <v>-</v>
      </c>
      <c r="S259" s="63" t="str">
        <f t="shared" si="84"/>
        <v>-</v>
      </c>
    </row>
    <row r="260" spans="3:19" ht="15" x14ac:dyDescent="0.25">
      <c r="C260" s="165"/>
      <c r="D260" s="166"/>
      <c r="E260" s="61" t="str">
        <f t="shared" si="81"/>
        <v>LU</v>
      </c>
      <c r="F260" s="64">
        <f>IF($C$2="National Currency",IF(Investment_Breakdown_DATA!P211=0,0,Investment_Breakdown_DATA!P211),IF($C$2="Current Exchange rate",IF(Investment_Breakdown_DATA!P211=0,0,Investment_Breakdown_DATA!P211/ECO!P29),IF($C$2="Constant Exchange rate",IF(Investment_Breakdown_DATA!P211=0,0,Investment_Breakdown_DATA!P211/ECO!P64))))</f>
        <v>14064</v>
      </c>
      <c r="G260" s="64">
        <f>IF($C$2="National Currency",IF(Investment_Breakdown_DATA!Q211=0,0,Investment_Breakdown_DATA!Q211),IF($C$2="Current Exchange rate",IF(Investment_Breakdown_DATA!Q211=0,0,Investment_Breakdown_DATA!Q211/ECO!Q29),IF($C$2="Constant Exchange rate",IF(Investment_Breakdown_DATA!Q211=0,0,Investment_Breakdown_DATA!Q211/ECO!Q64))))</f>
        <v>15757</v>
      </c>
      <c r="H260" s="64">
        <f>IF($C$2="National Currency",IF(Investment_Breakdown_DATA!R211=0,0,Investment_Breakdown_DATA!R211),IF($C$2="Current Exchange rate",IF(Investment_Breakdown_DATA!R211=0,0,Investment_Breakdown_DATA!R211/ECO!R29),IF($C$2="Constant Exchange rate",IF(Investment_Breakdown_DATA!R211=0,0,Investment_Breakdown_DATA!R211/ECO!R64))))</f>
        <v>17197</v>
      </c>
      <c r="I260" s="64">
        <f>IF($C$2="National Currency",IF(Investment_Breakdown_DATA!S211=0,0,Investment_Breakdown_DATA!S211),IF($C$2="Current Exchange rate",IF(Investment_Breakdown_DATA!S211=0,0,Investment_Breakdown_DATA!S211/ECO!S29),IF($C$2="Constant Exchange rate",IF(Investment_Breakdown_DATA!S211=0,0,Investment_Breakdown_DATA!S211/ECO!S64))))</f>
        <v>17956</v>
      </c>
      <c r="J260" s="64">
        <f>IF($C$2="National Currency",IF(Investment_Breakdown_DATA!T211=0,0,Investment_Breakdown_DATA!T211),IF($C$2="Current Exchange rate",IF(Investment_Breakdown_DATA!T211=0,0,Investment_Breakdown_DATA!T211/ECO!T29),IF($C$2="Constant Exchange rate",IF(Investment_Breakdown_DATA!T211=0,0,Investment_Breakdown_DATA!T211/ECO!T64))))</f>
        <v>20076</v>
      </c>
      <c r="K260" s="64">
        <f>IF($C$2="National Currency",IF(Investment_Breakdown_DATA!U211=0,0,Investment_Breakdown_DATA!U211),IF($C$2="Current Exchange rate",IF(Investment_Breakdown_DATA!U211=0,0,Investment_Breakdown_DATA!U211/ECO!U29),IF($C$2="Constant Exchange rate",IF(Investment_Breakdown_DATA!U211=0,0,Investment_Breakdown_DATA!U211/ECO!U64))))</f>
        <v>24702</v>
      </c>
      <c r="L260" s="64">
        <f>IF($C$2="National Currency",IF(Investment_Breakdown_DATA!V211=0,0,Investment_Breakdown_DATA!V211),IF($C$2="Current Exchange rate",IF(Investment_Breakdown_DATA!V211=0,0,Investment_Breakdown_DATA!V211/ECO!V29),IF($C$2="Constant Exchange rate",IF(Investment_Breakdown_DATA!V211=0,0,Investment_Breakdown_DATA!V211/ECO!V64))))</f>
        <v>31316</v>
      </c>
      <c r="M260" s="64">
        <f>IF($C$2="National Currency",IF(Investment_Breakdown_DATA!W211=0,0,Investment_Breakdown_DATA!W211),IF($C$2="Current Exchange rate",IF(Investment_Breakdown_DATA!W211=0,0,Investment_Breakdown_DATA!W211/ECO!W29),IF($C$2="Constant Exchange rate",IF(Investment_Breakdown_DATA!W211=0,0,Investment_Breakdown_DATA!W211/ECO!W64))))</f>
        <v>32919</v>
      </c>
      <c r="N260" s="64">
        <f>IF($C$2="National Currency",IF(Investment_Breakdown_DATA!X211=0,0,Investment_Breakdown_DATA!X211),IF($C$2="Current Exchange rate",IF(Investment_Breakdown_DATA!X211=0,0,Investment_Breakdown_DATA!X211/ECO!X29),IF($C$2="Constant Exchange rate",IF(Investment_Breakdown_DATA!X211=0,0,Investment_Breakdown_DATA!X211/ECO!X64))))</f>
        <v>35552</v>
      </c>
      <c r="O260" s="141">
        <f>IF($C$2="National Currency",IF(Investment_Breakdown_DATA!Y211=0,0,Investment_Breakdown_DATA!Y211),IF($C$2="Current Exchange rate",IF(Investment_Breakdown_DATA!Y211=0,0,Investment_Breakdown_DATA!Y211/ECO!Y29),IF($C$2="Constant Exchange rate",IF(Investment_Breakdown_DATA!Y211=0,0,Investment_Breakdown_DATA!Y211/ECO!Y64))))</f>
        <v>35552</v>
      </c>
      <c r="P260" s="144">
        <f>IF($C$2="National Currency",IF(Investment_Breakdown_DATA!Z211=0,0,Investment_Breakdown_DATA!Z211),IF($C$2="Current Exchange rate",IF(Investment_Breakdown_DATA!Z211=0,0,Investment_Breakdown_DATA!Z211/ECO!Z29),IF($C$2="Constant Exchange rate",IF(Investment_Breakdown_DATA!Z211=0,0,Investment_Breakdown_DATA!Z211/ECO!Z64))))</f>
        <v>0</v>
      </c>
      <c r="Q260" s="63">
        <f t="shared" si="82"/>
        <v>1.0359815577096164E-2</v>
      </c>
      <c r="R260" s="63">
        <f t="shared" si="83"/>
        <v>0</v>
      </c>
      <c r="S260" s="63">
        <f t="shared" si="84"/>
        <v>1.5278725824800912</v>
      </c>
    </row>
    <row r="261" spans="3:19" ht="15" x14ac:dyDescent="0.25">
      <c r="C261" s="165"/>
      <c r="D261" s="166"/>
      <c r="E261" s="61" t="str">
        <f t="shared" si="81"/>
        <v>LV</v>
      </c>
      <c r="F261" s="64">
        <f>IF($C$2="National Currency",IF(Investment_Breakdown_DATA!P212=0,0,Investment_Breakdown_DATA!P212),IF($C$2="Current Exchange rate",IF(Investment_Breakdown_DATA!P212=0,0,Investment_Breakdown_DATA!P212/ECO!P30),IF($C$2="Constant Exchange rate",IF(Investment_Breakdown_DATA!P212=0,0,Investment_Breakdown_DATA!P212/ECO!P65))))</f>
        <v>67.003414911781448</v>
      </c>
      <c r="G261" s="64">
        <f>IF($C$2="National Currency",IF(Investment_Breakdown_DATA!Q212=0,0,Investment_Breakdown_DATA!Q212),IF($C$2="Current Exchange rate",IF(Investment_Breakdown_DATA!Q212=0,0,Investment_Breakdown_DATA!Q212/ECO!Q30),IF($C$2="Constant Exchange rate",IF(Investment_Breakdown_DATA!Q212=0,0,Investment_Breakdown_DATA!Q212/ECO!Q65))))</f>
        <v>74.63005122367673</v>
      </c>
      <c r="H261" s="64">
        <f>IF($C$2="National Currency",IF(Investment_Breakdown_DATA!R212=0,0,Investment_Breakdown_DATA!R212),IF($C$2="Current Exchange rate",IF(Investment_Breakdown_DATA!R212=0,0,Investment_Breakdown_DATA!R212/ECO!R30),IF($C$2="Constant Exchange rate",IF(Investment_Breakdown_DATA!R212=0,0,Investment_Breakdown_DATA!R212/ECO!R65))))</f>
        <v>91.249288560045528</v>
      </c>
      <c r="I261" s="64">
        <f>IF($C$2="National Currency",IF(Investment_Breakdown_DATA!S212=0,0,Investment_Breakdown_DATA!S212),IF($C$2="Current Exchange rate",IF(Investment_Breakdown_DATA!S212=0,0,Investment_Breakdown_DATA!S212/ECO!S30),IF($C$2="Constant Exchange rate",IF(Investment_Breakdown_DATA!S212=0,0,Investment_Breakdown_DATA!S212/ECO!S65))))</f>
        <v>94.080819578827558</v>
      </c>
      <c r="J261" s="64">
        <f>IF($C$2="National Currency",IF(Investment_Breakdown_DATA!T212=0,0,Investment_Breakdown_DATA!T212),IF($C$2="Current Exchange rate",IF(Investment_Breakdown_DATA!T212=0,0,Investment_Breakdown_DATA!T212/ECO!T30),IF($C$2="Constant Exchange rate",IF(Investment_Breakdown_DATA!T212=0,0,Investment_Breakdown_DATA!T212/ECO!T65))))</f>
        <v>160.79965850882186</v>
      </c>
      <c r="K261" s="64">
        <f>IF($C$2="National Currency",IF(Investment_Breakdown_DATA!U212=0,0,Investment_Breakdown_DATA!U212),IF($C$2="Current Exchange rate",IF(Investment_Breakdown_DATA!U212=0,0,Investment_Breakdown_DATA!U212/ECO!U30),IF($C$2="Constant Exchange rate",IF(Investment_Breakdown_DATA!U212=0,0,Investment_Breakdown_DATA!U212/ECO!U65))))</f>
        <v>180.23619806488333</v>
      </c>
      <c r="L261" s="64">
        <f>IF($C$2="National Currency",IF(Investment_Breakdown_DATA!V212=0,0,Investment_Breakdown_DATA!V212),IF($C$2="Current Exchange rate",IF(Investment_Breakdown_DATA!V212=0,0,Investment_Breakdown_DATA!V212/ECO!V30),IF($C$2="Constant Exchange rate",IF(Investment_Breakdown_DATA!V212=0,0,Investment_Breakdown_DATA!V212/ECO!V65))))</f>
        <v>182.56972111553785</v>
      </c>
      <c r="M261" s="64">
        <f>IF($C$2="National Currency",IF(Investment_Breakdown_DATA!W212=0,0,Investment_Breakdown_DATA!W212),IF($C$2="Current Exchange rate",IF(Investment_Breakdown_DATA!W212=0,0,Investment_Breakdown_DATA!W212/ECO!W30),IF($C$2="Constant Exchange rate",IF(Investment_Breakdown_DATA!W212=0,0,Investment_Breakdown_DATA!W212/ECO!W65))))</f>
        <v>204.93739328400684</v>
      </c>
      <c r="N261" s="64">
        <f>IF($C$2="National Currency",IF(Investment_Breakdown_DATA!X212=0,0,Investment_Breakdown_DATA!X212),IF($C$2="Current Exchange rate",IF(Investment_Breakdown_DATA!X212=0,0,Investment_Breakdown_DATA!X212/ECO!X30),IF($C$2="Constant Exchange rate",IF(Investment_Breakdown_DATA!X212=0,0,Investment_Breakdown_DATA!X212/ECO!X65))))</f>
        <v>216.67615253272623</v>
      </c>
      <c r="O261" s="64">
        <f>IF($C$2="National Currency",IF(Investment_Breakdown_DATA!Y212=0,0,Investment_Breakdown_DATA!Y212),IF($C$2="Current Exchange rate",IF(Investment_Breakdown_DATA!Y212=0,0,Investment_Breakdown_DATA!Y212/ECO!Y30),IF($C$2="Constant Exchange rate",IF(Investment_Breakdown_DATA!Y212=0,0,Investment_Breakdown_DATA!Y212/ECO!Y65))))</f>
        <v>232.6124075128059</v>
      </c>
      <c r="P261" s="144">
        <f>IF($C$2="National Currency",IF(Investment_Breakdown_DATA!Z212=0,0,Investment_Breakdown_DATA!Z212),IF($C$2="Current Exchange rate",IF(Investment_Breakdown_DATA!Z212=0,0,Investment_Breakdown_DATA!Z212/ECO!Z30),IF($C$2="Constant Exchange rate",IF(Investment_Breakdown_DATA!Z212=0,0,Investment_Breakdown_DATA!Z212/ECO!Z65))))</f>
        <v>0</v>
      </c>
      <c r="Q261" s="63">
        <f t="shared" si="82"/>
        <v>6.7783012004303758E-5</v>
      </c>
      <c r="R261" s="63">
        <f t="shared" si="83"/>
        <v>7.3548726030995493E-2</v>
      </c>
      <c r="S261" s="63">
        <f t="shared" si="84"/>
        <v>2.4716500318538963</v>
      </c>
    </row>
    <row r="262" spans="3:19" ht="15" x14ac:dyDescent="0.25">
      <c r="C262" s="165"/>
      <c r="D262" s="166"/>
      <c r="E262" s="61" t="str">
        <f t="shared" si="81"/>
        <v>MT</v>
      </c>
      <c r="F262" s="64">
        <f>IF($C$2="National Currency",IF(Investment_Breakdown_DATA!P213=0,0,Investment_Breakdown_DATA!P213),IF($C$2="Current Exchange rate",IF(Investment_Breakdown_DATA!P213=0,0,Investment_Breakdown_DATA!P213/ECO!P31),IF($C$2="Constant Exchange rate",IF(Investment_Breakdown_DATA!P213=0,0,Investment_Breakdown_DATA!P213/ECO!P66))))</f>
        <v>651.1064523643139</v>
      </c>
      <c r="G262" s="64">
        <f>IF($C$2="National Currency",IF(Investment_Breakdown_DATA!Q213=0,0,Investment_Breakdown_DATA!Q213),IF($C$2="Current Exchange rate",IF(Investment_Breakdown_DATA!Q213=0,0,Investment_Breakdown_DATA!Q213/ECO!Q31),IF($C$2="Constant Exchange rate",IF(Investment_Breakdown_DATA!Q213=0,0,Investment_Breakdown_DATA!Q213/ECO!Q66))))</f>
        <v>1329.3733985557885</v>
      </c>
      <c r="H262" s="64">
        <f>IF($C$2="National Currency",IF(Investment_Breakdown_DATA!R213=0,0,Investment_Breakdown_DATA!R213),IF($C$2="Current Exchange rate",IF(Investment_Breakdown_DATA!R213=0,0,Investment_Breakdown_DATA!R213/ECO!R31),IF($C$2="Constant Exchange rate",IF(Investment_Breakdown_DATA!R213=0,0,Investment_Breakdown_DATA!R213/ECO!R66))))</f>
        <v>1622.3619846261356</v>
      </c>
      <c r="I262" s="64">
        <f>IF($C$2="National Currency",IF(Investment_Breakdown_DATA!S213=0,0,Investment_Breakdown_DATA!S213),IF($C$2="Current Exchange rate",IF(Investment_Breakdown_DATA!S213=0,0,Investment_Breakdown_DATA!S213/ECO!S31),IF($C$2="Constant Exchange rate",IF(Investment_Breakdown_DATA!S213=0,0,Investment_Breakdown_DATA!S213/ECO!S66))))</f>
        <v>1427.0440251572327</v>
      </c>
      <c r="J262" s="64">
        <f>IF($C$2="National Currency",IF(Investment_Breakdown_DATA!T213=0,0,Investment_Breakdown_DATA!T213),IF($C$2="Current Exchange rate",IF(Investment_Breakdown_DATA!T213=0,0,Investment_Breakdown_DATA!T213/ECO!T31),IF($C$2="Constant Exchange rate",IF(Investment_Breakdown_DATA!T213=0,0,Investment_Breakdown_DATA!T213/ECO!T66))))</f>
        <v>681</v>
      </c>
      <c r="K262" s="64">
        <f>IF($C$2="National Currency",IF(Investment_Breakdown_DATA!U213=0,0,Investment_Breakdown_DATA!U213),IF($C$2="Current Exchange rate",IF(Investment_Breakdown_DATA!U213=0,0,Investment_Breakdown_DATA!U213/ECO!U31),IF($C$2="Constant Exchange rate",IF(Investment_Breakdown_DATA!U213=0,0,Investment_Breakdown_DATA!U213/ECO!U66))))</f>
        <v>1150</v>
      </c>
      <c r="L262" s="64">
        <f>IF($C$2="National Currency",IF(Investment_Breakdown_DATA!V213=0,0,Investment_Breakdown_DATA!V213),IF($C$2="Current Exchange rate",IF(Investment_Breakdown_DATA!V213=0,0,Investment_Breakdown_DATA!V213/ECO!V31),IF($C$2="Constant Exchange rate",IF(Investment_Breakdown_DATA!V213=0,0,Investment_Breakdown_DATA!V213/ECO!V66))))</f>
        <v>1300</v>
      </c>
      <c r="M262" s="64">
        <f>IF($C$2="National Currency",IF(Investment_Breakdown_DATA!W213=0,0,Investment_Breakdown_DATA!W213),IF($C$2="Current Exchange rate",IF(Investment_Breakdown_DATA!W213=0,0,Investment_Breakdown_DATA!W213/ECO!W31),IF($C$2="Constant Exchange rate",IF(Investment_Breakdown_DATA!W213=0,0,Investment_Breakdown_DATA!W213/ECO!W66))))</f>
        <v>1610</v>
      </c>
      <c r="N262" s="64">
        <f>IF($C$2="National Currency",IF(Investment_Breakdown_DATA!X213=0,0,Investment_Breakdown_DATA!X213),IF($C$2="Current Exchange rate",IF(Investment_Breakdown_DATA!X213=0,0,Investment_Breakdown_DATA!X213/ECO!X31),IF($C$2="Constant Exchange rate",IF(Investment_Breakdown_DATA!X213=0,0,Investment_Breakdown_DATA!X213/ECO!X66))))</f>
        <v>1608.6808881828081</v>
      </c>
      <c r="O262" s="64">
        <f>IF($C$2="National Currency",IF(Investment_Breakdown_DATA!Y213=0,0,Investment_Breakdown_DATA!Y213),IF($C$2="Current Exchange rate",IF(Investment_Breakdown_DATA!Y213=0,0,Investment_Breakdown_DATA!Y213/ECO!Y31),IF($C$2="Constant Exchange rate",IF(Investment_Breakdown_DATA!Y213=0,0,Investment_Breakdown_DATA!Y213/ECO!Y66))))</f>
        <v>1608.6808881828081</v>
      </c>
      <c r="P262" s="144">
        <f>IF($C$2="National Currency",IF(Investment_Breakdown_DATA!Z213=0,0,Investment_Breakdown_DATA!Z213),IF($C$2="Current Exchange rate",IF(Investment_Breakdown_DATA!Z213=0,0,Investment_Breakdown_DATA!Z213/ECO!Z31),IF($C$2="Constant Exchange rate",IF(Investment_Breakdown_DATA!Z213=0,0,Investment_Breakdown_DATA!Z213/ECO!Z66))))</f>
        <v>0</v>
      </c>
      <c r="Q262" s="63">
        <f t="shared" si="82"/>
        <v>4.6876792652939767E-4</v>
      </c>
      <c r="R262" s="63">
        <f t="shared" si="83"/>
        <v>0</v>
      </c>
      <c r="S262" s="63">
        <f t="shared" si="84"/>
        <v>1.4706879840329123</v>
      </c>
    </row>
    <row r="263" spans="3:19" ht="15" x14ac:dyDescent="0.25">
      <c r="C263" s="165"/>
      <c r="D263" s="166"/>
      <c r="E263" s="61" t="str">
        <f t="shared" si="81"/>
        <v>NL</v>
      </c>
      <c r="F263" s="64">
        <f>IF($C$2="National Currency",IF(Investment_Breakdown_DATA!P214=0,0,Investment_Breakdown_DATA!P214),IF($C$2="Current Exchange rate",IF(Investment_Breakdown_DATA!P214=0,0,Investment_Breakdown_DATA!P214/ECO!P32),IF($C$2="Constant Exchange rate",IF(Investment_Breakdown_DATA!P214=0,0,Investment_Breakdown_DATA!P214/ECO!P67))))</f>
        <v>120990</v>
      </c>
      <c r="G263" s="64">
        <f>IF($C$2="National Currency",IF(Investment_Breakdown_DATA!Q214=0,0,Investment_Breakdown_DATA!Q214),IF($C$2="Current Exchange rate",IF(Investment_Breakdown_DATA!Q214=0,0,Investment_Breakdown_DATA!Q214/ECO!Q32),IF($C$2="Constant Exchange rate",IF(Investment_Breakdown_DATA!Q214=0,0,Investment_Breakdown_DATA!Q214/ECO!Q67))))</f>
        <v>130476</v>
      </c>
      <c r="H263" s="64">
        <f>IF($C$2="National Currency",IF(Investment_Breakdown_DATA!R214=0,0,Investment_Breakdown_DATA!R214),IF($C$2="Current Exchange rate",IF(Investment_Breakdown_DATA!R214=0,0,Investment_Breakdown_DATA!R214/ECO!R32),IF($C$2="Constant Exchange rate",IF(Investment_Breakdown_DATA!R214=0,0,Investment_Breakdown_DATA!R214/ECO!R67))))</f>
        <v>128689</v>
      </c>
      <c r="I263" s="64">
        <f>IF($C$2="National Currency",IF(Investment_Breakdown_DATA!S214=0,0,Investment_Breakdown_DATA!S214),IF($C$2="Current Exchange rate",IF(Investment_Breakdown_DATA!S214=0,0,Investment_Breakdown_DATA!S214/ECO!S32),IF($C$2="Constant Exchange rate",IF(Investment_Breakdown_DATA!S214=0,0,Investment_Breakdown_DATA!S214/ECO!S67))))</f>
        <v>134975</v>
      </c>
      <c r="J263" s="64">
        <f>IF($C$2="National Currency",IF(Investment_Breakdown_DATA!T214=0,0,Investment_Breakdown_DATA!T214),IF($C$2="Current Exchange rate",IF(Investment_Breakdown_DATA!T214=0,0,Investment_Breakdown_DATA!T214/ECO!T32),IF($C$2="Constant Exchange rate",IF(Investment_Breakdown_DATA!T214=0,0,Investment_Breakdown_DATA!T214/ECO!T67))))</f>
        <v>142381</v>
      </c>
      <c r="K263" s="64">
        <f>IF($C$2="National Currency",IF(Investment_Breakdown_DATA!U214=0,0,Investment_Breakdown_DATA!U214),IF($C$2="Current Exchange rate",IF(Investment_Breakdown_DATA!U214=0,0,Investment_Breakdown_DATA!U214/ECO!U32),IF($C$2="Constant Exchange rate",IF(Investment_Breakdown_DATA!U214=0,0,Investment_Breakdown_DATA!U214/ECO!U67))))</f>
        <v>157592</v>
      </c>
      <c r="L263" s="64">
        <f>IF($C$2="National Currency",IF(Investment_Breakdown_DATA!V214=0,0,Investment_Breakdown_DATA!V214),IF($C$2="Current Exchange rate",IF(Investment_Breakdown_DATA!V214=0,0,Investment_Breakdown_DATA!V214/ECO!V32),IF($C$2="Constant Exchange rate",IF(Investment_Breakdown_DATA!V214=0,0,Investment_Breakdown_DATA!V214/ECO!V67))))</f>
        <v>166911</v>
      </c>
      <c r="M263" s="64">
        <f>IF($C$2="National Currency",IF(Investment_Breakdown_DATA!W214=0,0,Investment_Breakdown_DATA!W214),IF($C$2="Current Exchange rate",IF(Investment_Breakdown_DATA!W214=0,0,Investment_Breakdown_DATA!W214/ECO!W32),IF($C$2="Constant Exchange rate",IF(Investment_Breakdown_DATA!W214=0,0,Investment_Breakdown_DATA!W214/ECO!W67))))</f>
        <v>169495</v>
      </c>
      <c r="N263" s="64">
        <f>IF($C$2="National Currency",IF(Investment_Breakdown_DATA!X214=0,0,Investment_Breakdown_DATA!X214),IF($C$2="Current Exchange rate",IF(Investment_Breakdown_DATA!X214=0,0,Investment_Breakdown_DATA!X214/ECO!X32),IF($C$2="Constant Exchange rate",IF(Investment_Breakdown_DATA!X214=0,0,Investment_Breakdown_DATA!X214/ECO!X67))))</f>
        <v>188112</v>
      </c>
      <c r="O263" s="141">
        <f>IF($C$2="National Currency",IF(Investment_Breakdown_DATA!Y214=0,0,Investment_Breakdown_DATA!Y214),IF($C$2="Current Exchange rate",IF(Investment_Breakdown_DATA!Y214=0,0,Investment_Breakdown_DATA!Y214/ECO!Y32),IF($C$2="Constant Exchange rate",IF(Investment_Breakdown_DATA!Y214=0,0,Investment_Breakdown_DATA!Y214/ECO!Y67))))</f>
        <v>188112</v>
      </c>
      <c r="P263" s="144">
        <f>IF($C$2="National Currency",IF(Investment_Breakdown_DATA!Z214=0,0,Investment_Breakdown_DATA!Z214),IF($C$2="Current Exchange rate",IF(Investment_Breakdown_DATA!Z214=0,0,Investment_Breakdown_DATA!Z214/ECO!Z32),IF($C$2="Constant Exchange rate",IF(Investment_Breakdown_DATA!Z214=0,0,Investment_Breakdown_DATA!Z214/ECO!Z67))))</f>
        <v>0</v>
      </c>
      <c r="Q263" s="63">
        <f t="shared" si="82"/>
        <v>5.4815639846948511E-2</v>
      </c>
      <c r="R263" s="63">
        <f t="shared" si="83"/>
        <v>0</v>
      </c>
      <c r="S263" s="63">
        <f t="shared" si="84"/>
        <v>0.5547731217455989</v>
      </c>
    </row>
    <row r="264" spans="3:19" ht="15" x14ac:dyDescent="0.25">
      <c r="C264" s="165"/>
      <c r="D264" s="166"/>
      <c r="E264" s="61" t="str">
        <f t="shared" si="81"/>
        <v>NO</v>
      </c>
      <c r="F264" s="64">
        <f>IF($C$2="National Currency",IF(Investment_Breakdown_DATA!P215=0,0,Investment_Breakdown_DATA!P215),IF($C$2="Current Exchange rate",IF(Investment_Breakdown_DATA!P215=0,0,Investment_Breakdown_DATA!P215/ECO!P33),IF($C$2="Constant Exchange rate",IF(Investment_Breakdown_DATA!P215=0,0,Investment_Breakdown_DATA!P215/ECO!P68))))</f>
        <v>0</v>
      </c>
      <c r="G264" s="64">
        <f>IF($C$2="National Currency",IF(Investment_Breakdown_DATA!Q215=0,0,Investment_Breakdown_DATA!Q215),IF($C$2="Current Exchange rate",IF(Investment_Breakdown_DATA!Q215=0,0,Investment_Breakdown_DATA!Q215/ECO!Q33),IF($C$2="Constant Exchange rate",IF(Investment_Breakdown_DATA!Q215=0,0,Investment_Breakdown_DATA!Q215/ECO!Q68))))</f>
        <v>0</v>
      </c>
      <c r="H264" s="64">
        <f>IF($C$2="National Currency",IF(Investment_Breakdown_DATA!R215=0,0,Investment_Breakdown_DATA!R215),IF($C$2="Current Exchange rate",IF(Investment_Breakdown_DATA!R215=0,0,Investment_Breakdown_DATA!R215/ECO!R33),IF($C$2="Constant Exchange rate",IF(Investment_Breakdown_DATA!R215=0,0,Investment_Breakdown_DATA!R215/ECO!R68))))</f>
        <v>0</v>
      </c>
      <c r="I264" s="64">
        <f>IF($C$2="National Currency",IF(Investment_Breakdown_DATA!S215=0,0,Investment_Breakdown_DATA!S215),IF($C$2="Current Exchange rate",IF(Investment_Breakdown_DATA!S215=0,0,Investment_Breakdown_DATA!S215/ECO!S33),IF($C$2="Constant Exchange rate",IF(Investment_Breakdown_DATA!S215=0,0,Investment_Breakdown_DATA!S215/ECO!S68))))</f>
        <v>0</v>
      </c>
      <c r="J264" s="64">
        <f>IF($C$2="National Currency",IF(Investment_Breakdown_DATA!T215=0,0,Investment_Breakdown_DATA!T215),IF($C$2="Current Exchange rate",IF(Investment_Breakdown_DATA!T215=0,0,Investment_Breakdown_DATA!T215/ECO!T33),IF($C$2="Constant Exchange rate",IF(Investment_Breakdown_DATA!T215=0,0,Investment_Breakdown_DATA!T215/ECO!T68))))</f>
        <v>0</v>
      </c>
      <c r="K264" s="64">
        <f>IF($C$2="National Currency",IF(Investment_Breakdown_DATA!U215=0,0,Investment_Breakdown_DATA!U215),IF($C$2="Current Exchange rate",IF(Investment_Breakdown_DATA!U215=0,0,Investment_Breakdown_DATA!U215/ECO!U33),IF($C$2="Constant Exchange rate",IF(Investment_Breakdown_DATA!U215=0,0,Investment_Breakdown_DATA!U215/ECO!U68))))</f>
        <v>0</v>
      </c>
      <c r="L264" s="64">
        <f>IF($C$2="National Currency",IF(Investment_Breakdown_DATA!V215=0,0,Investment_Breakdown_DATA!V215),IF($C$2="Current Exchange rate",IF(Investment_Breakdown_DATA!V215=0,0,Investment_Breakdown_DATA!V215/ECO!V33),IF($C$2="Constant Exchange rate",IF(Investment_Breakdown_DATA!V215=0,0,Investment_Breakdown_DATA!V215/ECO!V68))))</f>
        <v>0</v>
      </c>
      <c r="M264" s="64">
        <f>IF($C$2="National Currency",IF(Investment_Breakdown_DATA!W215=0,0,Investment_Breakdown_DATA!W215),IF($C$2="Current Exchange rate",IF(Investment_Breakdown_DATA!W215=0,0,Investment_Breakdown_DATA!W215/ECO!W33),IF($C$2="Constant Exchange rate",IF(Investment_Breakdown_DATA!W215=0,0,Investment_Breakdown_DATA!W215/ECO!W68))))</f>
        <v>0</v>
      </c>
      <c r="N264" s="64">
        <f>IF($C$2="National Currency",IF(Investment_Breakdown_DATA!X215=0,0,Investment_Breakdown_DATA!X215),IF($C$2="Current Exchange rate",IF(Investment_Breakdown_DATA!X215=0,0,Investment_Breakdown_DATA!X215/ECO!X33),IF($C$2="Constant Exchange rate",IF(Investment_Breakdown_DATA!X215=0,0,Investment_Breakdown_DATA!X215/ECO!X68))))</f>
        <v>0</v>
      </c>
      <c r="O264" s="64">
        <f>IF($C$2="National Currency",IF(Investment_Breakdown_DATA!Y215=0,0,Investment_Breakdown_DATA!Y215),IF($C$2="Current Exchange rate",IF(Investment_Breakdown_DATA!Y215=0,0,Investment_Breakdown_DATA!Y215/ECO!Y33),IF($C$2="Constant Exchange rate",IF(Investment_Breakdown_DATA!Y215=0,0,Investment_Breakdown_DATA!Y215/ECO!Y68))))</f>
        <v>0</v>
      </c>
      <c r="P264" s="144">
        <f>IF($C$2="National Currency",IF(Investment_Breakdown_DATA!Z215=0,0,Investment_Breakdown_DATA!Z215),IF($C$2="Current Exchange rate",IF(Investment_Breakdown_DATA!Z215=0,0,Investment_Breakdown_DATA!Z215/ECO!Z33),IF($C$2="Constant Exchange rate",IF(Investment_Breakdown_DATA!Z215=0,0,Investment_Breakdown_DATA!Z215/ECO!Z68))))</f>
        <v>0</v>
      </c>
      <c r="Q264" s="63">
        <f t="shared" si="82"/>
        <v>0</v>
      </c>
      <c r="R264" s="63" t="str">
        <f t="shared" si="83"/>
        <v>-</v>
      </c>
      <c r="S264" s="63" t="str">
        <f t="shared" si="84"/>
        <v>-</v>
      </c>
    </row>
    <row r="265" spans="3:19" ht="15" x14ac:dyDescent="0.25">
      <c r="C265" s="165"/>
      <c r="D265" s="166"/>
      <c r="E265" s="61" t="str">
        <f t="shared" si="81"/>
        <v>PL</v>
      </c>
      <c r="F265" s="64">
        <f>IF($C$2="National Currency",IF(Investment_Breakdown_DATA!P216=0,0,Investment_Breakdown_DATA!P216),IF($C$2="Current Exchange rate",IF(Investment_Breakdown_DATA!P216=0,0,Investment_Breakdown_DATA!P216/ECO!P34),IF($C$2="Constant Exchange rate",IF(Investment_Breakdown_DATA!P216=0,0,Investment_Breakdown_DATA!P216/ECO!P69))))</f>
        <v>9970.5139005897217</v>
      </c>
      <c r="G265" s="141">
        <f>IF($C$2="National Currency",IF(Investment_Breakdown_DATA!Q216=0,0,Investment_Breakdown_DATA!Q216),IF($C$2="Current Exchange rate",IF(Investment_Breakdown_DATA!Q216=0,0,Investment_Breakdown_DATA!Q216/ECO!Q34),IF($C$2="Constant Exchange rate",IF(Investment_Breakdown_DATA!Q216=0,0,Investment_Breakdown_DATA!Q216/ECO!Q69))))</f>
        <v>10933.336453555494</v>
      </c>
      <c r="H265" s="141">
        <f>IF($C$2="National Currency",IF(Investment_Breakdown_DATA!R216=0,0,Investment_Breakdown_DATA!R216),IF($C$2="Current Exchange rate",IF(Investment_Breakdown_DATA!R216=0,0,Investment_Breakdown_DATA!R216/ECO!R34),IF($C$2="Constant Exchange rate",IF(Investment_Breakdown_DATA!R216=0,0,Investment_Breakdown_DATA!R216/ECO!R69))))</f>
        <v>11896.159006521266</v>
      </c>
      <c r="I265" s="64">
        <f>IF($C$2="National Currency",IF(Investment_Breakdown_DATA!S216=0,0,Investment_Breakdown_DATA!S216),IF($C$2="Current Exchange rate",IF(Investment_Breakdown_DATA!S216=0,0,Investment_Breakdown_DATA!S216/ECO!S34),IF($C$2="Constant Exchange rate",IF(Investment_Breakdown_DATA!S216=0,0,Investment_Breakdown_DATA!S216/ECO!S69))))</f>
        <v>12858.981559487034</v>
      </c>
      <c r="J265" s="64">
        <f>IF($C$2="National Currency",IF(Investment_Breakdown_DATA!T216=0,0,Investment_Breakdown_DATA!T216),IF($C$2="Current Exchange rate",IF(Investment_Breakdown_DATA!T216=0,0,Investment_Breakdown_DATA!T216/ECO!T34),IF($C$2="Constant Exchange rate",IF(Investment_Breakdown_DATA!T216=0,0,Investment_Breakdown_DATA!T216/ECO!T69))))</f>
        <v>14291.163530843396</v>
      </c>
      <c r="K265" s="64">
        <f>IF($C$2="National Currency",IF(Investment_Breakdown_DATA!U216=0,0,Investment_Breakdown_DATA!U216),IF($C$2="Current Exchange rate",IF(Investment_Breakdown_DATA!U216=0,0,Investment_Breakdown_DATA!U216/ECO!U34),IF($C$2="Constant Exchange rate",IF(Investment_Breakdown_DATA!U216=0,0,Investment_Breakdown_DATA!U216/ECO!U69))))</f>
        <v>14150.285500327624</v>
      </c>
      <c r="L265" s="64">
        <f>IF($C$2="National Currency",IF(Investment_Breakdown_DATA!V216=0,0,Investment_Breakdown_DATA!V216),IF($C$2="Current Exchange rate",IF(Investment_Breakdown_DATA!V216=0,0,Investment_Breakdown_DATA!V216/ECO!V34),IF($C$2="Constant Exchange rate",IF(Investment_Breakdown_DATA!V216=0,0,Investment_Breakdown_DATA!V216/ECO!V69))))</f>
        <v>13594.027894786108</v>
      </c>
      <c r="M265" s="64">
        <f>IF($C$2="National Currency",IF(Investment_Breakdown_DATA!W216=0,0,Investment_Breakdown_DATA!W216),IF($C$2="Current Exchange rate",IF(Investment_Breakdown_DATA!W216=0,0,Investment_Breakdown_DATA!W216/ECO!W34),IF($C$2="Constant Exchange rate",IF(Investment_Breakdown_DATA!W216=0,0,Investment_Breakdown_DATA!W216/ECO!W69))))</f>
        <v>13630.066460732003</v>
      </c>
      <c r="N265" s="64">
        <f>IF($C$2="National Currency",IF(Investment_Breakdown_DATA!X216=0,0,Investment_Breakdown_DATA!X216),IF($C$2="Current Exchange rate",IF(Investment_Breakdown_DATA!X216=0,0,Investment_Breakdown_DATA!X216/ECO!X34),IF($C$2="Constant Exchange rate",IF(Investment_Breakdown_DATA!X216=0,0,Investment_Breakdown_DATA!X216/ECO!X69))))</f>
        <v>13367.031732659365</v>
      </c>
      <c r="O265" s="64">
        <f>IF($C$2="National Currency",IF(Investment_Breakdown_DATA!Y216=0,0,Investment_Breakdown_DATA!Y216),IF($C$2="Current Exchange rate",IF(Investment_Breakdown_DATA!Y216=0,0,Investment_Breakdown_DATA!Y216/ECO!Y34),IF($C$2="Constant Exchange rate",IF(Investment_Breakdown_DATA!Y216=0,0,Investment_Breakdown_DATA!Y216/ECO!Y69))))</f>
        <v>12576.88734437892</v>
      </c>
      <c r="P265" s="144">
        <f>IF($C$2="National Currency",IF(Investment_Breakdown_DATA!Z216=0,0,Investment_Breakdown_DATA!Z216),IF($C$2="Current Exchange rate",IF(Investment_Breakdown_DATA!Z216=0,0,Investment_Breakdown_DATA!Z216/ECO!Z34),IF($C$2="Constant Exchange rate",IF(Investment_Breakdown_DATA!Z216=0,0,Investment_Breakdown_DATA!Z216/ECO!Z69))))</f>
        <v>0</v>
      </c>
      <c r="Q265" s="63">
        <f t="shared" si="82"/>
        <v>3.6648918041651758E-3</v>
      </c>
      <c r="R265" s="63">
        <f t="shared" si="83"/>
        <v>-5.9111432072829095E-2</v>
      </c>
      <c r="S265" s="63">
        <f t="shared" si="84"/>
        <v>0.26140813500445947</v>
      </c>
    </row>
    <row r="266" spans="3:19" ht="15" x14ac:dyDescent="0.25">
      <c r="C266" s="165"/>
      <c r="D266" s="166"/>
      <c r="E266" s="61" t="str">
        <f t="shared" si="81"/>
        <v>PT</v>
      </c>
      <c r="F266" s="64">
        <f>IF($C$2="National Currency",IF(Investment_Breakdown_DATA!P217=0,0,Investment_Breakdown_DATA!P217),IF($C$2="Current Exchange rate",IF(Investment_Breakdown_DATA!P217=0,0,Investment_Breakdown_DATA!P217/ECO!P35),IF($C$2="Constant Exchange rate",IF(Investment_Breakdown_DATA!P217=0,0,Investment_Breakdown_DATA!P217/ECO!P70))))</f>
        <v>18696.855750991468</v>
      </c>
      <c r="G266" s="64">
        <f>IF($C$2="National Currency",IF(Investment_Breakdown_DATA!Q217=0,0,Investment_Breakdown_DATA!Q217),IF($C$2="Current Exchange rate",IF(Investment_Breakdown_DATA!Q217=0,0,Investment_Breakdown_DATA!Q217/ECO!Q35),IF($C$2="Constant Exchange rate",IF(Investment_Breakdown_DATA!Q217=0,0,Investment_Breakdown_DATA!Q217/ECO!Q70))))</f>
        <v>22224.405837117425</v>
      </c>
      <c r="H266" s="64">
        <f>IF($C$2="National Currency",IF(Investment_Breakdown_DATA!R217=0,0,Investment_Breakdown_DATA!R217),IF($C$2="Current Exchange rate",IF(Investment_Breakdown_DATA!R217=0,0,Investment_Breakdown_DATA!R217/ECO!R35),IF($C$2="Constant Exchange rate",IF(Investment_Breakdown_DATA!R217=0,0,Investment_Breakdown_DATA!R217/ECO!R70))))</f>
        <v>24890.811329427695</v>
      </c>
      <c r="I266" s="64">
        <f>IF($C$2="National Currency",IF(Investment_Breakdown_DATA!S217=0,0,Investment_Breakdown_DATA!S217),IF($C$2="Current Exchange rate",IF(Investment_Breakdown_DATA!S217=0,0,Investment_Breakdown_DATA!S217/ECO!S35),IF($C$2="Constant Exchange rate",IF(Investment_Breakdown_DATA!S217=0,0,Investment_Breakdown_DATA!S217/ECO!S70))))</f>
        <v>25004.484998560754</v>
      </c>
      <c r="J266" s="64">
        <f>IF($C$2="National Currency",IF(Investment_Breakdown_DATA!T217=0,0,Investment_Breakdown_DATA!T217),IF($C$2="Current Exchange rate",IF(Investment_Breakdown_DATA!T217=0,0,Investment_Breakdown_DATA!T217/ECO!T35),IF($C$2="Constant Exchange rate",IF(Investment_Breakdown_DATA!T217=0,0,Investment_Breakdown_DATA!T217/ECO!T70))))</f>
        <v>26475.47762774281</v>
      </c>
      <c r="K266" s="64">
        <f>IF($C$2="National Currency",IF(Investment_Breakdown_DATA!U217=0,0,Investment_Breakdown_DATA!U217),IF($C$2="Current Exchange rate",IF(Investment_Breakdown_DATA!U217=0,0,Investment_Breakdown_DATA!U217/ECO!U35),IF($C$2="Constant Exchange rate",IF(Investment_Breakdown_DATA!U217=0,0,Investment_Breakdown_DATA!U217/ECO!U70))))</f>
        <v>29125.632864549658</v>
      </c>
      <c r="L266" s="64">
        <f>IF($C$2="National Currency",IF(Investment_Breakdown_DATA!V217=0,0,Investment_Breakdown_DATA!V217),IF($C$2="Current Exchange rate",IF(Investment_Breakdown_DATA!V217=0,0,Investment_Breakdown_DATA!V217/ECO!V35),IF($C$2="Constant Exchange rate",IF(Investment_Breakdown_DATA!V217=0,0,Investment_Breakdown_DATA!V217/ECO!V70))))</f>
        <v>31419.405276854195</v>
      </c>
      <c r="M266" s="64">
        <f>IF($C$2="National Currency",IF(Investment_Breakdown_DATA!W217=0,0,Investment_Breakdown_DATA!W217),IF($C$2="Current Exchange rate",IF(Investment_Breakdown_DATA!W217=0,0,Investment_Breakdown_DATA!W217/ECO!W35),IF($C$2="Constant Exchange rate",IF(Investment_Breakdown_DATA!W217=0,0,Investment_Breakdown_DATA!W217/ECO!W70))))</f>
        <v>27722.512416895035</v>
      </c>
      <c r="N266" s="64">
        <f>IF($C$2="National Currency",IF(Investment_Breakdown_DATA!X217=0,0,Investment_Breakdown_DATA!X217),IF($C$2="Current Exchange rate",IF(Investment_Breakdown_DATA!X217=0,0,Investment_Breakdown_DATA!X217/ECO!X35),IF($C$2="Constant Exchange rate",IF(Investment_Breakdown_DATA!X217=0,0,Investment_Breakdown_DATA!X217/ECO!X70))))</f>
        <v>28413.215722110719</v>
      </c>
      <c r="O266" s="64">
        <f>IF($C$2="National Currency",IF(Investment_Breakdown_DATA!Y217=0,0,Investment_Breakdown_DATA!Y217),IF($C$2="Current Exchange rate",IF(Investment_Breakdown_DATA!Y217=0,0,Investment_Breakdown_DATA!Y217/ECO!Y35),IF($C$2="Constant Exchange rate",IF(Investment_Breakdown_DATA!Y217=0,0,Investment_Breakdown_DATA!Y217/ECO!Y70))))</f>
        <v>28637.261930054101</v>
      </c>
      <c r="P266" s="144">
        <f>IF($C$2="National Currency",IF(Investment_Breakdown_DATA!Z217=0,0,Investment_Breakdown_DATA!Z217),IF($C$2="Current Exchange rate",IF(Investment_Breakdown_DATA!Z217=0,0,Investment_Breakdown_DATA!Z217/ECO!Z35),IF($C$2="Constant Exchange rate",IF(Investment_Breakdown_DATA!Z217=0,0,Investment_Breakdown_DATA!Z217/ECO!Z70))))</f>
        <v>31346.177431287913</v>
      </c>
      <c r="Q266" s="63">
        <f t="shared" si="82"/>
        <v>8.3448681432368756E-3</v>
      </c>
      <c r="R266" s="63">
        <f t="shared" si="83"/>
        <v>7.8852816286132388E-3</v>
      </c>
      <c r="S266" s="63">
        <f t="shared" si="84"/>
        <v>0.53166191746093494</v>
      </c>
    </row>
    <row r="267" spans="3:19" ht="15" x14ac:dyDescent="0.25">
      <c r="C267" s="165"/>
      <c r="D267" s="166"/>
      <c r="E267" s="61" t="str">
        <f t="shared" si="81"/>
        <v>RO</v>
      </c>
      <c r="F267" s="64">
        <f>IF($C$2="National Currency",IF(Investment_Breakdown_DATA!P218=0,0,Investment_Breakdown_DATA!P218),IF($C$2="Current Exchange rate",IF(Investment_Breakdown_DATA!P218=0,0,Investment_Breakdown_DATA!P218/ECO!P36),IF($C$2="Constant Exchange rate",IF(Investment_Breakdown_DATA!P218=0,0,Investment_Breakdown_DATA!P218/ECO!P71))))</f>
        <v>179.77113417953063</v>
      </c>
      <c r="G267" s="141">
        <f>IF($C$2="National Currency",IF(Investment_Breakdown_DATA!Q218=0,0,Investment_Breakdown_DATA!Q218),IF($C$2="Current Exchange rate",IF(Investment_Breakdown_DATA!Q218=0,0,Investment_Breakdown_DATA!Q218/ECO!Q36),IF($C$2="Constant Exchange rate",IF(Investment_Breakdown_DATA!Q218=0,0,Investment_Breakdown_DATA!Q218/ECO!Q71))))</f>
        <v>236.39297587222271</v>
      </c>
      <c r="H267" s="141">
        <f>IF($C$2="National Currency",IF(Investment_Breakdown_DATA!R218=0,0,Investment_Breakdown_DATA!R218),IF($C$2="Current Exchange rate",IF(Investment_Breakdown_DATA!R218=0,0,Investment_Breakdown_DATA!R218/ECO!R36),IF($C$2="Constant Exchange rate",IF(Investment_Breakdown_DATA!R218=0,0,Investment_Breakdown_DATA!R218/ECO!R71))))</f>
        <v>293.01481756491478</v>
      </c>
      <c r="I267" s="141">
        <f>IF($C$2="National Currency",IF(Investment_Breakdown_DATA!S218=0,0,Investment_Breakdown_DATA!S218),IF($C$2="Current Exchange rate",IF(Investment_Breakdown_DATA!S218=0,0,Investment_Breakdown_DATA!S218/ECO!S36),IF($C$2="Constant Exchange rate",IF(Investment_Breakdown_DATA!S218=0,0,Investment_Breakdown_DATA!S218/ECO!S71))))</f>
        <v>349.63665925760682</v>
      </c>
      <c r="J267" s="141">
        <f>IF($C$2="National Currency",IF(Investment_Breakdown_DATA!T218=0,0,Investment_Breakdown_DATA!T218),IF($C$2="Current Exchange rate",IF(Investment_Breakdown_DATA!T218=0,0,Investment_Breakdown_DATA!T218/ECO!T36),IF($C$2="Constant Exchange rate",IF(Investment_Breakdown_DATA!T218=0,0,Investment_Breakdown_DATA!T218/ECO!T71))))</f>
        <v>406.25850095029887</v>
      </c>
      <c r="K267" s="64">
        <f>IF($C$2="National Currency",IF(Investment_Breakdown_DATA!U218=0,0,Investment_Breakdown_DATA!U218),IF($C$2="Current Exchange rate",IF(Investment_Breakdown_DATA!U218=0,0,Investment_Breakdown_DATA!U218/ECO!U36),IF($C$2="Constant Exchange rate",IF(Investment_Breakdown_DATA!U218=0,0,Investment_Breakdown_DATA!U218/ECO!U71))))</f>
        <v>462.88034264299097</v>
      </c>
      <c r="L267" s="64">
        <f>IF($C$2="National Currency",IF(Investment_Breakdown_DATA!V218=0,0,Investment_Breakdown_DATA!V218),IF($C$2="Current Exchange rate",IF(Investment_Breakdown_DATA!V218=0,0,Investment_Breakdown_DATA!V218/ECO!V36),IF($C$2="Constant Exchange rate",IF(Investment_Breakdown_DATA!V218=0,0,Investment_Breakdown_DATA!V218/ECO!V71))))</f>
        <v>461.98804318729367</v>
      </c>
      <c r="M267" s="64">
        <f>IF($C$2="National Currency",IF(Investment_Breakdown_DATA!W218=0,0,Investment_Breakdown_DATA!W218),IF($C$2="Current Exchange rate",IF(Investment_Breakdown_DATA!W218=0,0,Investment_Breakdown_DATA!W218/ECO!W36),IF($C$2="Constant Exchange rate",IF(Investment_Breakdown_DATA!W218=0,0,Investment_Breakdown_DATA!W218/ECO!W71))))</f>
        <v>0</v>
      </c>
      <c r="N267" s="64">
        <f>IF($C$2="National Currency",IF(Investment_Breakdown_DATA!X218=0,0,Investment_Breakdown_DATA!X218),IF($C$2="Current Exchange rate",IF(Investment_Breakdown_DATA!X218=0,0,Investment_Breakdown_DATA!X218/ECO!X36),IF($C$2="Constant Exchange rate",IF(Investment_Breakdown_DATA!X218=0,0,Investment_Breakdown_DATA!X218/ECO!X71))))</f>
        <v>0</v>
      </c>
      <c r="O267" s="64">
        <f>IF($C$2="National Currency",IF(Investment_Breakdown_DATA!Y218=0,0,Investment_Breakdown_DATA!Y218),IF($C$2="Current Exchange rate",IF(Investment_Breakdown_DATA!Y218=0,0,Investment_Breakdown_DATA!Y218/ECO!Y36),IF($C$2="Constant Exchange rate",IF(Investment_Breakdown_DATA!Y218=0,0,Investment_Breakdown_DATA!Y218/ECO!Y71))))</f>
        <v>0</v>
      </c>
      <c r="P267" s="144">
        <f>IF($C$2="National Currency",IF(Investment_Breakdown_DATA!Z218=0,0,Investment_Breakdown_DATA!Z218),IF($C$2="Current Exchange rate",IF(Investment_Breakdown_DATA!Z218=0,0,Investment_Breakdown_DATA!Z218/ECO!Z36),IF($C$2="Constant Exchange rate",IF(Investment_Breakdown_DATA!Z218=0,0,Investment_Breakdown_DATA!Z218/ECO!Z71))))</f>
        <v>0</v>
      </c>
      <c r="Q267" s="63">
        <f t="shared" si="82"/>
        <v>0</v>
      </c>
      <c r="R267" s="63" t="str">
        <f t="shared" si="83"/>
        <v>-</v>
      </c>
      <c r="S267" s="63" t="str">
        <f t="shared" si="84"/>
        <v>-</v>
      </c>
    </row>
    <row r="268" spans="3:19" ht="15" x14ac:dyDescent="0.25">
      <c r="C268" s="165"/>
      <c r="D268" s="166"/>
      <c r="E268" s="61" t="str">
        <f t="shared" si="81"/>
        <v>SE</v>
      </c>
      <c r="F268" s="64">
        <f>IF($C$2="National Currency",IF(Investment_Breakdown_DATA!P219=0,0,Investment_Breakdown_DATA!P219),IF($C$2="Current Exchange rate",IF(Investment_Breakdown_DATA!P219=0,0,Investment_Breakdown_DATA!P219/ECO!P37),IF($C$2="Constant Exchange rate",IF(Investment_Breakdown_DATA!P219=0,0,Investment_Breakdown_DATA!P219/ECO!P72))))</f>
        <v>108646.43883743213</v>
      </c>
      <c r="G268" s="64">
        <f>IF($C$2="National Currency",IF(Investment_Breakdown_DATA!Q219=0,0,Investment_Breakdown_DATA!Q219),IF($C$2="Current Exchange rate",IF(Investment_Breakdown_DATA!Q219=0,0,Investment_Breakdown_DATA!Q219/ECO!Q37),IF($C$2="Constant Exchange rate",IF(Investment_Breakdown_DATA!Q219=0,0,Investment_Breakdown_DATA!Q219/ECO!Q72))))</f>
        <v>117102.73608005961</v>
      </c>
      <c r="H268" s="64">
        <f>IF($C$2="National Currency",IF(Investment_Breakdown_DATA!R219=0,0,Investment_Breakdown_DATA!R219),IF($C$2="Current Exchange rate",IF(Investment_Breakdown_DATA!R219=0,0,Investment_Breakdown_DATA!R219/ECO!R37),IF($C$2="Constant Exchange rate",IF(Investment_Breakdown_DATA!R219=0,0,Investment_Breakdown_DATA!R219/ECO!R72))))</f>
        <v>112610.66751836473</v>
      </c>
      <c r="I268" s="64">
        <f>IF($C$2="National Currency",IF(Investment_Breakdown_DATA!S219=0,0,Investment_Breakdown_DATA!S219),IF($C$2="Current Exchange rate",IF(Investment_Breakdown_DATA!S219=0,0,Investment_Breakdown_DATA!S219/ECO!S37),IF($C$2="Constant Exchange rate",IF(Investment_Breakdown_DATA!S219=0,0,Investment_Breakdown_DATA!S219/ECO!S72))))</f>
        <v>121308.52762695623</v>
      </c>
      <c r="J268" s="64">
        <f>IF($C$2="National Currency",IF(Investment_Breakdown_DATA!T219=0,0,Investment_Breakdown_DATA!T219),IF($C$2="Current Exchange rate",IF(Investment_Breakdown_DATA!T219=0,0,Investment_Breakdown_DATA!T219/ECO!T37),IF($C$2="Constant Exchange rate",IF(Investment_Breakdown_DATA!T219=0,0,Investment_Breakdown_DATA!T219/ECO!T72))))</f>
        <v>132065.68721388266</v>
      </c>
      <c r="K268" s="64">
        <f>IF($C$2="National Currency",IF(Investment_Breakdown_DATA!U219=0,0,Investment_Breakdown_DATA!U219),IF($C$2="Current Exchange rate",IF(Investment_Breakdown_DATA!U219=0,0,Investment_Breakdown_DATA!U219/ECO!U37),IF($C$2="Constant Exchange rate",IF(Investment_Breakdown_DATA!U219=0,0,Investment_Breakdown_DATA!U219/ECO!U72))))</f>
        <v>127882.35920366229</v>
      </c>
      <c r="L268" s="64">
        <f>IF($C$2="National Currency",IF(Investment_Breakdown_DATA!V219=0,0,Investment_Breakdown_DATA!V219),IF($C$2="Current Exchange rate",IF(Investment_Breakdown_DATA!V219=0,0,Investment_Breakdown_DATA!V219/ECO!V37),IF($C$2="Constant Exchange rate",IF(Investment_Breakdown_DATA!V219=0,0,Investment_Breakdown_DATA!V219/ECO!V72))))</f>
        <v>128001.38400936867</v>
      </c>
      <c r="M268" s="64">
        <f>IF($C$2="National Currency",IF(Investment_Breakdown_DATA!W219=0,0,Investment_Breakdown_DATA!W219),IF($C$2="Current Exchange rate",IF(Investment_Breakdown_DATA!W219=0,0,Investment_Breakdown_DATA!W219/ECO!W37),IF($C$2="Constant Exchange rate",IF(Investment_Breakdown_DATA!W219=0,0,Investment_Breakdown_DATA!W219/ECO!W72))))</f>
        <v>137551.3680400298</v>
      </c>
      <c r="N268" s="64">
        <f>IF($C$2="National Currency",IF(Investment_Breakdown_DATA!X219=0,0,Investment_Breakdown_DATA!X219),IF($C$2="Current Exchange rate",IF(Investment_Breakdown_DATA!X219=0,0,Investment_Breakdown_DATA!X219/ECO!X37),IF($C$2="Constant Exchange rate",IF(Investment_Breakdown_DATA!X219=0,0,Investment_Breakdown_DATA!X219/ECO!X72))))</f>
        <v>138928.45736186521</v>
      </c>
      <c r="O268" s="64">
        <f>IF($C$2="National Currency",IF(Investment_Breakdown_DATA!Y219=0,0,Investment_Breakdown_DATA!Y219),IF($C$2="Current Exchange rate",IF(Investment_Breakdown_DATA!Y219=0,0,Investment_Breakdown_DATA!Y219/ECO!Y37),IF($C$2="Constant Exchange rate",IF(Investment_Breakdown_DATA!Y219=0,0,Investment_Breakdown_DATA!Y219/ECO!Y72))))</f>
        <v>136333.9721068881</v>
      </c>
      <c r="P268" s="144">
        <f>IF($C$2="National Currency",IF(Investment_Breakdown_DATA!Z219=0,0,Investment_Breakdown_DATA!Z219),IF($C$2="Current Exchange rate",IF(Investment_Breakdown_DATA!Z219=0,0,Investment_Breakdown_DATA!Z219/ECO!Z37),IF($C$2="Constant Exchange rate",IF(Investment_Breakdown_DATA!Z219=0,0,Investment_Breakdown_DATA!Z219/ECO!Z72))))</f>
        <v>0</v>
      </c>
      <c r="Q268" s="63">
        <f t="shared" si="82"/>
        <v>3.9727576730432416E-2</v>
      </c>
      <c r="R268" s="63">
        <f t="shared" si="83"/>
        <v>-1.8674973466517919E-2</v>
      </c>
      <c r="S268" s="63">
        <f t="shared" si="84"/>
        <v>0.25484068843604613</v>
      </c>
    </row>
    <row r="269" spans="3:19" ht="15" x14ac:dyDescent="0.25">
      <c r="C269" s="165"/>
      <c r="D269" s="166"/>
      <c r="E269" s="61" t="str">
        <f t="shared" si="81"/>
        <v>SI</v>
      </c>
      <c r="F269" s="64">
        <f>IF($C$2="National Currency",IF(Investment_Breakdown_DATA!P220=0,0,Investment_Breakdown_DATA!P220),IF($C$2="Current Exchange rate",IF(Investment_Breakdown_DATA!P220=0,0,Investment_Breakdown_DATA!P220/ECO!P38),IF($C$2="Constant Exchange rate",IF(Investment_Breakdown_DATA!P220=0,0,Investment_Breakdown_DATA!P220/ECO!P73))))</f>
        <v>1145.8395927224171</v>
      </c>
      <c r="G269" s="64">
        <f>IF($C$2="National Currency",IF(Investment_Breakdown_DATA!Q220=0,0,Investment_Breakdown_DATA!Q220),IF($C$2="Current Exchange rate",IF(Investment_Breakdown_DATA!Q220=0,0,Investment_Breakdown_DATA!Q220/ECO!Q38),IF($C$2="Constant Exchange rate",IF(Investment_Breakdown_DATA!Q220=0,0,Investment_Breakdown_DATA!Q220/ECO!Q73))))</f>
        <v>1482.5947254214657</v>
      </c>
      <c r="H269" s="64">
        <f>IF($C$2="National Currency",IF(Investment_Breakdown_DATA!R220=0,0,Investment_Breakdown_DATA!R220),IF($C$2="Current Exchange rate",IF(Investment_Breakdown_DATA!R220=0,0,Investment_Breakdown_DATA!R220/ECO!R38),IF($C$2="Constant Exchange rate",IF(Investment_Breakdown_DATA!R220=0,0,Investment_Breakdown_DATA!R220/ECO!R73))))</f>
        <v>1706.3511934568521</v>
      </c>
      <c r="I269" s="64">
        <f>IF($C$2="National Currency",IF(Investment_Breakdown_DATA!S220=0,0,Investment_Breakdown_DATA!S220),IF($C$2="Current Exchange rate",IF(Investment_Breakdown_DATA!S220=0,0,Investment_Breakdown_DATA!S220/ECO!S38),IF($C$2="Constant Exchange rate",IF(Investment_Breakdown_DATA!S220=0,0,Investment_Breakdown_DATA!S220/ECO!S73))))</f>
        <v>1962</v>
      </c>
      <c r="J269" s="64">
        <f>IF($C$2="National Currency",IF(Investment_Breakdown_DATA!T220=0,0,Investment_Breakdown_DATA!T220),IF($C$2="Current Exchange rate",IF(Investment_Breakdown_DATA!T220=0,0,Investment_Breakdown_DATA!T220/ECO!T38),IF($C$2="Constant Exchange rate",IF(Investment_Breakdown_DATA!T220=0,0,Investment_Breakdown_DATA!T220/ECO!T73))))</f>
        <v>1994</v>
      </c>
      <c r="K269" s="64">
        <f>IF($C$2="National Currency",IF(Investment_Breakdown_DATA!U220=0,0,Investment_Breakdown_DATA!U220),IF($C$2="Current Exchange rate",IF(Investment_Breakdown_DATA!U220=0,0,Investment_Breakdown_DATA!U220/ECO!U38),IF($C$2="Constant Exchange rate",IF(Investment_Breakdown_DATA!U220=0,0,Investment_Breakdown_DATA!U220/ECO!U73))))</f>
        <v>2095</v>
      </c>
      <c r="L269" s="64">
        <f>IF($C$2="National Currency",IF(Investment_Breakdown_DATA!V220=0,0,Investment_Breakdown_DATA!V220),IF($C$2="Current Exchange rate",IF(Investment_Breakdown_DATA!V220=0,0,Investment_Breakdown_DATA!V220/ECO!V38),IF($C$2="Constant Exchange rate",IF(Investment_Breakdown_DATA!V220=0,0,Investment_Breakdown_DATA!V220/ECO!V73))))</f>
        <v>2906</v>
      </c>
      <c r="M269" s="64">
        <f>IF($C$2="National Currency",IF(Investment_Breakdown_DATA!W220=0,0,Investment_Breakdown_DATA!W220),IF($C$2="Current Exchange rate",IF(Investment_Breakdown_DATA!W220=0,0,Investment_Breakdown_DATA!W220/ECO!W38),IF($C$2="Constant Exchange rate",IF(Investment_Breakdown_DATA!W220=0,0,Investment_Breakdown_DATA!W220/ECO!W73))))</f>
        <v>2284</v>
      </c>
      <c r="N269" s="64">
        <f>IF($C$2="National Currency",IF(Investment_Breakdown_DATA!X220=0,0,Investment_Breakdown_DATA!X220),IF($C$2="Current Exchange rate",IF(Investment_Breakdown_DATA!X220=0,0,Investment_Breakdown_DATA!X220/ECO!X38),IF($C$2="Constant Exchange rate",IF(Investment_Breakdown_DATA!X220=0,0,Investment_Breakdown_DATA!X220/ECO!X73))))</f>
        <v>2596</v>
      </c>
      <c r="O269" s="64">
        <f>IF($C$2="National Currency",IF(Investment_Breakdown_DATA!Y220=0,0,Investment_Breakdown_DATA!Y220),IF($C$2="Current Exchange rate",IF(Investment_Breakdown_DATA!Y220=0,0,Investment_Breakdown_DATA!Y220/ECO!Y38),IF($C$2="Constant Exchange rate",IF(Investment_Breakdown_DATA!Y220=0,0,Investment_Breakdown_DATA!Y220/ECO!Y73))))</f>
        <v>2730.2</v>
      </c>
      <c r="P269" s="144">
        <f>IF($C$2="National Currency",IF(Investment_Breakdown_DATA!Z220=0,0,Investment_Breakdown_DATA!Z220),IF($C$2="Current Exchange rate",IF(Investment_Breakdown_DATA!Z220=0,0,Investment_Breakdown_DATA!Z220/ECO!Z38),IF($C$2="Constant Exchange rate",IF(Investment_Breakdown_DATA!Z220=0,0,Investment_Breakdown_DATA!Z220/ECO!Z73))))</f>
        <v>0</v>
      </c>
      <c r="Q269" s="63">
        <f t="shared" si="82"/>
        <v>7.9557742148368422E-4</v>
      </c>
      <c r="R269" s="63">
        <f t="shared" si="83"/>
        <v>5.1694915254237195E-2</v>
      </c>
      <c r="S269" s="63">
        <f t="shared" si="84"/>
        <v>1.3827069838922892</v>
      </c>
    </row>
    <row r="270" spans="3:19" ht="15" x14ac:dyDescent="0.25">
      <c r="C270" s="165"/>
      <c r="D270" s="166"/>
      <c r="E270" s="61" t="str">
        <f t="shared" si="81"/>
        <v xml:space="preserve">SK </v>
      </c>
      <c r="F270" s="64">
        <f>IF($C$2="National Currency",IF(Investment_Breakdown_DATA!P221=0,0,Investment_Breakdown_DATA!P221),IF($C$2="Current Exchange rate",IF(Investment_Breakdown_DATA!P221=0,0,Investment_Breakdown_DATA!P221/ECO!P39),IF($C$2="Constant Exchange rate",IF(Investment_Breakdown_DATA!P221=0,0,Investment_Breakdown_DATA!P221/ECO!P74))))</f>
        <v>1442.5745203478723</v>
      </c>
      <c r="G270" s="64">
        <f>IF($C$2="National Currency",IF(Investment_Breakdown_DATA!Q221=0,0,Investment_Breakdown_DATA!Q221),IF($C$2="Current Exchange rate",IF(Investment_Breakdown_DATA!Q221=0,0,Investment_Breakdown_DATA!Q221/ECO!Q39),IF($C$2="Constant Exchange rate",IF(Investment_Breakdown_DATA!Q221=0,0,Investment_Breakdown_DATA!Q221/ECO!Q74))))</f>
        <v>1533.5258580628029</v>
      </c>
      <c r="H270" s="64">
        <f>IF($C$2="National Currency",IF(Investment_Breakdown_DATA!R221=0,0,Investment_Breakdown_DATA!R221),IF($C$2="Current Exchange rate",IF(Investment_Breakdown_DATA!R221=0,0,Investment_Breakdown_DATA!R221/ECO!R39),IF($C$2="Constant Exchange rate",IF(Investment_Breakdown_DATA!R221=0,0,Investment_Breakdown_DATA!R221/ECO!R74))))</f>
        <v>1973.5112527384981</v>
      </c>
      <c r="I270" s="64">
        <f>IF($C$2="National Currency",IF(Investment_Breakdown_DATA!S221=0,0,Investment_Breakdown_DATA!S221),IF($C$2="Current Exchange rate",IF(Investment_Breakdown_DATA!S221=0,0,Investment_Breakdown_DATA!S221/ECO!S39),IF($C$2="Constant Exchange rate",IF(Investment_Breakdown_DATA!S221=0,0,Investment_Breakdown_DATA!S221/ECO!S74))))</f>
        <v>0</v>
      </c>
      <c r="J270" s="64">
        <f>IF($C$2="National Currency",IF(Investment_Breakdown_DATA!T221=0,0,Investment_Breakdown_DATA!T221),IF($C$2="Current Exchange rate",IF(Investment_Breakdown_DATA!T221=0,0,Investment_Breakdown_DATA!T221/ECO!T39),IF($C$2="Constant Exchange rate",IF(Investment_Breakdown_DATA!T221=0,0,Investment_Breakdown_DATA!T221/ECO!T74))))</f>
        <v>0</v>
      </c>
      <c r="K270" s="64">
        <f>IF($C$2="National Currency",IF(Investment_Breakdown_DATA!U221=0,0,Investment_Breakdown_DATA!U221),IF($C$2="Current Exchange rate",IF(Investment_Breakdown_DATA!U221=0,0,Investment_Breakdown_DATA!U221/ECO!U39),IF($C$2="Constant Exchange rate",IF(Investment_Breakdown_DATA!U221=0,0,Investment_Breakdown_DATA!U221/ECO!U74))))</f>
        <v>0</v>
      </c>
      <c r="L270" s="64">
        <f>IF($C$2="National Currency",IF(Investment_Breakdown_DATA!V221=0,0,Investment_Breakdown_DATA!V221),IF($C$2="Current Exchange rate",IF(Investment_Breakdown_DATA!V221=0,0,Investment_Breakdown_DATA!V221/ECO!V39),IF($C$2="Constant Exchange rate",IF(Investment_Breakdown_DATA!V221=0,0,Investment_Breakdown_DATA!V221/ECO!V74))))</f>
        <v>0</v>
      </c>
      <c r="M270" s="64">
        <f>IF($C$2="National Currency",IF(Investment_Breakdown_DATA!W221=0,0,Investment_Breakdown_DATA!W221),IF($C$2="Current Exchange rate",IF(Investment_Breakdown_DATA!W221=0,0,Investment_Breakdown_DATA!W221/ECO!W39),IF($C$2="Constant Exchange rate",IF(Investment_Breakdown_DATA!W221=0,0,Investment_Breakdown_DATA!W221/ECO!W74))))</f>
        <v>0</v>
      </c>
      <c r="N270" s="64">
        <f>IF($C$2="National Currency",IF(Investment_Breakdown_DATA!X221=0,0,Investment_Breakdown_DATA!X221),IF($C$2="Current Exchange rate",IF(Investment_Breakdown_DATA!X221=0,0,Investment_Breakdown_DATA!X221/ECO!X39),IF($C$2="Constant Exchange rate",IF(Investment_Breakdown_DATA!X221=0,0,Investment_Breakdown_DATA!X221/ECO!X74))))</f>
        <v>0</v>
      </c>
      <c r="O270" s="64">
        <f>IF($C$2="National Currency",IF(Investment_Breakdown_DATA!Y221=0,0,Investment_Breakdown_DATA!Y221),IF($C$2="Current Exchange rate",IF(Investment_Breakdown_DATA!Y221=0,0,Investment_Breakdown_DATA!Y221/ECO!Y39),IF($C$2="Constant Exchange rate",IF(Investment_Breakdown_DATA!Y221=0,0,Investment_Breakdown_DATA!Y221/ECO!Y74))))</f>
        <v>0</v>
      </c>
      <c r="P270" s="144">
        <f>IF($C$2="National Currency",IF(Investment_Breakdown_DATA!Z221=0,0,Investment_Breakdown_DATA!Z221),IF($C$2="Current Exchange rate",IF(Investment_Breakdown_DATA!Z221=0,0,Investment_Breakdown_DATA!Z221/ECO!Z39),IF($C$2="Constant Exchange rate",IF(Investment_Breakdown_DATA!Z221=0,0,Investment_Breakdown_DATA!Z221/ECO!Z74))))</f>
        <v>0</v>
      </c>
      <c r="Q270" s="63">
        <f t="shared" si="82"/>
        <v>0</v>
      </c>
      <c r="R270" s="63" t="str">
        <f t="shared" si="83"/>
        <v>-</v>
      </c>
      <c r="S270" s="63" t="str">
        <f t="shared" si="84"/>
        <v>-</v>
      </c>
    </row>
    <row r="271" spans="3:19" ht="15" x14ac:dyDescent="0.25">
      <c r="C271" s="165"/>
      <c r="D271" s="166"/>
      <c r="E271" s="61" t="str">
        <f t="shared" si="81"/>
        <v>TR</v>
      </c>
      <c r="F271" s="64">
        <f>IF($C$2="National Currency",IF(Investment_Breakdown_DATA!P222=0,0,Investment_Breakdown_DATA!P222),IF($C$2="Current Exchange rate",IF(Investment_Breakdown_DATA!P222=0,0,Investment_Breakdown_DATA!P222/ECO!P40),IF($C$2="Constant Exchange rate",IF(Investment_Breakdown_DATA!P222=0,0,Investment_Breakdown_DATA!P222/ECO!P75))))</f>
        <v>1686.3693502824858</v>
      </c>
      <c r="G271" s="64">
        <f>IF($C$2="National Currency",IF(Investment_Breakdown_DATA!Q222=0,0,Investment_Breakdown_DATA!Q222),IF($C$2="Current Exchange rate",IF(Investment_Breakdown_DATA!Q222=0,0,Investment_Breakdown_DATA!Q222/ECO!Q40),IF($C$2="Constant Exchange rate",IF(Investment_Breakdown_DATA!Q222=0,0,Investment_Breakdown_DATA!Q222/ECO!Q75))))</f>
        <v>1871.4689265536724</v>
      </c>
      <c r="H271" s="64">
        <f>IF($C$2="National Currency",IF(Investment_Breakdown_DATA!R222=0,0,Investment_Breakdown_DATA!R222),IF($C$2="Current Exchange rate",IF(Investment_Breakdown_DATA!R222=0,0,Investment_Breakdown_DATA!R222/ECO!R40),IF($C$2="Constant Exchange rate",IF(Investment_Breakdown_DATA!R222=0,0,Investment_Breakdown_DATA!R222/ECO!R75))))</f>
        <v>1862.994350282486</v>
      </c>
      <c r="I271" s="64">
        <f>IF($C$2="National Currency",IF(Investment_Breakdown_DATA!S222=0,0,Investment_Breakdown_DATA!S222),IF($C$2="Current Exchange rate",IF(Investment_Breakdown_DATA!S222=0,0,Investment_Breakdown_DATA!S222/ECO!S40),IF($C$2="Constant Exchange rate",IF(Investment_Breakdown_DATA!S222=0,0,Investment_Breakdown_DATA!S222/ECO!S75))))</f>
        <v>2226.6949152542375</v>
      </c>
      <c r="J271" s="64">
        <f>IF($C$2="National Currency",IF(Investment_Breakdown_DATA!T222=0,0,Investment_Breakdown_DATA!T222),IF($C$2="Current Exchange rate",IF(Investment_Breakdown_DATA!T222=0,0,Investment_Breakdown_DATA!T222/ECO!T40),IF($C$2="Constant Exchange rate",IF(Investment_Breakdown_DATA!T222=0,0,Investment_Breakdown_DATA!T222/ECO!T75))))</f>
        <v>2513.4180790960454</v>
      </c>
      <c r="K271" s="64">
        <f>IF($C$2="National Currency",IF(Investment_Breakdown_DATA!U222=0,0,Investment_Breakdown_DATA!U222),IF($C$2="Current Exchange rate",IF(Investment_Breakdown_DATA!U222=0,0,Investment_Breakdown_DATA!U222/ECO!U40),IF($C$2="Constant Exchange rate",IF(Investment_Breakdown_DATA!U222=0,0,Investment_Breakdown_DATA!U222/ECO!U75))))</f>
        <v>2522.9519774011314</v>
      </c>
      <c r="L271" s="64">
        <f>IF($C$2="National Currency",IF(Investment_Breakdown_DATA!V222=0,0,Investment_Breakdown_DATA!V222),IF($C$2="Current Exchange rate",IF(Investment_Breakdown_DATA!V222=0,0,Investment_Breakdown_DATA!V222/ECO!V40),IF($C$2="Constant Exchange rate",IF(Investment_Breakdown_DATA!V222=0,0,Investment_Breakdown_DATA!V222/ECO!V75))))</f>
        <v>2646.8926553672318</v>
      </c>
      <c r="M271" s="64">
        <f>IF($C$2="National Currency",IF(Investment_Breakdown_DATA!W222=0,0,Investment_Breakdown_DATA!W222),IF($C$2="Current Exchange rate",IF(Investment_Breakdown_DATA!W222=0,0,Investment_Breakdown_DATA!W222/ECO!W40),IF($C$2="Constant Exchange rate",IF(Investment_Breakdown_DATA!W222=0,0,Investment_Breakdown_DATA!W222/ECO!W75))))</f>
        <v>2603.8135593220341</v>
      </c>
      <c r="N271" s="64">
        <f>IF($C$2="National Currency",IF(Investment_Breakdown_DATA!X222=0,0,Investment_Breakdown_DATA!X222),IF($C$2="Current Exchange rate",IF(Investment_Breakdown_DATA!X222=0,0,Investment_Breakdown_DATA!X222/ECO!X40),IF($C$2="Constant Exchange rate",IF(Investment_Breakdown_DATA!X222=0,0,Investment_Breakdown_DATA!X222/ECO!X75))))</f>
        <v>2649.7175141242938</v>
      </c>
      <c r="O271" s="64">
        <f>IF($C$2="National Currency",IF(Investment_Breakdown_DATA!Y222=0,0,Investment_Breakdown_DATA!Y222),IF($C$2="Current Exchange rate",IF(Investment_Breakdown_DATA!Y222=0,0,Investment_Breakdown_DATA!Y222/ECO!Y40),IF($C$2="Constant Exchange rate",IF(Investment_Breakdown_DATA!Y222=0,0,Investment_Breakdown_DATA!Y222/ECO!Y75))))</f>
        <v>3633.8276836158193</v>
      </c>
      <c r="P271" s="144">
        <f>IF($C$2="National Currency",IF(Investment_Breakdown_DATA!Z222=0,0,Investment_Breakdown_DATA!Z222),IF($C$2="Current Exchange rate",IF(Investment_Breakdown_DATA!Z222=0,0,Investment_Breakdown_DATA!Z222/ECO!Z40),IF($C$2="Constant Exchange rate",IF(Investment_Breakdown_DATA!Z222=0,0,Investment_Breakdown_DATA!Z222/ECO!Z75))))</f>
        <v>0</v>
      </c>
      <c r="Q271" s="63">
        <f t="shared" si="82"/>
        <v>1.0588935823921701E-3</v>
      </c>
      <c r="R271" s="63">
        <f t="shared" si="83"/>
        <v>0.37140191897654584</v>
      </c>
      <c r="S271" s="63">
        <f t="shared" si="84"/>
        <v>1.1548231311290804</v>
      </c>
    </row>
    <row r="272" spans="3:19" ht="15" x14ac:dyDescent="0.25">
      <c r="C272" s="165"/>
      <c r="D272" s="166"/>
      <c r="E272" s="61" t="str">
        <f t="shared" si="81"/>
        <v>UK</v>
      </c>
      <c r="F272" s="65">
        <f>IF($C$2="National Currency",IF(Investment_Breakdown_DATA!P223=0,0,Investment_Breakdown_DATA!P223),IF($C$2="Current Exchange rate",IF(Investment_Breakdown_DATA!P223=0,0,Investment_Breakdown_DATA!P223/ECO!P41),IF($C$2="Constant Exchange rate",IF(Investment_Breakdown_DATA!P223=0,0,Investment_Breakdown_DATA!P223/ECO!P76))))</f>
        <v>268240.01540634222</v>
      </c>
      <c r="G272" s="65">
        <f>IF($C$2="National Currency",IF(Investment_Breakdown_DATA!Q223=0,0,Investment_Breakdown_DATA!Q223),IF($C$2="Current Exchange rate",IF(Investment_Breakdown_DATA!Q223=0,0,Investment_Breakdown_DATA!Q223/ECO!Q41),IF($C$2="Constant Exchange rate",IF(Investment_Breakdown_DATA!Q223=0,0,Investment_Breakdown_DATA!Q223/ECO!Q76))))</f>
        <v>271121.64462703816</v>
      </c>
      <c r="H272" s="65">
        <f>IF($C$2="National Currency",IF(Investment_Breakdown_DATA!R223=0,0,Investment_Breakdown_DATA!R223),IF($C$2="Current Exchange rate",IF(Investment_Breakdown_DATA!R223=0,0,Investment_Breakdown_DATA!R223/ECO!R41),IF($C$2="Constant Exchange rate",IF(Investment_Breakdown_DATA!R223=0,0,Investment_Breakdown_DATA!R223/ECO!R76))))</f>
        <v>274172.10039799719</v>
      </c>
      <c r="I272" s="65">
        <f>IF($C$2="National Currency",IF(Investment_Breakdown_DATA!S223=0,0,Investment_Breakdown_DATA!S223),IF($C$2="Current Exchange rate",IF(Investment_Breakdown_DATA!S223=0,0,Investment_Breakdown_DATA!S223/ECO!S41),IF($C$2="Constant Exchange rate",IF(Investment_Breakdown_DATA!S223=0,0,Investment_Breakdown_DATA!S223/ECO!S76))))</f>
        <v>273120.27731416095</v>
      </c>
      <c r="J272" s="65">
        <f>IF($C$2="National Currency",IF(Investment_Breakdown_DATA!T223=0,0,Investment_Breakdown_DATA!T223),IF($C$2="Current Exchange rate",IF(Investment_Breakdown_DATA!T223=0,0,Investment_Breakdown_DATA!T223/ECO!T41),IF($C$2="Constant Exchange rate",IF(Investment_Breakdown_DATA!T223=0,0,Investment_Breakdown_DATA!T223/ECO!T76))))</f>
        <v>280710.24008216715</v>
      </c>
      <c r="K272" s="65">
        <f>IF($C$2="National Currency",IF(Investment_Breakdown_DATA!U223=0,0,Investment_Breakdown_DATA!U223),IF($C$2="Current Exchange rate",IF(Investment_Breakdown_DATA!U223=0,0,Investment_Breakdown_DATA!U223/ECO!U41),IF($C$2="Constant Exchange rate",IF(Investment_Breakdown_DATA!U223=0,0,Investment_Breakdown_DATA!U223/ECO!U76))))</f>
        <v>286562.88483417302</v>
      </c>
      <c r="L272" s="65">
        <f>IF($C$2="National Currency",IF(Investment_Breakdown_DATA!V223=0,0,Investment_Breakdown_DATA!V223),IF($C$2="Current Exchange rate",IF(Investment_Breakdown_DATA!V223=0,0,Investment_Breakdown_DATA!V223/ECO!V41),IF($C$2="Constant Exchange rate",IF(Investment_Breakdown_DATA!V223=0,0,Investment_Breakdown_DATA!V223/ECO!V76))))</f>
        <v>311041.21196559246</v>
      </c>
      <c r="M272" s="65">
        <f>IF($C$2="National Currency",IF(Investment_Breakdown_DATA!W223=0,0,Investment_Breakdown_DATA!W223),IF($C$2="Current Exchange rate",IF(Investment_Breakdown_DATA!W223=0,0,Investment_Breakdown_DATA!W223/ECO!W41),IF($C$2="Constant Exchange rate",IF(Investment_Breakdown_DATA!W223=0,0,Investment_Breakdown_DATA!W223/ECO!W76))))</f>
        <v>344850.43009372189</v>
      </c>
      <c r="N272" s="65">
        <f>IF($C$2="National Currency",IF(Investment_Breakdown_DATA!X223=0,0,Investment_Breakdown_DATA!X223),IF($C$2="Current Exchange rate",IF(Investment_Breakdown_DATA!X223=0,0,Investment_Breakdown_DATA!X223/ECO!X41),IF($C$2="Constant Exchange rate",IF(Investment_Breakdown_DATA!X223=0,0,Investment_Breakdown_DATA!X223/ECO!X76))))</f>
        <v>322172.0644498652</v>
      </c>
      <c r="O272" s="142">
        <f>IF($C$2="National Currency",IF(Investment_Breakdown_DATA!Y223=0,0,Investment_Breakdown_DATA!Y223),IF($C$2="Current Exchange rate",IF(Investment_Breakdown_DATA!Y223=0,0,Investment_Breakdown_DATA!Y223/ECO!Y41),IF($C$2="Constant Exchange rate",IF(Investment_Breakdown_DATA!Y223=0,0,Investment_Breakdown_DATA!Y223/ECO!Y76))))</f>
        <v>322172.0644498652</v>
      </c>
      <c r="P272" s="145">
        <f>IF($C$2="National Currency",IF(Investment_Breakdown_DATA!Z223=0,0,Investment_Breakdown_DATA!Z223),IF($C$2="Current Exchange rate",IF(Investment_Breakdown_DATA!Z223=0,0,Investment_Breakdown_DATA!Z223/ECO!Z41),IF($C$2="Constant Exchange rate",IF(Investment_Breakdown_DATA!Z223=0,0,Investment_Breakdown_DATA!Z223/ECO!Z76))))</f>
        <v>0</v>
      </c>
      <c r="Q272" s="63">
        <f t="shared" si="82"/>
        <v>9.3880602266903201E-2</v>
      </c>
      <c r="R272" s="63">
        <f t="shared" si="83"/>
        <v>0</v>
      </c>
      <c r="S272" s="63">
        <f t="shared" si="84"/>
        <v>0.20105892464188924</v>
      </c>
    </row>
    <row r="273" spans="3:19" ht="15.75" thickBot="1" x14ac:dyDescent="0.3">
      <c r="C273" s="171"/>
      <c r="D273" s="172"/>
      <c r="E273" s="66" t="s">
        <v>100</v>
      </c>
      <c r="F273" s="87">
        <f t="shared" ref="F273:O273" si="85">SUM(F241:F272)</f>
        <v>2133765.8467765544</v>
      </c>
      <c r="G273" s="87">
        <f t="shared" si="85"/>
        <v>2299731.8309797519</v>
      </c>
      <c r="H273" s="87">
        <f t="shared" si="85"/>
        <v>2389366.3377971356</v>
      </c>
      <c r="I273" s="87">
        <f t="shared" si="85"/>
        <v>2464538.9228343028</v>
      </c>
      <c r="J273" s="87">
        <f t="shared" si="85"/>
        <v>2559111.1303599272</v>
      </c>
      <c r="K273" s="87">
        <f t="shared" si="85"/>
        <v>2776543.2729036529</v>
      </c>
      <c r="L273" s="87">
        <f t="shared" si="85"/>
        <v>2959700.0074721798</v>
      </c>
      <c r="M273" s="87">
        <f t="shared" si="85"/>
        <v>3066225.5334710455</v>
      </c>
      <c r="N273" s="87">
        <f t="shared" si="85"/>
        <v>3331687.6130748466</v>
      </c>
      <c r="O273" s="87">
        <f t="shared" si="85"/>
        <v>3431721.3212366044</v>
      </c>
      <c r="P273" s="146" t="s">
        <v>181</v>
      </c>
      <c r="Q273" s="63">
        <f>O273/$O$273</f>
        <v>1</v>
      </c>
      <c r="R273" s="95"/>
      <c r="S273" s="95"/>
    </row>
    <row r="274" spans="3:19" ht="16.5" thickTop="1" thickBot="1" x14ac:dyDescent="0.3">
      <c r="C274" s="173"/>
      <c r="D274" s="174"/>
      <c r="E274" s="93" t="s">
        <v>103</v>
      </c>
      <c r="F274" s="89">
        <v>2132143.5</v>
      </c>
      <c r="G274" s="89">
        <v>2297962</v>
      </c>
      <c r="H274" s="89">
        <v>2387099.5</v>
      </c>
      <c r="I274" s="89">
        <v>2464189.5</v>
      </c>
      <c r="J274" s="89">
        <v>2558705.25</v>
      </c>
      <c r="K274" s="89">
        <v>2776080.5</v>
      </c>
      <c r="L274" s="89">
        <v>2959238.25</v>
      </c>
      <c r="M274" s="89">
        <v>3066225.75</v>
      </c>
      <c r="N274" s="89">
        <v>3331687.75</v>
      </c>
      <c r="O274" s="89">
        <v>3431721.5</v>
      </c>
      <c r="P274" s="147" t="s">
        <v>181</v>
      </c>
      <c r="Q274" s="63">
        <f>O274/$O$273</f>
        <v>1.0000000520914663</v>
      </c>
      <c r="R274" s="63">
        <f t="shared" ref="R274" si="86">IF(OR(O274=0, N274=0),"-",O274/N274-1)</f>
        <v>3.0024947565989724E-2</v>
      </c>
      <c r="S274" s="63">
        <f t="shared" ref="S274" si="87">IF(OR(O274=0, F274=0),"-",O274/F274-1)</f>
        <v>0.6095171361589875</v>
      </c>
    </row>
    <row r="275" spans="3:19" ht="15.75" thickTop="1" x14ac:dyDescent="0.25">
      <c r="E275" s="86" t="s">
        <v>104</v>
      </c>
      <c r="F275" s="90"/>
      <c r="G275" s="90">
        <f t="shared" ref="G275:O275" si="88">G274/F274-1</f>
        <v>7.7770797322037621E-2</v>
      </c>
      <c r="H275" s="90">
        <f t="shared" si="88"/>
        <v>3.8789805923683751E-2</v>
      </c>
      <c r="I275" s="90">
        <f t="shared" si="88"/>
        <v>3.2294422582720195E-2</v>
      </c>
      <c r="J275" s="90">
        <f t="shared" si="88"/>
        <v>3.8355714931826546E-2</v>
      </c>
      <c r="K275" s="90">
        <f t="shared" si="88"/>
        <v>8.4955174106122522E-2</v>
      </c>
      <c r="L275" s="90">
        <f t="shared" si="88"/>
        <v>6.5977103329676545E-2</v>
      </c>
      <c r="M275" s="90">
        <f t="shared" si="88"/>
        <v>3.6153729764746068E-2</v>
      </c>
      <c r="N275" s="90">
        <f t="shared" si="88"/>
        <v>8.6576143325389543E-2</v>
      </c>
      <c r="O275" s="91">
        <f t="shared" si="88"/>
        <v>3.0024947565989724E-2</v>
      </c>
      <c r="P275" s="91"/>
    </row>
    <row r="278" spans="3:19" ht="18.75" x14ac:dyDescent="0.15">
      <c r="C278" s="159" t="s">
        <v>148</v>
      </c>
      <c r="D278" s="160"/>
      <c r="E278" s="167" t="s">
        <v>114</v>
      </c>
      <c r="F278" s="168"/>
      <c r="G278" s="168"/>
      <c r="H278" s="168"/>
      <c r="I278" s="168"/>
      <c r="J278" s="168"/>
      <c r="K278" s="168"/>
      <c r="L278" s="168"/>
      <c r="M278" s="168"/>
      <c r="N278" s="168"/>
      <c r="O278" s="168"/>
      <c r="P278" s="169"/>
    </row>
    <row r="279" spans="3:19" ht="15" x14ac:dyDescent="0.15">
      <c r="C279" s="163" t="s">
        <v>116</v>
      </c>
      <c r="D279" s="164"/>
      <c r="E279" s="57">
        <v>8</v>
      </c>
      <c r="F279" s="58">
        <v>2004</v>
      </c>
      <c r="G279" s="58">
        <f t="shared" ref="G279:P279" si="89">F279+1</f>
        <v>2005</v>
      </c>
      <c r="H279" s="58">
        <f t="shared" si="89"/>
        <v>2006</v>
      </c>
      <c r="I279" s="58">
        <f t="shared" si="89"/>
        <v>2007</v>
      </c>
      <c r="J279" s="58">
        <f t="shared" si="89"/>
        <v>2008</v>
      </c>
      <c r="K279" s="58">
        <f t="shared" si="89"/>
        <v>2009</v>
      </c>
      <c r="L279" s="58">
        <f t="shared" si="89"/>
        <v>2010</v>
      </c>
      <c r="M279" s="58">
        <f t="shared" si="89"/>
        <v>2011</v>
      </c>
      <c r="N279" s="58">
        <f t="shared" si="89"/>
        <v>2012</v>
      </c>
      <c r="O279" s="107">
        <f t="shared" si="89"/>
        <v>2013</v>
      </c>
      <c r="P279" s="107">
        <f t="shared" si="89"/>
        <v>2014</v>
      </c>
      <c r="Q279" s="59" t="s">
        <v>102</v>
      </c>
      <c r="R279" s="60" t="s">
        <v>126</v>
      </c>
      <c r="S279" s="59" t="s">
        <v>127</v>
      </c>
    </row>
    <row r="280" spans="3:19" ht="15" x14ac:dyDescent="0.25">
      <c r="C280" s="165"/>
      <c r="D280" s="166"/>
      <c r="E280" s="61" t="str">
        <f t="shared" ref="E280:E311" si="90">E202</f>
        <v>AT</v>
      </c>
      <c r="F280" s="62">
        <f>IF($C$2="National Currency",IF(Investment_Breakdown_DATA!P229=0,0,Investment_Breakdown_DATA!P229),IF($C$2="Current Exchange rate",IF(Investment_Breakdown_DATA!P229=0,0,Investment_Breakdown_DATA!P229/ECO!P10),IF($C$2="Constant Exchange rate",IF(Investment_Breakdown_DATA!P229=0,0,Investment_Breakdown_DATA!P229/ECO!P45))))</f>
        <v>0</v>
      </c>
      <c r="G280" s="62">
        <f>IF($C$2="National Currency",IF(Investment_Breakdown_DATA!Q229=0,0,Investment_Breakdown_DATA!Q229),IF($C$2="Current Exchange rate",IF(Investment_Breakdown_DATA!Q229=0,0,Investment_Breakdown_DATA!Q229/ECO!Q10),IF($C$2="Constant Exchange rate",IF(Investment_Breakdown_DATA!Q229=0,0,Investment_Breakdown_DATA!Q229/ECO!Q45))))</f>
        <v>0</v>
      </c>
      <c r="H280" s="62">
        <f>IF($C$2="National Currency",IF(Investment_Breakdown_DATA!R229=0,0,Investment_Breakdown_DATA!R229),IF($C$2="Current Exchange rate",IF(Investment_Breakdown_DATA!R229=0,0,Investment_Breakdown_DATA!R229/ECO!R10),IF($C$2="Constant Exchange rate",IF(Investment_Breakdown_DATA!R229=0,0,Investment_Breakdown_DATA!R229/ECO!R45))))</f>
        <v>0</v>
      </c>
      <c r="I280" s="62">
        <f>IF($C$2="National Currency",IF(Investment_Breakdown_DATA!S229=0,0,Investment_Breakdown_DATA!S229),IF($C$2="Current Exchange rate",IF(Investment_Breakdown_DATA!S229=0,0,Investment_Breakdown_DATA!S229/ECO!S10),IF($C$2="Constant Exchange rate",IF(Investment_Breakdown_DATA!S229=0,0,Investment_Breakdown_DATA!S229/ECO!S45))))</f>
        <v>0</v>
      </c>
      <c r="J280" s="62">
        <f>IF($C$2="National Currency",IF(Investment_Breakdown_DATA!T229=0,0,Investment_Breakdown_DATA!T229),IF($C$2="Current Exchange rate",IF(Investment_Breakdown_DATA!T229=0,0,Investment_Breakdown_DATA!T229/ECO!T10),IF($C$2="Constant Exchange rate",IF(Investment_Breakdown_DATA!T229=0,0,Investment_Breakdown_DATA!T229/ECO!T45))))</f>
        <v>0</v>
      </c>
      <c r="K280" s="62">
        <f>IF($C$2="National Currency",IF(Investment_Breakdown_DATA!U229=0,0,Investment_Breakdown_DATA!U229),IF($C$2="Current Exchange rate",IF(Investment_Breakdown_DATA!U229=0,0,Investment_Breakdown_DATA!U229/ECO!U10),IF($C$2="Constant Exchange rate",IF(Investment_Breakdown_DATA!U229=0,0,Investment_Breakdown_DATA!U229/ECO!U45))))</f>
        <v>0</v>
      </c>
      <c r="L280" s="62">
        <f>IF($C$2="National Currency",IF(Investment_Breakdown_DATA!V229=0,0,Investment_Breakdown_DATA!V229),IF($C$2="Current Exchange rate",IF(Investment_Breakdown_DATA!V229=0,0,Investment_Breakdown_DATA!V229/ECO!V10),IF($C$2="Constant Exchange rate",IF(Investment_Breakdown_DATA!V229=0,0,Investment_Breakdown_DATA!V229/ECO!V45))))</f>
        <v>0</v>
      </c>
      <c r="M280" s="62">
        <f>IF($C$2="National Currency",IF(Investment_Breakdown_DATA!W229=0,0,Investment_Breakdown_DATA!W229),IF($C$2="Current Exchange rate",IF(Investment_Breakdown_DATA!W229=0,0,Investment_Breakdown_DATA!W229/ECO!W10),IF($C$2="Constant Exchange rate",IF(Investment_Breakdown_DATA!W229=0,0,Investment_Breakdown_DATA!W229/ECO!W45))))</f>
        <v>0</v>
      </c>
      <c r="N280" s="62">
        <f>IF($C$2="National Currency",IF(Investment_Breakdown_DATA!X229=0,0,Investment_Breakdown_DATA!X229),IF($C$2="Current Exchange rate",IF(Investment_Breakdown_DATA!X229=0,0,Investment_Breakdown_DATA!X229/ECO!X10),IF($C$2="Constant Exchange rate",IF(Investment_Breakdown_DATA!X229=0,0,Investment_Breakdown_DATA!X229/ECO!X45))))</f>
        <v>0</v>
      </c>
      <c r="O280" s="62">
        <f>IF($C$2="National Currency",IF(Investment_Breakdown_DATA!Y229=0,0,Investment_Breakdown_DATA!Y229),IF($C$2="Current Exchange rate",IF(Investment_Breakdown_DATA!Y229=0,0,Investment_Breakdown_DATA!Y229/ECO!Y10),IF($C$2="Constant Exchange rate",IF(Investment_Breakdown_DATA!Y229=0,0,Investment_Breakdown_DATA!Y229/ECO!Y45))))</f>
        <v>0</v>
      </c>
      <c r="P280" s="143">
        <f>IF($C$2="National Currency",IF(Investment_Breakdown_DATA!Z229=0,0,Investment_Breakdown_DATA!Z229),IF($C$2="Current Exchange rate",IF(Investment_Breakdown_DATA!Z229=0,0,Investment_Breakdown_DATA!Z229/ECO!Z10),IF($C$2="Constant Exchange rate",IF(Investment_Breakdown_DATA!Z229=0,0,Investment_Breakdown_DATA!Z229/ECO!Z45))))</f>
        <v>0</v>
      </c>
      <c r="Q280" s="63">
        <f>O280/$O$312</f>
        <v>0</v>
      </c>
      <c r="R280" s="63" t="str">
        <f>IF(OR(O280=0,N280=0),"-",O280/N280-1)</f>
        <v>-</v>
      </c>
      <c r="S280" s="63" t="str">
        <f>IF(OR(O280=0, F280=0),"-",O280/F280-1)</f>
        <v>-</v>
      </c>
    </row>
    <row r="281" spans="3:19" ht="15" x14ac:dyDescent="0.25">
      <c r="C281" s="165"/>
      <c r="D281" s="166"/>
      <c r="E281" s="61" t="str">
        <f t="shared" si="90"/>
        <v>BE</v>
      </c>
      <c r="F281" s="64">
        <f>IF($C$2="National Currency",IF(Investment_Breakdown_DATA!P230=0,0,Investment_Breakdown_DATA!P230),IF($C$2="Current Exchange rate",IF(Investment_Breakdown_DATA!P230=0,0,Investment_Breakdown_DATA!P230/ECO!P11),IF($C$2="Constant Exchange rate",IF(Investment_Breakdown_DATA!P230=0,0,Investment_Breakdown_DATA!P230/ECO!P46))))</f>
        <v>0</v>
      </c>
      <c r="G281" s="64">
        <f>IF($C$2="National Currency",IF(Investment_Breakdown_DATA!Q230=0,0,Investment_Breakdown_DATA!Q230),IF($C$2="Current Exchange rate",IF(Investment_Breakdown_DATA!Q230=0,0,Investment_Breakdown_DATA!Q230/ECO!Q11),IF($C$2="Constant Exchange rate",IF(Investment_Breakdown_DATA!Q230=0,0,Investment_Breakdown_DATA!Q230/ECO!Q46))))</f>
        <v>0</v>
      </c>
      <c r="H281" s="64">
        <f>IF($C$2="National Currency",IF(Investment_Breakdown_DATA!R230=0,0,Investment_Breakdown_DATA!R230),IF($C$2="Current Exchange rate",IF(Investment_Breakdown_DATA!R230=0,0,Investment_Breakdown_DATA!R230/ECO!R11),IF($C$2="Constant Exchange rate",IF(Investment_Breakdown_DATA!R230=0,0,Investment_Breakdown_DATA!R230/ECO!R46))))</f>
        <v>0</v>
      </c>
      <c r="I281" s="64">
        <f>IF($C$2="National Currency",IF(Investment_Breakdown_DATA!S230=0,0,Investment_Breakdown_DATA!S230),IF($C$2="Current Exchange rate",IF(Investment_Breakdown_DATA!S230=0,0,Investment_Breakdown_DATA!S230/ECO!S11),IF($C$2="Constant Exchange rate",IF(Investment_Breakdown_DATA!S230=0,0,Investment_Breakdown_DATA!S230/ECO!S46))))</f>
        <v>0</v>
      </c>
      <c r="J281" s="64">
        <f>IF($C$2="National Currency",IF(Investment_Breakdown_DATA!T230=0,0,Investment_Breakdown_DATA!T230),IF($C$2="Current Exchange rate",IF(Investment_Breakdown_DATA!T230=0,0,Investment_Breakdown_DATA!T230/ECO!T11),IF($C$2="Constant Exchange rate",IF(Investment_Breakdown_DATA!T230=0,0,Investment_Breakdown_DATA!T230/ECO!T46))))</f>
        <v>0</v>
      </c>
      <c r="K281" s="64">
        <f>IF($C$2="National Currency",IF(Investment_Breakdown_DATA!U230=0,0,Investment_Breakdown_DATA!U230),IF($C$2="Current Exchange rate",IF(Investment_Breakdown_DATA!U230=0,0,Investment_Breakdown_DATA!U230/ECO!U11),IF($C$2="Constant Exchange rate",IF(Investment_Breakdown_DATA!U230=0,0,Investment_Breakdown_DATA!U230/ECO!U46))))</f>
        <v>0</v>
      </c>
      <c r="L281" s="64">
        <f>IF($C$2="National Currency",IF(Investment_Breakdown_DATA!V230=0,0,Investment_Breakdown_DATA!V230),IF($C$2="Current Exchange rate",IF(Investment_Breakdown_DATA!V230=0,0,Investment_Breakdown_DATA!V230/ECO!V11),IF($C$2="Constant Exchange rate",IF(Investment_Breakdown_DATA!V230=0,0,Investment_Breakdown_DATA!V230/ECO!V46))))</f>
        <v>0</v>
      </c>
      <c r="M281" s="64">
        <f>IF($C$2="National Currency",IF(Investment_Breakdown_DATA!W230=0,0,Investment_Breakdown_DATA!W230),IF($C$2="Current Exchange rate",IF(Investment_Breakdown_DATA!W230=0,0,Investment_Breakdown_DATA!W230/ECO!W11),IF($C$2="Constant Exchange rate",IF(Investment_Breakdown_DATA!W230=0,0,Investment_Breakdown_DATA!W230/ECO!W46))))</f>
        <v>0</v>
      </c>
      <c r="N281" s="64">
        <f>IF($C$2="National Currency",IF(Investment_Breakdown_DATA!X230=0,0,Investment_Breakdown_DATA!X230),IF($C$2="Current Exchange rate",IF(Investment_Breakdown_DATA!X230=0,0,Investment_Breakdown_DATA!X230/ECO!X11),IF($C$2="Constant Exchange rate",IF(Investment_Breakdown_DATA!X230=0,0,Investment_Breakdown_DATA!X230/ECO!X46))))</f>
        <v>0</v>
      </c>
      <c r="O281" s="64">
        <f>IF($C$2="National Currency",IF(Investment_Breakdown_DATA!Y230=0,0,Investment_Breakdown_DATA!Y230),IF($C$2="Current Exchange rate",IF(Investment_Breakdown_DATA!Y230=0,0,Investment_Breakdown_DATA!Y230/ECO!Y11),IF($C$2="Constant Exchange rate",IF(Investment_Breakdown_DATA!Y230=0,0,Investment_Breakdown_DATA!Y230/ECO!Y46))))</f>
        <v>0</v>
      </c>
      <c r="P281" s="144">
        <f>IF($C$2="National Currency",IF(Investment_Breakdown_DATA!Z230=0,0,Investment_Breakdown_DATA!Z230),IF($C$2="Current Exchange rate",IF(Investment_Breakdown_DATA!Z230=0,0,Investment_Breakdown_DATA!Z230/ECO!Z11),IF($C$2="Constant Exchange rate",IF(Investment_Breakdown_DATA!Z230=0,0,Investment_Breakdown_DATA!Z230/ECO!Z46))))</f>
        <v>0</v>
      </c>
      <c r="Q281" s="63">
        <f t="shared" ref="Q281:Q312" si="91">O281/$O$312</f>
        <v>0</v>
      </c>
      <c r="R281" s="63" t="str">
        <f t="shared" ref="R281:R311" si="92">IF(OR(O281=0,N281=0),"-",O281/N281-1)</f>
        <v>-</v>
      </c>
      <c r="S281" s="63" t="str">
        <f t="shared" ref="S281:S311" si="93">IF(OR(O281=0, F281=0),"-",O281/F281-1)</f>
        <v>-</v>
      </c>
    </row>
    <row r="282" spans="3:19" ht="15" x14ac:dyDescent="0.25">
      <c r="C282" s="165"/>
      <c r="D282" s="166"/>
      <c r="E282" s="61" t="str">
        <f t="shared" si="90"/>
        <v>BG</v>
      </c>
      <c r="F282" s="64">
        <f>IF($C$2="National Currency",IF(Investment_Breakdown_DATA!P231=0,0,Investment_Breakdown_DATA!P231),IF($C$2="Current Exchange rate",IF(Investment_Breakdown_DATA!P231=0,0,Investment_Breakdown_DATA!P231/ECO!P12),IF($C$2="Constant Exchange rate",IF(Investment_Breakdown_DATA!P231=0,0,Investment_Breakdown_DATA!P231/ECO!P47))))</f>
        <v>0</v>
      </c>
      <c r="G282" s="64">
        <f>IF($C$2="National Currency",IF(Investment_Breakdown_DATA!Q231=0,0,Investment_Breakdown_DATA!Q231),IF($C$2="Current Exchange rate",IF(Investment_Breakdown_DATA!Q231=0,0,Investment_Breakdown_DATA!Q231/ECO!Q12),IF($C$2="Constant Exchange rate",IF(Investment_Breakdown_DATA!Q231=0,0,Investment_Breakdown_DATA!Q231/ECO!Q47))))</f>
        <v>0</v>
      </c>
      <c r="H282" s="64">
        <f>IF($C$2="National Currency",IF(Investment_Breakdown_DATA!R231=0,0,Investment_Breakdown_DATA!R231),IF($C$2="Current Exchange rate",IF(Investment_Breakdown_DATA!R231=0,0,Investment_Breakdown_DATA!R231/ECO!R12),IF($C$2="Constant Exchange rate",IF(Investment_Breakdown_DATA!R231=0,0,Investment_Breakdown_DATA!R231/ECO!R47))))</f>
        <v>0</v>
      </c>
      <c r="I282" s="64">
        <f>IF($C$2="National Currency",IF(Investment_Breakdown_DATA!S231=0,0,Investment_Breakdown_DATA!S231),IF($C$2="Current Exchange rate",IF(Investment_Breakdown_DATA!S231=0,0,Investment_Breakdown_DATA!S231/ECO!S12),IF($C$2="Constant Exchange rate",IF(Investment_Breakdown_DATA!S231=0,0,Investment_Breakdown_DATA!S231/ECO!S47))))</f>
        <v>0</v>
      </c>
      <c r="J282" s="64">
        <f>IF($C$2="National Currency",IF(Investment_Breakdown_DATA!T231=0,0,Investment_Breakdown_DATA!T231),IF($C$2="Current Exchange rate",IF(Investment_Breakdown_DATA!T231=0,0,Investment_Breakdown_DATA!T231/ECO!T12),IF($C$2="Constant Exchange rate",IF(Investment_Breakdown_DATA!T231=0,0,Investment_Breakdown_DATA!T231/ECO!T47))))</f>
        <v>0</v>
      </c>
      <c r="K282" s="64">
        <f>IF($C$2="National Currency",IF(Investment_Breakdown_DATA!U231=0,0,Investment_Breakdown_DATA!U231),IF($C$2="Current Exchange rate",IF(Investment_Breakdown_DATA!U231=0,0,Investment_Breakdown_DATA!U231/ECO!U12),IF($C$2="Constant Exchange rate",IF(Investment_Breakdown_DATA!U231=0,0,Investment_Breakdown_DATA!U231/ECO!U47))))</f>
        <v>0</v>
      </c>
      <c r="L282" s="64">
        <f>IF($C$2="National Currency",IF(Investment_Breakdown_DATA!V231=0,0,Investment_Breakdown_DATA!V231),IF($C$2="Current Exchange rate",IF(Investment_Breakdown_DATA!V231=0,0,Investment_Breakdown_DATA!V231/ECO!V12),IF($C$2="Constant Exchange rate",IF(Investment_Breakdown_DATA!V231=0,0,Investment_Breakdown_DATA!V231/ECO!V47))))</f>
        <v>0</v>
      </c>
      <c r="M282" s="64">
        <f>IF($C$2="National Currency",IF(Investment_Breakdown_DATA!W231=0,0,Investment_Breakdown_DATA!W231),IF($C$2="Current Exchange rate",IF(Investment_Breakdown_DATA!W231=0,0,Investment_Breakdown_DATA!W231/ECO!W12),IF($C$2="Constant Exchange rate",IF(Investment_Breakdown_DATA!W231=0,0,Investment_Breakdown_DATA!W231/ECO!W47))))</f>
        <v>0</v>
      </c>
      <c r="N282" s="64">
        <f>IF($C$2="National Currency",IF(Investment_Breakdown_DATA!X231=0,0,Investment_Breakdown_DATA!X231),IF($C$2="Current Exchange rate",IF(Investment_Breakdown_DATA!X231=0,0,Investment_Breakdown_DATA!X231/ECO!X12),IF($C$2="Constant Exchange rate",IF(Investment_Breakdown_DATA!X231=0,0,Investment_Breakdown_DATA!X231/ECO!X47))))</f>
        <v>0</v>
      </c>
      <c r="O282" s="64">
        <f>IF($C$2="National Currency",IF(Investment_Breakdown_DATA!Y231=0,0,Investment_Breakdown_DATA!Y231),IF($C$2="Current Exchange rate",IF(Investment_Breakdown_DATA!Y231=0,0,Investment_Breakdown_DATA!Y231/ECO!Y12),IF($C$2="Constant Exchange rate",IF(Investment_Breakdown_DATA!Y231=0,0,Investment_Breakdown_DATA!Y231/ECO!Y47))))</f>
        <v>0</v>
      </c>
      <c r="P282" s="144">
        <f>IF($C$2="National Currency",IF(Investment_Breakdown_DATA!Z231=0,0,Investment_Breakdown_DATA!Z231),IF($C$2="Current Exchange rate",IF(Investment_Breakdown_DATA!Z231=0,0,Investment_Breakdown_DATA!Z231/ECO!Z12),IF($C$2="Constant Exchange rate",IF(Investment_Breakdown_DATA!Z231=0,0,Investment_Breakdown_DATA!Z231/ECO!Z47))))</f>
        <v>0</v>
      </c>
      <c r="Q282" s="63">
        <f t="shared" si="91"/>
        <v>0</v>
      </c>
      <c r="R282" s="63" t="str">
        <f t="shared" si="92"/>
        <v>-</v>
      </c>
      <c r="S282" s="63" t="str">
        <f t="shared" si="93"/>
        <v>-</v>
      </c>
    </row>
    <row r="283" spans="3:19" ht="15" x14ac:dyDescent="0.25">
      <c r="C283" s="165"/>
      <c r="D283" s="166"/>
      <c r="E283" s="61" t="str">
        <f t="shared" si="90"/>
        <v>CH</v>
      </c>
      <c r="F283" s="64">
        <f>IF($C$2="National Currency",IF(Investment_Breakdown_DATA!P232=0,0,Investment_Breakdown_DATA!P232),IF($C$2="Current Exchange rate",IF(Investment_Breakdown_DATA!P232=0,0,Investment_Breakdown_DATA!P232/ECO!P13),IF($C$2="Constant Exchange rate",IF(Investment_Breakdown_DATA!P232=0,0,Investment_Breakdown_DATA!P232/ECO!P48))))</f>
        <v>0</v>
      </c>
      <c r="G283" s="64">
        <f>IF($C$2="National Currency",IF(Investment_Breakdown_DATA!Q232=0,0,Investment_Breakdown_DATA!Q232),IF($C$2="Current Exchange rate",IF(Investment_Breakdown_DATA!Q232=0,0,Investment_Breakdown_DATA!Q232/ECO!Q13),IF($C$2="Constant Exchange rate",IF(Investment_Breakdown_DATA!Q232=0,0,Investment_Breakdown_DATA!Q232/ECO!Q48))))</f>
        <v>0</v>
      </c>
      <c r="H283" s="64">
        <f>IF($C$2="National Currency",IF(Investment_Breakdown_DATA!R232=0,0,Investment_Breakdown_DATA!R232),IF($C$2="Current Exchange rate",IF(Investment_Breakdown_DATA!R232=0,0,Investment_Breakdown_DATA!R232/ECO!R13),IF($C$2="Constant Exchange rate",IF(Investment_Breakdown_DATA!R232=0,0,Investment_Breakdown_DATA!R232/ECO!R48))))</f>
        <v>0</v>
      </c>
      <c r="I283" s="64">
        <f>IF($C$2="National Currency",IF(Investment_Breakdown_DATA!S232=0,0,Investment_Breakdown_DATA!S232),IF($C$2="Current Exchange rate",IF(Investment_Breakdown_DATA!S232=0,0,Investment_Breakdown_DATA!S232/ECO!S13),IF($C$2="Constant Exchange rate",IF(Investment_Breakdown_DATA!S232=0,0,Investment_Breakdown_DATA!S232/ECO!S48))))</f>
        <v>0</v>
      </c>
      <c r="J283" s="64">
        <f>IF($C$2="National Currency",IF(Investment_Breakdown_DATA!T232=0,0,Investment_Breakdown_DATA!T232),IF($C$2="Current Exchange rate",IF(Investment_Breakdown_DATA!T232=0,0,Investment_Breakdown_DATA!T232/ECO!T13),IF($C$2="Constant Exchange rate",IF(Investment_Breakdown_DATA!T232=0,0,Investment_Breakdown_DATA!T232/ECO!T48))))</f>
        <v>0</v>
      </c>
      <c r="K283" s="64">
        <f>IF($C$2="National Currency",IF(Investment_Breakdown_DATA!U232=0,0,Investment_Breakdown_DATA!U232),IF($C$2="Current Exchange rate",IF(Investment_Breakdown_DATA!U232=0,0,Investment_Breakdown_DATA!U232/ECO!U13),IF($C$2="Constant Exchange rate",IF(Investment_Breakdown_DATA!U232=0,0,Investment_Breakdown_DATA!U232/ECO!U48))))</f>
        <v>0</v>
      </c>
      <c r="L283" s="64">
        <f>IF($C$2="National Currency",IF(Investment_Breakdown_DATA!V232=0,0,Investment_Breakdown_DATA!V232),IF($C$2="Current Exchange rate",IF(Investment_Breakdown_DATA!V232=0,0,Investment_Breakdown_DATA!V232/ECO!V13),IF($C$2="Constant Exchange rate",IF(Investment_Breakdown_DATA!V232=0,0,Investment_Breakdown_DATA!V232/ECO!V48))))</f>
        <v>0</v>
      </c>
      <c r="M283" s="64">
        <f>IF($C$2="National Currency",IF(Investment_Breakdown_DATA!W232=0,0,Investment_Breakdown_DATA!W232),IF($C$2="Current Exchange rate",IF(Investment_Breakdown_DATA!W232=0,0,Investment_Breakdown_DATA!W232/ECO!W13),IF($C$2="Constant Exchange rate",IF(Investment_Breakdown_DATA!W232=0,0,Investment_Breakdown_DATA!W232/ECO!W48))))</f>
        <v>0</v>
      </c>
      <c r="N283" s="64">
        <f>IF($C$2="National Currency",IF(Investment_Breakdown_DATA!X232=0,0,Investment_Breakdown_DATA!X232),IF($C$2="Current Exchange rate",IF(Investment_Breakdown_DATA!X232=0,0,Investment_Breakdown_DATA!X232/ECO!X13),IF($C$2="Constant Exchange rate",IF(Investment_Breakdown_DATA!X232=0,0,Investment_Breakdown_DATA!X232/ECO!X48))))</f>
        <v>0</v>
      </c>
      <c r="O283" s="64">
        <f>IF($C$2="National Currency",IF(Investment_Breakdown_DATA!Y232=0,0,Investment_Breakdown_DATA!Y232),IF($C$2="Current Exchange rate",IF(Investment_Breakdown_DATA!Y232=0,0,Investment_Breakdown_DATA!Y232/ECO!Y13),IF($C$2="Constant Exchange rate",IF(Investment_Breakdown_DATA!Y232=0,0,Investment_Breakdown_DATA!Y232/ECO!Y48))))</f>
        <v>0</v>
      </c>
      <c r="P283" s="144">
        <f>IF($C$2="National Currency",IF(Investment_Breakdown_DATA!Z232=0,0,Investment_Breakdown_DATA!Z232),IF($C$2="Current Exchange rate",IF(Investment_Breakdown_DATA!Z232=0,0,Investment_Breakdown_DATA!Z232/ECO!Z13),IF($C$2="Constant Exchange rate",IF(Investment_Breakdown_DATA!Z232=0,0,Investment_Breakdown_DATA!Z232/ECO!Z48))))</f>
        <v>0</v>
      </c>
      <c r="Q283" s="63">
        <f t="shared" si="91"/>
        <v>0</v>
      </c>
      <c r="R283" s="63" t="str">
        <f t="shared" si="92"/>
        <v>-</v>
      </c>
      <c r="S283" s="63" t="str">
        <f t="shared" si="93"/>
        <v>-</v>
      </c>
    </row>
    <row r="284" spans="3:19" ht="15" x14ac:dyDescent="0.25">
      <c r="C284" s="165"/>
      <c r="D284" s="166"/>
      <c r="E284" s="61" t="str">
        <f t="shared" si="90"/>
        <v>CY</v>
      </c>
      <c r="F284" s="64">
        <f>IF($C$2="National Currency",IF(Investment_Breakdown_DATA!P233=0,0,Investment_Breakdown_DATA!P233),IF($C$2="Current Exchange rate",IF(Investment_Breakdown_DATA!P233=0,0,Investment_Breakdown_DATA!P233/ECO!P14),IF($C$2="Constant Exchange rate",IF(Investment_Breakdown_DATA!P233=0,0,Investment_Breakdown_DATA!P233/ECO!P49))))</f>
        <v>0</v>
      </c>
      <c r="G284" s="64">
        <f>IF($C$2="National Currency",IF(Investment_Breakdown_DATA!Q233=0,0,Investment_Breakdown_DATA!Q233),IF($C$2="Current Exchange rate",IF(Investment_Breakdown_DATA!Q233=0,0,Investment_Breakdown_DATA!Q233/ECO!Q14),IF($C$2="Constant Exchange rate",IF(Investment_Breakdown_DATA!Q233=0,0,Investment_Breakdown_DATA!Q233/ECO!Q49))))</f>
        <v>0</v>
      </c>
      <c r="H284" s="64">
        <f>IF($C$2="National Currency",IF(Investment_Breakdown_DATA!R233=0,0,Investment_Breakdown_DATA!R233),IF($C$2="Current Exchange rate",IF(Investment_Breakdown_DATA!R233=0,0,Investment_Breakdown_DATA!R233/ECO!R14),IF($C$2="Constant Exchange rate",IF(Investment_Breakdown_DATA!R233=0,0,Investment_Breakdown_DATA!R233/ECO!R49))))</f>
        <v>0</v>
      </c>
      <c r="I284" s="64">
        <f>IF($C$2="National Currency",IF(Investment_Breakdown_DATA!S233=0,0,Investment_Breakdown_DATA!S233),IF($C$2="Current Exchange rate",IF(Investment_Breakdown_DATA!S233=0,0,Investment_Breakdown_DATA!S233/ECO!S14),IF($C$2="Constant Exchange rate",IF(Investment_Breakdown_DATA!S233=0,0,Investment_Breakdown_DATA!S233/ECO!S49))))</f>
        <v>0</v>
      </c>
      <c r="J284" s="64">
        <f>IF($C$2="National Currency",IF(Investment_Breakdown_DATA!T233=0,0,Investment_Breakdown_DATA!T233),IF($C$2="Current Exchange rate",IF(Investment_Breakdown_DATA!T233=0,0,Investment_Breakdown_DATA!T233/ECO!T14),IF($C$2="Constant Exchange rate",IF(Investment_Breakdown_DATA!T233=0,0,Investment_Breakdown_DATA!T233/ECO!T49))))</f>
        <v>0</v>
      </c>
      <c r="K284" s="64">
        <f>IF($C$2="National Currency",IF(Investment_Breakdown_DATA!U233=0,0,Investment_Breakdown_DATA!U233),IF($C$2="Current Exchange rate",IF(Investment_Breakdown_DATA!U233=0,0,Investment_Breakdown_DATA!U233/ECO!U14),IF($C$2="Constant Exchange rate",IF(Investment_Breakdown_DATA!U233=0,0,Investment_Breakdown_DATA!U233/ECO!U49))))</f>
        <v>0</v>
      </c>
      <c r="L284" s="64">
        <f>IF($C$2="National Currency",IF(Investment_Breakdown_DATA!V233=0,0,Investment_Breakdown_DATA!V233),IF($C$2="Current Exchange rate",IF(Investment_Breakdown_DATA!V233=0,0,Investment_Breakdown_DATA!V233/ECO!V14),IF($C$2="Constant Exchange rate",IF(Investment_Breakdown_DATA!V233=0,0,Investment_Breakdown_DATA!V233/ECO!V49))))</f>
        <v>0</v>
      </c>
      <c r="M284" s="64">
        <f>IF($C$2="National Currency",IF(Investment_Breakdown_DATA!W233=0,0,Investment_Breakdown_DATA!W233),IF($C$2="Current Exchange rate",IF(Investment_Breakdown_DATA!W233=0,0,Investment_Breakdown_DATA!W233/ECO!W14),IF($C$2="Constant Exchange rate",IF(Investment_Breakdown_DATA!W233=0,0,Investment_Breakdown_DATA!W233/ECO!W49))))</f>
        <v>0</v>
      </c>
      <c r="N284" s="64">
        <f>IF($C$2="National Currency",IF(Investment_Breakdown_DATA!X233=0,0,Investment_Breakdown_DATA!X233),IF($C$2="Current Exchange rate",IF(Investment_Breakdown_DATA!X233=0,0,Investment_Breakdown_DATA!X233/ECO!X14),IF($C$2="Constant Exchange rate",IF(Investment_Breakdown_DATA!X233=0,0,Investment_Breakdown_DATA!X233/ECO!X49))))</f>
        <v>0</v>
      </c>
      <c r="O284" s="64">
        <f>IF($C$2="National Currency",IF(Investment_Breakdown_DATA!Y233=0,0,Investment_Breakdown_DATA!Y233),IF($C$2="Current Exchange rate",IF(Investment_Breakdown_DATA!Y233=0,0,Investment_Breakdown_DATA!Y233/ECO!Y14),IF($C$2="Constant Exchange rate",IF(Investment_Breakdown_DATA!Y233=0,0,Investment_Breakdown_DATA!Y233/ECO!Y49))))</f>
        <v>0</v>
      </c>
      <c r="P284" s="144">
        <f>IF($C$2="National Currency",IF(Investment_Breakdown_DATA!Z233=0,0,Investment_Breakdown_DATA!Z233),IF($C$2="Current Exchange rate",IF(Investment_Breakdown_DATA!Z233=0,0,Investment_Breakdown_DATA!Z233/ECO!Z14),IF($C$2="Constant Exchange rate",IF(Investment_Breakdown_DATA!Z233=0,0,Investment_Breakdown_DATA!Z233/ECO!Z49))))</f>
        <v>0</v>
      </c>
      <c r="Q284" s="63">
        <f t="shared" si="91"/>
        <v>0</v>
      </c>
      <c r="R284" s="63" t="str">
        <f t="shared" si="92"/>
        <v>-</v>
      </c>
      <c r="S284" s="63" t="str">
        <f t="shared" si="93"/>
        <v>-</v>
      </c>
    </row>
    <row r="285" spans="3:19" ht="15" x14ac:dyDescent="0.25">
      <c r="C285" s="165"/>
      <c r="D285" s="166"/>
      <c r="E285" s="61" t="str">
        <f t="shared" si="90"/>
        <v xml:space="preserve">CZ </v>
      </c>
      <c r="F285" s="64">
        <f>IF($C$2="National Currency",IF(Investment_Breakdown_DATA!P234=0,0,Investment_Breakdown_DATA!P234),IF($C$2="Current Exchange rate",IF(Investment_Breakdown_DATA!P234=0,0,Investment_Breakdown_DATA!P234/ECO!P15),IF($C$2="Constant Exchange rate",IF(Investment_Breakdown_DATA!P234=0,0,Investment_Breakdown_DATA!P234/ECO!P50))))</f>
        <v>0</v>
      </c>
      <c r="G285" s="64">
        <f>IF($C$2="National Currency",IF(Investment_Breakdown_DATA!Q234=0,0,Investment_Breakdown_DATA!Q234),IF($C$2="Current Exchange rate",IF(Investment_Breakdown_DATA!Q234=0,0,Investment_Breakdown_DATA!Q234/ECO!Q15),IF($C$2="Constant Exchange rate",IF(Investment_Breakdown_DATA!Q234=0,0,Investment_Breakdown_DATA!Q234/ECO!Q50))))</f>
        <v>0</v>
      </c>
      <c r="H285" s="64">
        <f>IF($C$2="National Currency",IF(Investment_Breakdown_DATA!R234=0,0,Investment_Breakdown_DATA!R234),IF($C$2="Current Exchange rate",IF(Investment_Breakdown_DATA!R234=0,0,Investment_Breakdown_DATA!R234/ECO!R15),IF($C$2="Constant Exchange rate",IF(Investment_Breakdown_DATA!R234=0,0,Investment_Breakdown_DATA!R234/ECO!R50))))</f>
        <v>0</v>
      </c>
      <c r="I285" s="64">
        <f>IF($C$2="National Currency",IF(Investment_Breakdown_DATA!S234=0,0,Investment_Breakdown_DATA!S234),IF($C$2="Current Exchange rate",IF(Investment_Breakdown_DATA!S234=0,0,Investment_Breakdown_DATA!S234/ECO!S15),IF($C$2="Constant Exchange rate",IF(Investment_Breakdown_DATA!S234=0,0,Investment_Breakdown_DATA!S234/ECO!S50))))</f>
        <v>0</v>
      </c>
      <c r="J285" s="64">
        <f>IF($C$2="National Currency",IF(Investment_Breakdown_DATA!T234=0,0,Investment_Breakdown_DATA!T234),IF($C$2="Current Exchange rate",IF(Investment_Breakdown_DATA!T234=0,0,Investment_Breakdown_DATA!T234/ECO!T15),IF($C$2="Constant Exchange rate",IF(Investment_Breakdown_DATA!T234=0,0,Investment_Breakdown_DATA!T234/ECO!T50))))</f>
        <v>0</v>
      </c>
      <c r="K285" s="64">
        <f>IF($C$2="National Currency",IF(Investment_Breakdown_DATA!U234=0,0,Investment_Breakdown_DATA!U234),IF($C$2="Current Exchange rate",IF(Investment_Breakdown_DATA!U234=0,0,Investment_Breakdown_DATA!U234/ECO!U15),IF($C$2="Constant Exchange rate",IF(Investment_Breakdown_DATA!U234=0,0,Investment_Breakdown_DATA!U234/ECO!U50))))</f>
        <v>0</v>
      </c>
      <c r="L285" s="64">
        <f>IF($C$2="National Currency",IF(Investment_Breakdown_DATA!V234=0,0,Investment_Breakdown_DATA!V234),IF($C$2="Current Exchange rate",IF(Investment_Breakdown_DATA!V234=0,0,Investment_Breakdown_DATA!V234/ECO!V15),IF($C$2="Constant Exchange rate",IF(Investment_Breakdown_DATA!V234=0,0,Investment_Breakdown_DATA!V234/ECO!V50))))</f>
        <v>0</v>
      </c>
      <c r="M285" s="64">
        <f>IF($C$2="National Currency",IF(Investment_Breakdown_DATA!W234=0,0,Investment_Breakdown_DATA!W234),IF($C$2="Current Exchange rate",IF(Investment_Breakdown_DATA!W234=0,0,Investment_Breakdown_DATA!W234/ECO!W15),IF($C$2="Constant Exchange rate",IF(Investment_Breakdown_DATA!W234=0,0,Investment_Breakdown_DATA!W234/ECO!W50))))</f>
        <v>0</v>
      </c>
      <c r="N285" s="64">
        <f>IF($C$2="National Currency",IF(Investment_Breakdown_DATA!X234=0,0,Investment_Breakdown_DATA!X234),IF($C$2="Current Exchange rate",IF(Investment_Breakdown_DATA!X234=0,0,Investment_Breakdown_DATA!X234/ECO!X15),IF($C$2="Constant Exchange rate",IF(Investment_Breakdown_DATA!X234=0,0,Investment_Breakdown_DATA!X234/ECO!X50))))</f>
        <v>0</v>
      </c>
      <c r="O285" s="64">
        <f>IF($C$2="National Currency",IF(Investment_Breakdown_DATA!Y234=0,0,Investment_Breakdown_DATA!Y234),IF($C$2="Current Exchange rate",IF(Investment_Breakdown_DATA!Y234=0,0,Investment_Breakdown_DATA!Y234/ECO!Y15),IF($C$2="Constant Exchange rate",IF(Investment_Breakdown_DATA!Y234=0,0,Investment_Breakdown_DATA!Y234/ECO!Y50))))</f>
        <v>0</v>
      </c>
      <c r="P285" s="144">
        <f>IF($C$2="National Currency",IF(Investment_Breakdown_DATA!Z234=0,0,Investment_Breakdown_DATA!Z234),IF($C$2="Current Exchange rate",IF(Investment_Breakdown_DATA!Z234=0,0,Investment_Breakdown_DATA!Z234/ECO!Z15),IF($C$2="Constant Exchange rate",IF(Investment_Breakdown_DATA!Z234=0,0,Investment_Breakdown_DATA!Z234/ECO!Z50))))</f>
        <v>0</v>
      </c>
      <c r="Q285" s="63">
        <f t="shared" si="91"/>
        <v>0</v>
      </c>
      <c r="R285" s="63" t="str">
        <f t="shared" si="92"/>
        <v>-</v>
      </c>
      <c r="S285" s="63" t="str">
        <f t="shared" si="93"/>
        <v>-</v>
      </c>
    </row>
    <row r="286" spans="3:19" ht="15" x14ac:dyDescent="0.25">
      <c r="C286" s="165"/>
      <c r="D286" s="166"/>
      <c r="E286" s="61" t="str">
        <f t="shared" si="90"/>
        <v>DE</v>
      </c>
      <c r="F286" s="64">
        <f>IF($C$2="National Currency",IF(Investment_Breakdown_DATA!P235=0,0,Investment_Breakdown_DATA!P235),IF($C$2="Current Exchange rate",IF(Investment_Breakdown_DATA!P235=0,0,Investment_Breakdown_DATA!P235/ECO!P16),IF($C$2="Constant Exchange rate",IF(Investment_Breakdown_DATA!P235=0,0,Investment_Breakdown_DATA!P235/ECO!P51))))</f>
        <v>0</v>
      </c>
      <c r="G286" s="64">
        <f>IF($C$2="National Currency",IF(Investment_Breakdown_DATA!Q235=0,0,Investment_Breakdown_DATA!Q235),IF($C$2="Current Exchange rate",IF(Investment_Breakdown_DATA!Q235=0,0,Investment_Breakdown_DATA!Q235/ECO!Q16),IF($C$2="Constant Exchange rate",IF(Investment_Breakdown_DATA!Q235=0,0,Investment_Breakdown_DATA!Q235/ECO!Q51))))</f>
        <v>0</v>
      </c>
      <c r="H286" s="64">
        <f>IF($C$2="National Currency",IF(Investment_Breakdown_DATA!R235=0,0,Investment_Breakdown_DATA!R235),IF($C$2="Current Exchange rate",IF(Investment_Breakdown_DATA!R235=0,0,Investment_Breakdown_DATA!R235/ECO!R16),IF($C$2="Constant Exchange rate",IF(Investment_Breakdown_DATA!R235=0,0,Investment_Breakdown_DATA!R235/ECO!R51))))</f>
        <v>0</v>
      </c>
      <c r="I286" s="64">
        <f>IF($C$2="National Currency",IF(Investment_Breakdown_DATA!S235=0,0,Investment_Breakdown_DATA!S235),IF($C$2="Current Exchange rate",IF(Investment_Breakdown_DATA!S235=0,0,Investment_Breakdown_DATA!S235/ECO!S16),IF($C$2="Constant Exchange rate",IF(Investment_Breakdown_DATA!S235=0,0,Investment_Breakdown_DATA!S235/ECO!S51))))</f>
        <v>0</v>
      </c>
      <c r="J286" s="64">
        <f>IF($C$2="National Currency",IF(Investment_Breakdown_DATA!T235=0,0,Investment_Breakdown_DATA!T235),IF($C$2="Current Exchange rate",IF(Investment_Breakdown_DATA!T235=0,0,Investment_Breakdown_DATA!T235/ECO!T16),IF($C$2="Constant Exchange rate",IF(Investment_Breakdown_DATA!T235=0,0,Investment_Breakdown_DATA!T235/ECO!T51))))</f>
        <v>0</v>
      </c>
      <c r="K286" s="64">
        <f>IF($C$2="National Currency",IF(Investment_Breakdown_DATA!U235=0,0,Investment_Breakdown_DATA!U235),IF($C$2="Current Exchange rate",IF(Investment_Breakdown_DATA!U235=0,0,Investment_Breakdown_DATA!U235/ECO!U16),IF($C$2="Constant Exchange rate",IF(Investment_Breakdown_DATA!U235=0,0,Investment_Breakdown_DATA!U235/ECO!U51))))</f>
        <v>0</v>
      </c>
      <c r="L286" s="64">
        <f>IF($C$2="National Currency",IF(Investment_Breakdown_DATA!V235=0,0,Investment_Breakdown_DATA!V235),IF($C$2="Current Exchange rate",IF(Investment_Breakdown_DATA!V235=0,0,Investment_Breakdown_DATA!V235/ECO!V16),IF($C$2="Constant Exchange rate",IF(Investment_Breakdown_DATA!V235=0,0,Investment_Breakdown_DATA!V235/ECO!V51))))</f>
        <v>0</v>
      </c>
      <c r="M286" s="64">
        <f>IF($C$2="National Currency",IF(Investment_Breakdown_DATA!W235=0,0,Investment_Breakdown_DATA!W235),IF($C$2="Current Exchange rate",IF(Investment_Breakdown_DATA!W235=0,0,Investment_Breakdown_DATA!W235/ECO!W16),IF($C$2="Constant Exchange rate",IF(Investment_Breakdown_DATA!W235=0,0,Investment_Breakdown_DATA!W235/ECO!W51))))</f>
        <v>0</v>
      </c>
      <c r="N286" s="64">
        <f>IF($C$2="National Currency",IF(Investment_Breakdown_DATA!X235=0,0,Investment_Breakdown_DATA!X235),IF($C$2="Current Exchange rate",IF(Investment_Breakdown_DATA!X235=0,0,Investment_Breakdown_DATA!X235/ECO!X16),IF($C$2="Constant Exchange rate",IF(Investment_Breakdown_DATA!X235=0,0,Investment_Breakdown_DATA!X235/ECO!X51))))</f>
        <v>0</v>
      </c>
      <c r="O286" s="64">
        <f>IF($C$2="National Currency",IF(Investment_Breakdown_DATA!Y235=0,0,Investment_Breakdown_DATA!Y235),IF($C$2="Current Exchange rate",IF(Investment_Breakdown_DATA!Y235=0,0,Investment_Breakdown_DATA!Y235/ECO!Y16),IF($C$2="Constant Exchange rate",IF(Investment_Breakdown_DATA!Y235=0,0,Investment_Breakdown_DATA!Y235/ECO!Y51))))</f>
        <v>0</v>
      </c>
      <c r="P286" s="144">
        <f>IF($C$2="National Currency",IF(Investment_Breakdown_DATA!Z235=0,0,Investment_Breakdown_DATA!Z235),IF($C$2="Current Exchange rate",IF(Investment_Breakdown_DATA!Z235=0,0,Investment_Breakdown_DATA!Z235/ECO!Z16),IF($C$2="Constant Exchange rate",IF(Investment_Breakdown_DATA!Z235=0,0,Investment_Breakdown_DATA!Z235/ECO!Z51))))</f>
        <v>0</v>
      </c>
      <c r="Q286" s="63">
        <f t="shared" si="91"/>
        <v>0</v>
      </c>
      <c r="R286" s="63" t="str">
        <f t="shared" si="92"/>
        <v>-</v>
      </c>
      <c r="S286" s="63" t="str">
        <f t="shared" si="93"/>
        <v>-</v>
      </c>
    </row>
    <row r="287" spans="3:19" ht="15" x14ac:dyDescent="0.25">
      <c r="C287" s="165"/>
      <c r="D287" s="166"/>
      <c r="E287" s="61" t="str">
        <f t="shared" si="90"/>
        <v>DK</v>
      </c>
      <c r="F287" s="64">
        <f>IF($C$2="National Currency",IF(Investment_Breakdown_DATA!P236=0,0,Investment_Breakdown_DATA!P236),IF($C$2="Current Exchange rate",IF(Investment_Breakdown_DATA!P236=0,0,Investment_Breakdown_DATA!P236/ECO!P17),IF($C$2="Constant Exchange rate",IF(Investment_Breakdown_DATA!P236=0,0,Investment_Breakdown_DATA!P236/ECO!P52))))</f>
        <v>0</v>
      </c>
      <c r="G287" s="64">
        <f>IF($C$2="National Currency",IF(Investment_Breakdown_DATA!Q236=0,0,Investment_Breakdown_DATA!Q236),IF($C$2="Current Exchange rate",IF(Investment_Breakdown_DATA!Q236=0,0,Investment_Breakdown_DATA!Q236/ECO!Q17),IF($C$2="Constant Exchange rate",IF(Investment_Breakdown_DATA!Q236=0,0,Investment_Breakdown_DATA!Q236/ECO!Q52))))</f>
        <v>0</v>
      </c>
      <c r="H287" s="64">
        <f>IF($C$2="National Currency",IF(Investment_Breakdown_DATA!R236=0,0,Investment_Breakdown_DATA!R236),IF($C$2="Current Exchange rate",IF(Investment_Breakdown_DATA!R236=0,0,Investment_Breakdown_DATA!R236/ECO!R17),IF($C$2="Constant Exchange rate",IF(Investment_Breakdown_DATA!R236=0,0,Investment_Breakdown_DATA!R236/ECO!R52))))</f>
        <v>0</v>
      </c>
      <c r="I287" s="64">
        <f>IF($C$2="National Currency",IF(Investment_Breakdown_DATA!S236=0,0,Investment_Breakdown_DATA!S236),IF($C$2="Current Exchange rate",IF(Investment_Breakdown_DATA!S236=0,0,Investment_Breakdown_DATA!S236/ECO!S17),IF($C$2="Constant Exchange rate",IF(Investment_Breakdown_DATA!S236=0,0,Investment_Breakdown_DATA!S236/ECO!S52))))</f>
        <v>0</v>
      </c>
      <c r="J287" s="64">
        <f>IF($C$2="National Currency",IF(Investment_Breakdown_DATA!T236=0,0,Investment_Breakdown_DATA!T236),IF($C$2="Current Exchange rate",IF(Investment_Breakdown_DATA!T236=0,0,Investment_Breakdown_DATA!T236/ECO!T17),IF($C$2="Constant Exchange rate",IF(Investment_Breakdown_DATA!T236=0,0,Investment_Breakdown_DATA!T236/ECO!T52))))</f>
        <v>0</v>
      </c>
      <c r="K287" s="64">
        <f>IF($C$2="National Currency",IF(Investment_Breakdown_DATA!U236=0,0,Investment_Breakdown_DATA!U236),IF($C$2="Current Exchange rate",IF(Investment_Breakdown_DATA!U236=0,0,Investment_Breakdown_DATA!U236/ECO!U17),IF($C$2="Constant Exchange rate",IF(Investment_Breakdown_DATA!U236=0,0,Investment_Breakdown_DATA!U236/ECO!U52))))</f>
        <v>0</v>
      </c>
      <c r="L287" s="64">
        <f>IF($C$2="National Currency",IF(Investment_Breakdown_DATA!V236=0,0,Investment_Breakdown_DATA!V236),IF($C$2="Current Exchange rate",IF(Investment_Breakdown_DATA!V236=0,0,Investment_Breakdown_DATA!V236/ECO!V17),IF($C$2="Constant Exchange rate",IF(Investment_Breakdown_DATA!V236=0,0,Investment_Breakdown_DATA!V236/ECO!V52))))</f>
        <v>0</v>
      </c>
      <c r="M287" s="64">
        <f>IF($C$2="National Currency",IF(Investment_Breakdown_DATA!W236=0,0,Investment_Breakdown_DATA!W236),IF($C$2="Current Exchange rate",IF(Investment_Breakdown_DATA!W236=0,0,Investment_Breakdown_DATA!W236/ECO!W17),IF($C$2="Constant Exchange rate",IF(Investment_Breakdown_DATA!W236=0,0,Investment_Breakdown_DATA!W236/ECO!W52))))</f>
        <v>0</v>
      </c>
      <c r="N287" s="64">
        <f>IF($C$2="National Currency",IF(Investment_Breakdown_DATA!X236=0,0,Investment_Breakdown_DATA!X236),IF($C$2="Current Exchange rate",IF(Investment_Breakdown_DATA!X236=0,0,Investment_Breakdown_DATA!X236/ECO!X17),IF($C$2="Constant Exchange rate",IF(Investment_Breakdown_DATA!X236=0,0,Investment_Breakdown_DATA!X236/ECO!X52))))</f>
        <v>0</v>
      </c>
      <c r="O287" s="64">
        <f>IF($C$2="National Currency",IF(Investment_Breakdown_DATA!Y236=0,0,Investment_Breakdown_DATA!Y236),IF($C$2="Current Exchange rate",IF(Investment_Breakdown_DATA!Y236=0,0,Investment_Breakdown_DATA!Y236/ECO!Y17),IF($C$2="Constant Exchange rate",IF(Investment_Breakdown_DATA!Y236=0,0,Investment_Breakdown_DATA!Y236/ECO!Y52))))</f>
        <v>0</v>
      </c>
      <c r="P287" s="144">
        <f>IF($C$2="National Currency",IF(Investment_Breakdown_DATA!Z236=0,0,Investment_Breakdown_DATA!Z236),IF($C$2="Current Exchange rate",IF(Investment_Breakdown_DATA!Z236=0,0,Investment_Breakdown_DATA!Z236/ECO!Z17),IF($C$2="Constant Exchange rate",IF(Investment_Breakdown_DATA!Z236=0,0,Investment_Breakdown_DATA!Z236/ECO!Z52))))</f>
        <v>0</v>
      </c>
      <c r="Q287" s="63">
        <f t="shared" si="91"/>
        <v>0</v>
      </c>
      <c r="R287" s="63" t="str">
        <f t="shared" si="92"/>
        <v>-</v>
      </c>
      <c r="S287" s="63" t="str">
        <f t="shared" si="93"/>
        <v>-</v>
      </c>
    </row>
    <row r="288" spans="3:19" ht="15" x14ac:dyDescent="0.25">
      <c r="C288" s="165"/>
      <c r="D288" s="166"/>
      <c r="E288" s="61" t="str">
        <f t="shared" si="90"/>
        <v>EE</v>
      </c>
      <c r="F288" s="64">
        <f>IF($C$2="National Currency",IF(Investment_Breakdown_DATA!P237=0,0,Investment_Breakdown_DATA!P237),IF($C$2="Current Exchange rate",IF(Investment_Breakdown_DATA!P237=0,0,Investment_Breakdown_DATA!P237/ECO!P18),IF($C$2="Constant Exchange rate",IF(Investment_Breakdown_DATA!P237=0,0,Investment_Breakdown_DATA!P237/ECO!P53))))</f>
        <v>0</v>
      </c>
      <c r="G288" s="64">
        <f>IF($C$2="National Currency",IF(Investment_Breakdown_DATA!Q237=0,0,Investment_Breakdown_DATA!Q237),IF($C$2="Current Exchange rate",IF(Investment_Breakdown_DATA!Q237=0,0,Investment_Breakdown_DATA!Q237/ECO!Q18),IF($C$2="Constant Exchange rate",IF(Investment_Breakdown_DATA!Q237=0,0,Investment_Breakdown_DATA!Q237/ECO!Q53))))</f>
        <v>0</v>
      </c>
      <c r="H288" s="64">
        <f>IF($C$2="National Currency",IF(Investment_Breakdown_DATA!R237=0,0,Investment_Breakdown_DATA!R237),IF($C$2="Current Exchange rate",IF(Investment_Breakdown_DATA!R237=0,0,Investment_Breakdown_DATA!R237/ECO!R18),IF($C$2="Constant Exchange rate",IF(Investment_Breakdown_DATA!R237=0,0,Investment_Breakdown_DATA!R237/ECO!R53))))</f>
        <v>0</v>
      </c>
      <c r="I288" s="64">
        <f>IF($C$2="National Currency",IF(Investment_Breakdown_DATA!S237=0,0,Investment_Breakdown_DATA!S237),IF($C$2="Current Exchange rate",IF(Investment_Breakdown_DATA!S237=0,0,Investment_Breakdown_DATA!S237/ECO!S18),IF($C$2="Constant Exchange rate",IF(Investment_Breakdown_DATA!S237=0,0,Investment_Breakdown_DATA!S237/ECO!S53))))</f>
        <v>0</v>
      </c>
      <c r="J288" s="64">
        <f>IF($C$2="National Currency",IF(Investment_Breakdown_DATA!T237=0,0,Investment_Breakdown_DATA!T237),IF($C$2="Current Exchange rate",IF(Investment_Breakdown_DATA!T237=0,0,Investment_Breakdown_DATA!T237/ECO!T18),IF($C$2="Constant Exchange rate",IF(Investment_Breakdown_DATA!T237=0,0,Investment_Breakdown_DATA!T237/ECO!T53))))</f>
        <v>0</v>
      </c>
      <c r="K288" s="64">
        <f>IF($C$2="National Currency",IF(Investment_Breakdown_DATA!U237=0,0,Investment_Breakdown_DATA!U237),IF($C$2="Current Exchange rate",IF(Investment_Breakdown_DATA!U237=0,0,Investment_Breakdown_DATA!U237/ECO!U18),IF($C$2="Constant Exchange rate",IF(Investment_Breakdown_DATA!U237=0,0,Investment_Breakdown_DATA!U237/ECO!U53))))</f>
        <v>0</v>
      </c>
      <c r="L288" s="64">
        <f>IF($C$2="National Currency",IF(Investment_Breakdown_DATA!V237=0,0,Investment_Breakdown_DATA!V237),IF($C$2="Current Exchange rate",IF(Investment_Breakdown_DATA!V237=0,0,Investment_Breakdown_DATA!V237/ECO!V18),IF($C$2="Constant Exchange rate",IF(Investment_Breakdown_DATA!V237=0,0,Investment_Breakdown_DATA!V237/ECO!V53))))</f>
        <v>0</v>
      </c>
      <c r="M288" s="64">
        <f>IF($C$2="National Currency",IF(Investment_Breakdown_DATA!W237=0,0,Investment_Breakdown_DATA!W237),IF($C$2="Current Exchange rate",IF(Investment_Breakdown_DATA!W237=0,0,Investment_Breakdown_DATA!W237/ECO!W18),IF($C$2="Constant Exchange rate",IF(Investment_Breakdown_DATA!W237=0,0,Investment_Breakdown_DATA!W237/ECO!W53))))</f>
        <v>0</v>
      </c>
      <c r="N288" s="64">
        <f>IF($C$2="National Currency",IF(Investment_Breakdown_DATA!X237=0,0,Investment_Breakdown_DATA!X237),IF($C$2="Current Exchange rate",IF(Investment_Breakdown_DATA!X237=0,0,Investment_Breakdown_DATA!X237/ECO!X18),IF($C$2="Constant Exchange rate",IF(Investment_Breakdown_DATA!X237=0,0,Investment_Breakdown_DATA!X237/ECO!X53))))</f>
        <v>0</v>
      </c>
      <c r="O288" s="64">
        <f>IF($C$2="National Currency",IF(Investment_Breakdown_DATA!Y237=0,0,Investment_Breakdown_DATA!Y237),IF($C$2="Current Exchange rate",IF(Investment_Breakdown_DATA!Y237=0,0,Investment_Breakdown_DATA!Y237/ECO!Y18),IF($C$2="Constant Exchange rate",IF(Investment_Breakdown_DATA!Y237=0,0,Investment_Breakdown_DATA!Y237/ECO!Y53))))</f>
        <v>0</v>
      </c>
      <c r="P288" s="144">
        <f>IF($C$2="National Currency",IF(Investment_Breakdown_DATA!Z237=0,0,Investment_Breakdown_DATA!Z237),IF($C$2="Current Exchange rate",IF(Investment_Breakdown_DATA!Z237=0,0,Investment_Breakdown_DATA!Z237/ECO!Z18),IF($C$2="Constant Exchange rate",IF(Investment_Breakdown_DATA!Z237=0,0,Investment_Breakdown_DATA!Z237/ECO!Z53))))</f>
        <v>0</v>
      </c>
      <c r="Q288" s="63">
        <f t="shared" si="91"/>
        <v>0</v>
      </c>
      <c r="R288" s="63" t="str">
        <f t="shared" si="92"/>
        <v>-</v>
      </c>
      <c r="S288" s="63" t="str">
        <f t="shared" si="93"/>
        <v>-</v>
      </c>
    </row>
    <row r="289" spans="3:19" ht="15" x14ac:dyDescent="0.25">
      <c r="C289" s="165"/>
      <c r="D289" s="166"/>
      <c r="E289" s="61" t="str">
        <f t="shared" si="90"/>
        <v>ES</v>
      </c>
      <c r="F289" s="64">
        <f>IF($C$2="National Currency",IF(Investment_Breakdown_DATA!P238=0,0,Investment_Breakdown_DATA!P238),IF($C$2="Current Exchange rate",IF(Investment_Breakdown_DATA!P238=0,0,Investment_Breakdown_DATA!P238/ECO!P19),IF($C$2="Constant Exchange rate",IF(Investment_Breakdown_DATA!P238=0,0,Investment_Breakdown_DATA!P238/ECO!P54))))</f>
        <v>0</v>
      </c>
      <c r="G289" s="64">
        <f>IF($C$2="National Currency",IF(Investment_Breakdown_DATA!Q238=0,0,Investment_Breakdown_DATA!Q238),IF($C$2="Current Exchange rate",IF(Investment_Breakdown_DATA!Q238=0,0,Investment_Breakdown_DATA!Q238/ECO!Q19),IF($C$2="Constant Exchange rate",IF(Investment_Breakdown_DATA!Q238=0,0,Investment_Breakdown_DATA!Q238/ECO!Q54))))</f>
        <v>0</v>
      </c>
      <c r="H289" s="64">
        <f>IF($C$2="National Currency",IF(Investment_Breakdown_DATA!R238=0,0,Investment_Breakdown_DATA!R238),IF($C$2="Current Exchange rate",IF(Investment_Breakdown_DATA!R238=0,0,Investment_Breakdown_DATA!R238/ECO!R19),IF($C$2="Constant Exchange rate",IF(Investment_Breakdown_DATA!R238=0,0,Investment_Breakdown_DATA!R238/ECO!R54))))</f>
        <v>0</v>
      </c>
      <c r="I289" s="64">
        <f>IF($C$2="National Currency",IF(Investment_Breakdown_DATA!S238=0,0,Investment_Breakdown_DATA!S238),IF($C$2="Current Exchange rate",IF(Investment_Breakdown_DATA!S238=0,0,Investment_Breakdown_DATA!S238/ECO!S19),IF($C$2="Constant Exchange rate",IF(Investment_Breakdown_DATA!S238=0,0,Investment_Breakdown_DATA!S238/ECO!S54))))</f>
        <v>0</v>
      </c>
      <c r="J289" s="64">
        <f>IF($C$2="National Currency",IF(Investment_Breakdown_DATA!T238=0,0,Investment_Breakdown_DATA!T238),IF($C$2="Current Exchange rate",IF(Investment_Breakdown_DATA!T238=0,0,Investment_Breakdown_DATA!T238/ECO!T19),IF($C$2="Constant Exchange rate",IF(Investment_Breakdown_DATA!T238=0,0,Investment_Breakdown_DATA!T238/ECO!T54))))</f>
        <v>0</v>
      </c>
      <c r="K289" s="64">
        <f>IF($C$2="National Currency",IF(Investment_Breakdown_DATA!U238=0,0,Investment_Breakdown_DATA!U238),IF($C$2="Current Exchange rate",IF(Investment_Breakdown_DATA!U238=0,0,Investment_Breakdown_DATA!U238/ECO!U19),IF($C$2="Constant Exchange rate",IF(Investment_Breakdown_DATA!U238=0,0,Investment_Breakdown_DATA!U238/ECO!U54))))</f>
        <v>0</v>
      </c>
      <c r="L289" s="64">
        <f>IF($C$2="National Currency",IF(Investment_Breakdown_DATA!V238=0,0,Investment_Breakdown_DATA!V238),IF($C$2="Current Exchange rate",IF(Investment_Breakdown_DATA!V238=0,0,Investment_Breakdown_DATA!V238/ECO!V19),IF($C$2="Constant Exchange rate",IF(Investment_Breakdown_DATA!V238=0,0,Investment_Breakdown_DATA!V238/ECO!V54))))</f>
        <v>0</v>
      </c>
      <c r="M289" s="64">
        <f>IF($C$2="National Currency",IF(Investment_Breakdown_DATA!W238=0,0,Investment_Breakdown_DATA!W238),IF($C$2="Current Exchange rate",IF(Investment_Breakdown_DATA!W238=0,0,Investment_Breakdown_DATA!W238/ECO!W19),IF($C$2="Constant Exchange rate",IF(Investment_Breakdown_DATA!W238=0,0,Investment_Breakdown_DATA!W238/ECO!W54))))</f>
        <v>67550.549864100263</v>
      </c>
      <c r="N289" s="64">
        <f>IF($C$2="National Currency",IF(Investment_Breakdown_DATA!X238=0,0,Investment_Breakdown_DATA!X238),IF($C$2="Current Exchange rate",IF(Investment_Breakdown_DATA!X238=0,0,Investment_Breakdown_DATA!X238/ECO!X19),IF($C$2="Constant Exchange rate",IF(Investment_Breakdown_DATA!X238=0,0,Investment_Breakdown_DATA!X238/ECO!X54))))</f>
        <v>77695.722225769743</v>
      </c>
      <c r="O289" s="64">
        <f>IF($C$2="National Currency",IF(Investment_Breakdown_DATA!Y238=0,0,Investment_Breakdown_DATA!Y238),IF($C$2="Current Exchange rate",IF(Investment_Breakdown_DATA!Y238=0,0,Investment_Breakdown_DATA!Y238/ECO!Y19),IF($C$2="Constant Exchange rate",IF(Investment_Breakdown_DATA!Y238=0,0,Investment_Breakdown_DATA!Y238/ECO!Y54))))</f>
        <v>93665.810036670053</v>
      </c>
      <c r="P289" s="144">
        <f>IF($C$2="National Currency",IF(Investment_Breakdown_DATA!Z238=0,0,Investment_Breakdown_DATA!Z238),IF($C$2="Current Exchange rate",IF(Investment_Breakdown_DATA!Z238=0,0,Investment_Breakdown_DATA!Z238/ECO!Z19),IF($C$2="Constant Exchange rate",IF(Investment_Breakdown_DATA!Z238=0,0,Investment_Breakdown_DATA!Z238/ECO!Z54))))</f>
        <v>123191.03468281927</v>
      </c>
      <c r="Q289" s="63">
        <f t="shared" si="91"/>
        <v>0.23576885245236903</v>
      </c>
      <c r="R289" s="63">
        <f t="shared" si="92"/>
        <v>0.20554655202887639</v>
      </c>
      <c r="S289" s="63" t="str">
        <f t="shared" si="93"/>
        <v>-</v>
      </c>
    </row>
    <row r="290" spans="3:19" ht="15" x14ac:dyDescent="0.25">
      <c r="C290" s="165"/>
      <c r="D290" s="166"/>
      <c r="E290" s="61" t="str">
        <f t="shared" si="90"/>
        <v>FI</v>
      </c>
      <c r="F290" s="64">
        <f>IF($C$2="National Currency",IF(Investment_Breakdown_DATA!P239=0,0,Investment_Breakdown_DATA!P239),IF($C$2="Current Exchange rate",IF(Investment_Breakdown_DATA!P239=0,0,Investment_Breakdown_DATA!P239/ECO!P20),IF($C$2="Constant Exchange rate",IF(Investment_Breakdown_DATA!P239=0,0,Investment_Breakdown_DATA!P239/ECO!P55))))</f>
        <v>23918</v>
      </c>
      <c r="G290" s="64">
        <f>IF($C$2="National Currency",IF(Investment_Breakdown_DATA!Q239=0,0,Investment_Breakdown_DATA!Q239),IF($C$2="Current Exchange rate",IF(Investment_Breakdown_DATA!Q239=0,0,Investment_Breakdown_DATA!Q239/ECO!Q20),IF($C$2="Constant Exchange rate",IF(Investment_Breakdown_DATA!Q239=0,0,Investment_Breakdown_DATA!Q239/ECO!Q55))))</f>
        <v>28764</v>
      </c>
      <c r="H290" s="64">
        <f>IF($C$2="National Currency",IF(Investment_Breakdown_DATA!R239=0,0,Investment_Breakdown_DATA!R239),IF($C$2="Current Exchange rate",IF(Investment_Breakdown_DATA!R239=0,0,Investment_Breakdown_DATA!R239/ECO!R20),IF($C$2="Constant Exchange rate",IF(Investment_Breakdown_DATA!R239=0,0,Investment_Breakdown_DATA!R239/ECO!R55))))</f>
        <v>24400</v>
      </c>
      <c r="I290" s="64">
        <f>IF($C$2="National Currency",IF(Investment_Breakdown_DATA!S239=0,0,Investment_Breakdown_DATA!S239),IF($C$2="Current Exchange rate",IF(Investment_Breakdown_DATA!S239=0,0,Investment_Breakdown_DATA!S239/ECO!S20),IF($C$2="Constant Exchange rate",IF(Investment_Breakdown_DATA!S239=0,0,Investment_Breakdown_DATA!S239/ECO!S55))))</f>
        <v>16286</v>
      </c>
      <c r="J290" s="64">
        <f>IF($C$2="National Currency",IF(Investment_Breakdown_DATA!T239=0,0,Investment_Breakdown_DATA!T239),IF($C$2="Current Exchange rate",IF(Investment_Breakdown_DATA!T239=0,0,Investment_Breakdown_DATA!T239/ECO!T20),IF($C$2="Constant Exchange rate",IF(Investment_Breakdown_DATA!T239=0,0,Investment_Breakdown_DATA!T239/ECO!T55))))</f>
        <v>16578</v>
      </c>
      <c r="K290" s="64">
        <f>IF($C$2="National Currency",IF(Investment_Breakdown_DATA!U239=0,0,Investment_Breakdown_DATA!U239),IF($C$2="Current Exchange rate",IF(Investment_Breakdown_DATA!U239=0,0,Investment_Breakdown_DATA!U239/ECO!U20),IF($C$2="Constant Exchange rate",IF(Investment_Breakdown_DATA!U239=0,0,Investment_Breakdown_DATA!U239/ECO!U55))))</f>
        <v>18108</v>
      </c>
      <c r="L290" s="64">
        <f>IF($C$2="National Currency",IF(Investment_Breakdown_DATA!V239=0,0,Investment_Breakdown_DATA!V239),IF($C$2="Current Exchange rate",IF(Investment_Breakdown_DATA!V239=0,0,Investment_Breakdown_DATA!V239/ECO!V20),IF($C$2="Constant Exchange rate",IF(Investment_Breakdown_DATA!V239=0,0,Investment_Breakdown_DATA!V239/ECO!V55))))</f>
        <v>15924</v>
      </c>
      <c r="M290" s="64">
        <f>IF($C$2="National Currency",IF(Investment_Breakdown_DATA!W239=0,0,Investment_Breakdown_DATA!W239),IF($C$2="Current Exchange rate",IF(Investment_Breakdown_DATA!W239=0,0,Investment_Breakdown_DATA!W239/ECO!W20),IF($C$2="Constant Exchange rate",IF(Investment_Breakdown_DATA!W239=0,0,Investment_Breakdown_DATA!W239/ECO!W55))))</f>
        <v>17391</v>
      </c>
      <c r="N290" s="64">
        <f>IF($C$2="National Currency",IF(Investment_Breakdown_DATA!X239=0,0,Investment_Breakdown_DATA!X239),IF($C$2="Current Exchange rate",IF(Investment_Breakdown_DATA!X239=0,0,Investment_Breakdown_DATA!X239/ECO!X20),IF($C$2="Constant Exchange rate",IF(Investment_Breakdown_DATA!X239=0,0,Investment_Breakdown_DATA!X239/ECO!X55))))</f>
        <v>15939</v>
      </c>
      <c r="O290" s="64">
        <f>IF($C$2="National Currency",IF(Investment_Breakdown_DATA!Y239=0,0,Investment_Breakdown_DATA!Y239),IF($C$2="Current Exchange rate",IF(Investment_Breakdown_DATA!Y239=0,0,Investment_Breakdown_DATA!Y239/ECO!Y20),IF($C$2="Constant Exchange rate",IF(Investment_Breakdown_DATA!Y239=0,0,Investment_Breakdown_DATA!Y239/ECO!Y55))))</f>
        <v>17700</v>
      </c>
      <c r="P290" s="144">
        <f>IF($C$2="National Currency",IF(Investment_Breakdown_DATA!Z239=0,0,Investment_Breakdown_DATA!Z239),IF($C$2="Current Exchange rate",IF(Investment_Breakdown_DATA!Z239=0,0,Investment_Breakdown_DATA!Z239/ECO!Z20),IF($C$2="Constant Exchange rate",IF(Investment_Breakdown_DATA!Z239=0,0,Investment_Breakdown_DATA!Z239/ECO!Z55))))</f>
        <v>17744</v>
      </c>
      <c r="Q290" s="63">
        <f t="shared" si="91"/>
        <v>4.4553169259660109E-2</v>
      </c>
      <c r="R290" s="63">
        <f t="shared" si="92"/>
        <v>0.11048371917937128</v>
      </c>
      <c r="S290" s="63">
        <f t="shared" si="93"/>
        <v>-0.25997156952922484</v>
      </c>
    </row>
    <row r="291" spans="3:19" ht="15" x14ac:dyDescent="0.25">
      <c r="C291" s="165"/>
      <c r="D291" s="166"/>
      <c r="E291" s="61" t="str">
        <f t="shared" si="90"/>
        <v>FR</v>
      </c>
      <c r="F291" s="64">
        <f>IF($C$2="National Currency",IF(Investment_Breakdown_DATA!P240=0,0,Investment_Breakdown_DATA!P240),IF($C$2="Current Exchange rate",IF(Investment_Breakdown_DATA!P240=0,0,Investment_Breakdown_DATA!P240/ECO!P21),IF($C$2="Constant Exchange rate",IF(Investment_Breakdown_DATA!P240=0,0,Investment_Breakdown_DATA!P240/ECO!P56))))</f>
        <v>0</v>
      </c>
      <c r="G291" s="64">
        <f>IF($C$2="National Currency",IF(Investment_Breakdown_DATA!Q240=0,0,Investment_Breakdown_DATA!Q240),IF($C$2="Current Exchange rate",IF(Investment_Breakdown_DATA!Q240=0,0,Investment_Breakdown_DATA!Q240/ECO!Q21),IF($C$2="Constant Exchange rate",IF(Investment_Breakdown_DATA!Q240=0,0,Investment_Breakdown_DATA!Q240/ECO!Q56))))</f>
        <v>0</v>
      </c>
      <c r="H291" s="64">
        <f>IF($C$2="National Currency",IF(Investment_Breakdown_DATA!R240=0,0,Investment_Breakdown_DATA!R240),IF($C$2="Current Exchange rate",IF(Investment_Breakdown_DATA!R240=0,0,Investment_Breakdown_DATA!R240/ECO!R21),IF($C$2="Constant Exchange rate",IF(Investment_Breakdown_DATA!R240=0,0,Investment_Breakdown_DATA!R240/ECO!R56))))</f>
        <v>0</v>
      </c>
      <c r="I291" s="64">
        <f>IF($C$2="National Currency",IF(Investment_Breakdown_DATA!S240=0,0,Investment_Breakdown_DATA!S240),IF($C$2="Current Exchange rate",IF(Investment_Breakdown_DATA!S240=0,0,Investment_Breakdown_DATA!S240/ECO!S21),IF($C$2="Constant Exchange rate",IF(Investment_Breakdown_DATA!S240=0,0,Investment_Breakdown_DATA!S240/ECO!S56))))</f>
        <v>0</v>
      </c>
      <c r="J291" s="64">
        <f>IF($C$2="National Currency",IF(Investment_Breakdown_DATA!T240=0,0,Investment_Breakdown_DATA!T240),IF($C$2="Current Exchange rate",IF(Investment_Breakdown_DATA!T240=0,0,Investment_Breakdown_DATA!T240/ECO!T21),IF($C$2="Constant Exchange rate",IF(Investment_Breakdown_DATA!T240=0,0,Investment_Breakdown_DATA!T240/ECO!T56))))</f>
        <v>0</v>
      </c>
      <c r="K291" s="64">
        <f>IF($C$2="National Currency",IF(Investment_Breakdown_DATA!U240=0,0,Investment_Breakdown_DATA!U240),IF($C$2="Current Exchange rate",IF(Investment_Breakdown_DATA!U240=0,0,Investment_Breakdown_DATA!U240/ECO!U21),IF($C$2="Constant Exchange rate",IF(Investment_Breakdown_DATA!U240=0,0,Investment_Breakdown_DATA!U240/ECO!U56))))</f>
        <v>0</v>
      </c>
      <c r="L291" s="64">
        <f>IF($C$2="National Currency",IF(Investment_Breakdown_DATA!V240=0,0,Investment_Breakdown_DATA!V240),IF($C$2="Current Exchange rate",IF(Investment_Breakdown_DATA!V240=0,0,Investment_Breakdown_DATA!V240/ECO!V21),IF($C$2="Constant Exchange rate",IF(Investment_Breakdown_DATA!V240=0,0,Investment_Breakdown_DATA!V240/ECO!V56))))</f>
        <v>0</v>
      </c>
      <c r="M291" s="64">
        <f>IF($C$2="National Currency",IF(Investment_Breakdown_DATA!W240=0,0,Investment_Breakdown_DATA!W240),IF($C$2="Current Exchange rate",IF(Investment_Breakdown_DATA!W240=0,0,Investment_Breakdown_DATA!W240/ECO!W21),IF($C$2="Constant Exchange rate",IF(Investment_Breakdown_DATA!W240=0,0,Investment_Breakdown_DATA!W240/ECO!W56))))</f>
        <v>0</v>
      </c>
      <c r="N291" s="64">
        <f>IF($C$2="National Currency",IF(Investment_Breakdown_DATA!X240=0,0,Investment_Breakdown_DATA!X240),IF($C$2="Current Exchange rate",IF(Investment_Breakdown_DATA!X240=0,0,Investment_Breakdown_DATA!X240/ECO!X21),IF($C$2="Constant Exchange rate",IF(Investment_Breakdown_DATA!X240=0,0,Investment_Breakdown_DATA!X240/ECO!X56))))</f>
        <v>0</v>
      </c>
      <c r="O291" s="64">
        <f>IF($C$2="National Currency",IF(Investment_Breakdown_DATA!Y240=0,0,Investment_Breakdown_DATA!Y240),IF($C$2="Current Exchange rate",IF(Investment_Breakdown_DATA!Y240=0,0,Investment_Breakdown_DATA!Y240/ECO!Y21),IF($C$2="Constant Exchange rate",IF(Investment_Breakdown_DATA!Y240=0,0,Investment_Breakdown_DATA!Y240/ECO!Y56))))</f>
        <v>0</v>
      </c>
      <c r="P291" s="144">
        <f>IF($C$2="National Currency",IF(Investment_Breakdown_DATA!Z240=0,0,Investment_Breakdown_DATA!Z240),IF($C$2="Current Exchange rate",IF(Investment_Breakdown_DATA!Z240=0,0,Investment_Breakdown_DATA!Z240/ECO!Z21),IF($C$2="Constant Exchange rate",IF(Investment_Breakdown_DATA!Z240=0,0,Investment_Breakdown_DATA!Z240/ECO!Z56))))</f>
        <v>0</v>
      </c>
      <c r="Q291" s="63">
        <f t="shared" si="91"/>
        <v>0</v>
      </c>
      <c r="R291" s="63" t="str">
        <f t="shared" si="92"/>
        <v>-</v>
      </c>
      <c r="S291" s="63" t="str">
        <f t="shared" si="93"/>
        <v>-</v>
      </c>
    </row>
    <row r="292" spans="3:19" ht="15" x14ac:dyDescent="0.25">
      <c r="C292" s="165"/>
      <c r="D292" s="166"/>
      <c r="E292" s="61" t="str">
        <f t="shared" si="90"/>
        <v>GR</v>
      </c>
      <c r="F292" s="64">
        <f>IF($C$2="National Currency",IF(Investment_Breakdown_DATA!P241=0,0,Investment_Breakdown_DATA!P241),IF($C$2="Current Exchange rate",IF(Investment_Breakdown_DATA!P241=0,0,Investment_Breakdown_DATA!P241/ECO!P22),IF($C$2="Constant Exchange rate",IF(Investment_Breakdown_DATA!P241=0,0,Investment_Breakdown_DATA!P241/ECO!P57))))</f>
        <v>0</v>
      </c>
      <c r="G292" s="64">
        <f>IF($C$2="National Currency",IF(Investment_Breakdown_DATA!Q241=0,0,Investment_Breakdown_DATA!Q241),IF($C$2="Current Exchange rate",IF(Investment_Breakdown_DATA!Q241=0,0,Investment_Breakdown_DATA!Q241/ECO!Q22),IF($C$2="Constant Exchange rate",IF(Investment_Breakdown_DATA!Q241=0,0,Investment_Breakdown_DATA!Q241/ECO!Q57))))</f>
        <v>0</v>
      </c>
      <c r="H292" s="64">
        <f>IF($C$2="National Currency",IF(Investment_Breakdown_DATA!R241=0,0,Investment_Breakdown_DATA!R241),IF($C$2="Current Exchange rate",IF(Investment_Breakdown_DATA!R241=0,0,Investment_Breakdown_DATA!R241/ECO!R22),IF($C$2="Constant Exchange rate",IF(Investment_Breakdown_DATA!R241=0,0,Investment_Breakdown_DATA!R241/ECO!R57))))</f>
        <v>0</v>
      </c>
      <c r="I292" s="64">
        <f>IF($C$2="National Currency",IF(Investment_Breakdown_DATA!S241=0,0,Investment_Breakdown_DATA!S241),IF($C$2="Current Exchange rate",IF(Investment_Breakdown_DATA!S241=0,0,Investment_Breakdown_DATA!S241/ECO!S22),IF($C$2="Constant Exchange rate",IF(Investment_Breakdown_DATA!S241=0,0,Investment_Breakdown_DATA!S241/ECO!S57))))</f>
        <v>0</v>
      </c>
      <c r="J292" s="64">
        <f>IF($C$2="National Currency",IF(Investment_Breakdown_DATA!T241=0,0,Investment_Breakdown_DATA!T241),IF($C$2="Current Exchange rate",IF(Investment_Breakdown_DATA!T241=0,0,Investment_Breakdown_DATA!T241/ECO!T22),IF($C$2="Constant Exchange rate",IF(Investment_Breakdown_DATA!T241=0,0,Investment_Breakdown_DATA!T241/ECO!T57))))</f>
        <v>0</v>
      </c>
      <c r="K292" s="64">
        <f>IF($C$2="National Currency",IF(Investment_Breakdown_DATA!U241=0,0,Investment_Breakdown_DATA!U241),IF($C$2="Current Exchange rate",IF(Investment_Breakdown_DATA!U241=0,0,Investment_Breakdown_DATA!U241/ECO!U22),IF($C$2="Constant Exchange rate",IF(Investment_Breakdown_DATA!U241=0,0,Investment_Breakdown_DATA!U241/ECO!U57))))</f>
        <v>0</v>
      </c>
      <c r="L292" s="64">
        <f>IF($C$2="National Currency",IF(Investment_Breakdown_DATA!V241=0,0,Investment_Breakdown_DATA!V241),IF($C$2="Current Exchange rate",IF(Investment_Breakdown_DATA!V241=0,0,Investment_Breakdown_DATA!V241/ECO!V22),IF($C$2="Constant Exchange rate",IF(Investment_Breakdown_DATA!V241=0,0,Investment_Breakdown_DATA!V241/ECO!V57))))</f>
        <v>0</v>
      </c>
      <c r="M292" s="64">
        <f>IF($C$2="National Currency",IF(Investment_Breakdown_DATA!W241=0,0,Investment_Breakdown_DATA!W241),IF($C$2="Current Exchange rate",IF(Investment_Breakdown_DATA!W241=0,0,Investment_Breakdown_DATA!W241/ECO!W22),IF($C$2="Constant Exchange rate",IF(Investment_Breakdown_DATA!W241=0,0,Investment_Breakdown_DATA!W241/ECO!W57))))</f>
        <v>0</v>
      </c>
      <c r="N292" s="64">
        <f>IF($C$2="National Currency",IF(Investment_Breakdown_DATA!X241=0,0,Investment_Breakdown_DATA!X241),IF($C$2="Current Exchange rate",IF(Investment_Breakdown_DATA!X241=0,0,Investment_Breakdown_DATA!X241/ECO!X22),IF($C$2="Constant Exchange rate",IF(Investment_Breakdown_DATA!X241=0,0,Investment_Breakdown_DATA!X241/ECO!X57))))</f>
        <v>0</v>
      </c>
      <c r="O292" s="64">
        <f>IF($C$2="National Currency",IF(Investment_Breakdown_DATA!Y241=0,0,Investment_Breakdown_DATA!Y241),IF($C$2="Current Exchange rate",IF(Investment_Breakdown_DATA!Y241=0,0,Investment_Breakdown_DATA!Y241/ECO!Y22),IF($C$2="Constant Exchange rate",IF(Investment_Breakdown_DATA!Y241=0,0,Investment_Breakdown_DATA!Y241/ECO!Y57))))</f>
        <v>0</v>
      </c>
      <c r="P292" s="144">
        <f>IF($C$2="National Currency",IF(Investment_Breakdown_DATA!Z241=0,0,Investment_Breakdown_DATA!Z241),IF($C$2="Current Exchange rate",IF(Investment_Breakdown_DATA!Z241=0,0,Investment_Breakdown_DATA!Z241/ECO!Z22),IF($C$2="Constant Exchange rate",IF(Investment_Breakdown_DATA!Z241=0,0,Investment_Breakdown_DATA!Z241/ECO!Z57))))</f>
        <v>0</v>
      </c>
      <c r="Q292" s="63">
        <f t="shared" si="91"/>
        <v>0</v>
      </c>
      <c r="R292" s="63" t="str">
        <f t="shared" si="92"/>
        <v>-</v>
      </c>
      <c r="S292" s="63" t="str">
        <f t="shared" si="93"/>
        <v>-</v>
      </c>
    </row>
    <row r="293" spans="3:19" ht="15" x14ac:dyDescent="0.25">
      <c r="C293" s="165"/>
      <c r="D293" s="166"/>
      <c r="E293" s="61" t="str">
        <f t="shared" si="90"/>
        <v>HR</v>
      </c>
      <c r="F293" s="64">
        <f>IF($C$2="National Currency",IF(Investment_Breakdown_DATA!P242=0,0,Investment_Breakdown_DATA!P242),IF($C$2="Current Exchange rate",IF(Investment_Breakdown_DATA!P242=0,0,Investment_Breakdown_DATA!P242/ECO!P23),IF($C$2="Constant Exchange rate",IF(Investment_Breakdown_DATA!P242=0,0,Investment_Breakdown_DATA!P242/ECO!P58))))</f>
        <v>0</v>
      </c>
      <c r="G293" s="64">
        <f>IF($C$2="National Currency",IF(Investment_Breakdown_DATA!Q242=0,0,Investment_Breakdown_DATA!Q242),IF($C$2="Current Exchange rate",IF(Investment_Breakdown_DATA!Q242=0,0,Investment_Breakdown_DATA!Q242/ECO!Q23),IF($C$2="Constant Exchange rate",IF(Investment_Breakdown_DATA!Q242=0,0,Investment_Breakdown_DATA!Q242/ECO!Q58))))</f>
        <v>0</v>
      </c>
      <c r="H293" s="64">
        <f>IF($C$2="National Currency",IF(Investment_Breakdown_DATA!R242=0,0,Investment_Breakdown_DATA!R242),IF($C$2="Current Exchange rate",IF(Investment_Breakdown_DATA!R242=0,0,Investment_Breakdown_DATA!R242/ECO!R23),IF($C$2="Constant Exchange rate",IF(Investment_Breakdown_DATA!R242=0,0,Investment_Breakdown_DATA!R242/ECO!R58))))</f>
        <v>0</v>
      </c>
      <c r="I293" s="64">
        <f>IF($C$2="National Currency",IF(Investment_Breakdown_DATA!S242=0,0,Investment_Breakdown_DATA!S242),IF($C$2="Current Exchange rate",IF(Investment_Breakdown_DATA!S242=0,0,Investment_Breakdown_DATA!S242/ECO!S23),IF($C$2="Constant Exchange rate",IF(Investment_Breakdown_DATA!S242=0,0,Investment_Breakdown_DATA!S242/ECO!S58))))</f>
        <v>0</v>
      </c>
      <c r="J293" s="64">
        <f>IF($C$2="National Currency",IF(Investment_Breakdown_DATA!T242=0,0,Investment_Breakdown_DATA!T242),IF($C$2="Current Exchange rate",IF(Investment_Breakdown_DATA!T242=0,0,Investment_Breakdown_DATA!T242/ECO!T23),IF($C$2="Constant Exchange rate",IF(Investment_Breakdown_DATA!T242=0,0,Investment_Breakdown_DATA!T242/ECO!T58))))</f>
        <v>0</v>
      </c>
      <c r="K293" s="64">
        <f>IF($C$2="National Currency",IF(Investment_Breakdown_DATA!U242=0,0,Investment_Breakdown_DATA!U242),IF($C$2="Current Exchange rate",IF(Investment_Breakdown_DATA!U242=0,0,Investment_Breakdown_DATA!U242/ECO!U23),IF($C$2="Constant Exchange rate",IF(Investment_Breakdown_DATA!U242=0,0,Investment_Breakdown_DATA!U242/ECO!U58))))</f>
        <v>0</v>
      </c>
      <c r="L293" s="64">
        <f>IF($C$2="National Currency",IF(Investment_Breakdown_DATA!V242=0,0,Investment_Breakdown_DATA!V242),IF($C$2="Current Exchange rate",IF(Investment_Breakdown_DATA!V242=0,0,Investment_Breakdown_DATA!V242/ECO!V23),IF($C$2="Constant Exchange rate",IF(Investment_Breakdown_DATA!V242=0,0,Investment_Breakdown_DATA!V242/ECO!V58))))</f>
        <v>0</v>
      </c>
      <c r="M293" s="64">
        <f>IF($C$2="National Currency",IF(Investment_Breakdown_DATA!W242=0,0,Investment_Breakdown_DATA!W242),IF($C$2="Current Exchange rate",IF(Investment_Breakdown_DATA!W242=0,0,Investment_Breakdown_DATA!W242/ECO!W23),IF($C$2="Constant Exchange rate",IF(Investment_Breakdown_DATA!W242=0,0,Investment_Breakdown_DATA!W242/ECO!W58))))</f>
        <v>0</v>
      </c>
      <c r="N293" s="64">
        <f>IF($C$2="National Currency",IF(Investment_Breakdown_DATA!X242=0,0,Investment_Breakdown_DATA!X242),IF($C$2="Current Exchange rate",IF(Investment_Breakdown_DATA!X242=0,0,Investment_Breakdown_DATA!X242/ECO!X23),IF($C$2="Constant Exchange rate",IF(Investment_Breakdown_DATA!X242=0,0,Investment_Breakdown_DATA!X242/ECO!X58))))</f>
        <v>0</v>
      </c>
      <c r="O293" s="64">
        <f>IF($C$2="National Currency",IF(Investment_Breakdown_DATA!Y242=0,0,Investment_Breakdown_DATA!Y242),IF($C$2="Current Exchange rate",IF(Investment_Breakdown_DATA!Y242=0,0,Investment_Breakdown_DATA!Y242/ECO!Y23),IF($C$2="Constant Exchange rate",IF(Investment_Breakdown_DATA!Y242=0,0,Investment_Breakdown_DATA!Y242/ECO!Y58))))</f>
        <v>0</v>
      </c>
      <c r="P293" s="144">
        <f>IF($C$2="National Currency",IF(Investment_Breakdown_DATA!Z242=0,0,Investment_Breakdown_DATA!Z242),IF($C$2="Current Exchange rate",IF(Investment_Breakdown_DATA!Z242=0,0,Investment_Breakdown_DATA!Z242/ECO!Z23),IF($C$2="Constant Exchange rate",IF(Investment_Breakdown_DATA!Z242=0,0,Investment_Breakdown_DATA!Z242/ECO!Z58))))</f>
        <v>0</v>
      </c>
      <c r="Q293" s="63">
        <f t="shared" si="91"/>
        <v>0</v>
      </c>
      <c r="R293" s="63" t="str">
        <f t="shared" si="92"/>
        <v>-</v>
      </c>
      <c r="S293" s="63" t="str">
        <f t="shared" si="93"/>
        <v>-</v>
      </c>
    </row>
    <row r="294" spans="3:19" ht="15" x14ac:dyDescent="0.25">
      <c r="C294" s="165"/>
      <c r="D294" s="166"/>
      <c r="E294" s="61" t="str">
        <f t="shared" si="90"/>
        <v>HU</v>
      </c>
      <c r="F294" s="64">
        <f>IF($C$2="National Currency",IF(Investment_Breakdown_DATA!P243=0,0,Investment_Breakdown_DATA!P243),IF($C$2="Current Exchange rate",IF(Investment_Breakdown_DATA!P243=0,0,Investment_Breakdown_DATA!P243/ECO!P24),IF($C$2="Constant Exchange rate",IF(Investment_Breakdown_DATA!P243=0,0,Investment_Breakdown_DATA!P243/ECO!P59))))</f>
        <v>2970.5932686822589</v>
      </c>
      <c r="G294" s="64">
        <f>IF($C$2="National Currency",IF(Investment_Breakdown_DATA!Q243=0,0,Investment_Breakdown_DATA!Q243),IF($C$2="Current Exchange rate",IF(Investment_Breakdown_DATA!Q243=0,0,Investment_Breakdown_DATA!Q243/ECO!Q24),IF($C$2="Constant Exchange rate",IF(Investment_Breakdown_DATA!Q243=0,0,Investment_Breakdown_DATA!Q243/ECO!Q59))))</f>
        <v>3461.18717119858</v>
      </c>
      <c r="H294" s="64">
        <f>IF($C$2="National Currency",IF(Investment_Breakdown_DATA!R243=0,0,Investment_Breakdown_DATA!R243),IF($C$2="Current Exchange rate",IF(Investment_Breakdown_DATA!R243=0,0,Investment_Breakdown_DATA!R243/ECO!R24),IF($C$2="Constant Exchange rate",IF(Investment_Breakdown_DATA!R243=0,0,Investment_Breakdown_DATA!R243/ECO!R59))))</f>
        <v>3654.8076313621091</v>
      </c>
      <c r="I294" s="64">
        <f>IF($C$2="National Currency",IF(Investment_Breakdown_DATA!S243=0,0,Investment_Breakdown_DATA!S243),IF($C$2="Current Exchange rate",IF(Investment_Breakdown_DATA!S243=0,0,Investment_Breakdown_DATA!S243/ECO!S24),IF($C$2="Constant Exchange rate",IF(Investment_Breakdown_DATA!S243=0,0,Investment_Breakdown_DATA!S243/ECO!S59))))</f>
        <v>3762.4548393230648</v>
      </c>
      <c r="J294" s="64">
        <f>IF($C$2="National Currency",IF(Investment_Breakdown_DATA!T243=0,0,Investment_Breakdown_DATA!T243),IF($C$2="Current Exchange rate",IF(Investment_Breakdown_DATA!T243=0,0,Investment_Breakdown_DATA!T243/ECO!T24),IF($C$2="Constant Exchange rate",IF(Investment_Breakdown_DATA!T243=0,0,Investment_Breakdown_DATA!T243/ECO!T59))))</f>
        <v>3837.2472586676804</v>
      </c>
      <c r="K294" s="64">
        <f>IF($C$2="National Currency",IF(Investment_Breakdown_DATA!U243=0,0,Investment_Breakdown_DATA!U243),IF($C$2="Current Exchange rate",IF(Investment_Breakdown_DATA!U243=0,0,Investment_Breakdown_DATA!U243/ECO!U24),IF($C$2="Constant Exchange rate",IF(Investment_Breakdown_DATA!U243=0,0,Investment_Breakdown_DATA!U243/ECO!U59))))</f>
        <v>3539.8586550041196</v>
      </c>
      <c r="L294" s="64">
        <f>IF($C$2="National Currency",IF(Investment_Breakdown_DATA!V243=0,0,Investment_Breakdown_DATA!V243),IF($C$2="Current Exchange rate",IF(Investment_Breakdown_DATA!V243=0,0,Investment_Breakdown_DATA!V243/ECO!V24),IF($C$2="Constant Exchange rate",IF(Investment_Breakdown_DATA!V243=0,0,Investment_Breakdown_DATA!V243/ECO!V59))))</f>
        <v>3316.5557457057739</v>
      </c>
      <c r="M294" s="64">
        <f>IF($C$2="National Currency",IF(Investment_Breakdown_DATA!W243=0,0,Investment_Breakdown_DATA!W243),IF($C$2="Current Exchange rate",IF(Investment_Breakdown_DATA!W243=0,0,Investment_Breakdown_DATA!W243/ECO!W24),IF($C$2="Constant Exchange rate",IF(Investment_Breakdown_DATA!W243=0,0,Investment_Breakdown_DATA!W243/ECO!W59))))</f>
        <v>3169.5918108639157</v>
      </c>
      <c r="N294" s="64">
        <f>IF($C$2="National Currency",IF(Investment_Breakdown_DATA!X243=0,0,Investment_Breakdown_DATA!X243),IF($C$2="Current Exchange rate",IF(Investment_Breakdown_DATA!X243=0,0,Investment_Breakdown_DATA!X243/ECO!X24),IF($C$2="Constant Exchange rate",IF(Investment_Breakdown_DATA!X243=0,0,Investment_Breakdown_DATA!X243/ECO!X59))))</f>
        <v>3084.4900804969257</v>
      </c>
      <c r="O294" s="64">
        <f>IF($C$2="National Currency",IF(Investment_Breakdown_DATA!Y243=0,0,Investment_Breakdown_DATA!Y243),IF($C$2="Current Exchange rate",IF(Investment_Breakdown_DATA!Y243=0,0,Investment_Breakdown_DATA!Y243/ECO!Y24),IF($C$2="Constant Exchange rate",IF(Investment_Breakdown_DATA!Y243=0,0,Investment_Breakdown_DATA!Y243/ECO!Y59))))</f>
        <v>3190.2548012930215</v>
      </c>
      <c r="P294" s="144">
        <f>IF($C$2="National Currency",IF(Investment_Breakdown_DATA!Z243=0,0,Investment_Breakdown_DATA!Z243),IF($C$2="Current Exchange rate",IF(Investment_Breakdown_DATA!Z243=0,0,Investment_Breakdown_DATA!Z243/ECO!Z24),IF($C$2="Constant Exchange rate",IF(Investment_Breakdown_DATA!Z243=0,0,Investment_Breakdown_DATA!Z243/ECO!Z59))))</f>
        <v>0</v>
      </c>
      <c r="Q294" s="63">
        <f t="shared" si="91"/>
        <v>8.0302803470876458E-3</v>
      </c>
      <c r="R294" s="63">
        <f t="shared" si="92"/>
        <v>3.4289207627815399E-2</v>
      </c>
      <c r="S294" s="63">
        <f t="shared" si="93"/>
        <v>7.3945341129855624E-2</v>
      </c>
    </row>
    <row r="295" spans="3:19" ht="15" x14ac:dyDescent="0.25">
      <c r="C295" s="165"/>
      <c r="D295" s="166"/>
      <c r="E295" s="61" t="str">
        <f t="shared" si="90"/>
        <v>IE</v>
      </c>
      <c r="F295" s="64">
        <f>IF($C$2="National Currency",IF(Investment_Breakdown_DATA!P244=0,0,Investment_Breakdown_DATA!P244),IF($C$2="Current Exchange rate",IF(Investment_Breakdown_DATA!P244=0,0,Investment_Breakdown_DATA!P244/ECO!P25),IF($C$2="Constant Exchange rate",IF(Investment_Breakdown_DATA!P244=0,0,Investment_Breakdown_DATA!P244/ECO!P60))))</f>
        <v>0</v>
      </c>
      <c r="G295" s="64">
        <f>IF($C$2="National Currency",IF(Investment_Breakdown_DATA!Q244=0,0,Investment_Breakdown_DATA!Q244),IF($C$2="Current Exchange rate",IF(Investment_Breakdown_DATA!Q244=0,0,Investment_Breakdown_DATA!Q244/ECO!Q25),IF($C$2="Constant Exchange rate",IF(Investment_Breakdown_DATA!Q244=0,0,Investment_Breakdown_DATA!Q244/ECO!Q60))))</f>
        <v>0</v>
      </c>
      <c r="H295" s="64">
        <f>IF($C$2="National Currency",IF(Investment_Breakdown_DATA!R244=0,0,Investment_Breakdown_DATA!R244),IF($C$2="Current Exchange rate",IF(Investment_Breakdown_DATA!R244=0,0,Investment_Breakdown_DATA!R244/ECO!R25),IF($C$2="Constant Exchange rate",IF(Investment_Breakdown_DATA!R244=0,0,Investment_Breakdown_DATA!R244/ECO!R60))))</f>
        <v>0</v>
      </c>
      <c r="I295" s="64">
        <f>IF($C$2="National Currency",IF(Investment_Breakdown_DATA!S244=0,0,Investment_Breakdown_DATA!S244),IF($C$2="Current Exchange rate",IF(Investment_Breakdown_DATA!S244=0,0,Investment_Breakdown_DATA!S244/ECO!S25),IF($C$2="Constant Exchange rate",IF(Investment_Breakdown_DATA!S244=0,0,Investment_Breakdown_DATA!S244/ECO!S60))))</f>
        <v>0</v>
      </c>
      <c r="J295" s="64">
        <f>IF($C$2="National Currency",IF(Investment_Breakdown_DATA!T244=0,0,Investment_Breakdown_DATA!T244),IF($C$2="Current Exchange rate",IF(Investment_Breakdown_DATA!T244=0,0,Investment_Breakdown_DATA!T244/ECO!T25),IF($C$2="Constant Exchange rate",IF(Investment_Breakdown_DATA!T244=0,0,Investment_Breakdown_DATA!T244/ECO!T60))))</f>
        <v>0</v>
      </c>
      <c r="K295" s="64">
        <f>IF($C$2="National Currency",IF(Investment_Breakdown_DATA!U244=0,0,Investment_Breakdown_DATA!U244),IF($C$2="Current Exchange rate",IF(Investment_Breakdown_DATA!U244=0,0,Investment_Breakdown_DATA!U244/ECO!U25),IF($C$2="Constant Exchange rate",IF(Investment_Breakdown_DATA!U244=0,0,Investment_Breakdown_DATA!U244/ECO!U60))))</f>
        <v>0</v>
      </c>
      <c r="L295" s="64">
        <f>IF($C$2="National Currency",IF(Investment_Breakdown_DATA!V244=0,0,Investment_Breakdown_DATA!V244),IF($C$2="Current Exchange rate",IF(Investment_Breakdown_DATA!V244=0,0,Investment_Breakdown_DATA!V244/ECO!V25),IF($C$2="Constant Exchange rate",IF(Investment_Breakdown_DATA!V244=0,0,Investment_Breakdown_DATA!V244/ECO!V60))))</f>
        <v>0</v>
      </c>
      <c r="M295" s="64">
        <f>IF($C$2="National Currency",IF(Investment_Breakdown_DATA!W244=0,0,Investment_Breakdown_DATA!W244),IF($C$2="Current Exchange rate",IF(Investment_Breakdown_DATA!W244=0,0,Investment_Breakdown_DATA!W244/ECO!W25),IF($C$2="Constant Exchange rate",IF(Investment_Breakdown_DATA!W244=0,0,Investment_Breakdown_DATA!W244/ECO!W60))))</f>
        <v>0</v>
      </c>
      <c r="N295" s="64">
        <f>IF($C$2="National Currency",IF(Investment_Breakdown_DATA!X244=0,0,Investment_Breakdown_DATA!X244),IF($C$2="Current Exchange rate",IF(Investment_Breakdown_DATA!X244=0,0,Investment_Breakdown_DATA!X244/ECO!X25),IF($C$2="Constant Exchange rate",IF(Investment_Breakdown_DATA!X244=0,0,Investment_Breakdown_DATA!X244/ECO!X60))))</f>
        <v>0</v>
      </c>
      <c r="O295" s="64">
        <f>IF($C$2="National Currency",IF(Investment_Breakdown_DATA!Y244=0,0,Investment_Breakdown_DATA!Y244),IF($C$2="Current Exchange rate",IF(Investment_Breakdown_DATA!Y244=0,0,Investment_Breakdown_DATA!Y244/ECO!Y25),IF($C$2="Constant Exchange rate",IF(Investment_Breakdown_DATA!Y244=0,0,Investment_Breakdown_DATA!Y244/ECO!Y60))))</f>
        <v>0</v>
      </c>
      <c r="P295" s="144">
        <f>IF($C$2="National Currency",IF(Investment_Breakdown_DATA!Z244=0,0,Investment_Breakdown_DATA!Z244),IF($C$2="Current Exchange rate",IF(Investment_Breakdown_DATA!Z244=0,0,Investment_Breakdown_DATA!Z244/ECO!Z25),IF($C$2="Constant Exchange rate",IF(Investment_Breakdown_DATA!Z244=0,0,Investment_Breakdown_DATA!Z244/ECO!Z60))))</f>
        <v>0</v>
      </c>
      <c r="Q295" s="63">
        <f t="shared" si="91"/>
        <v>0</v>
      </c>
      <c r="R295" s="63" t="str">
        <f t="shared" si="92"/>
        <v>-</v>
      </c>
      <c r="S295" s="63" t="str">
        <f t="shared" si="93"/>
        <v>-</v>
      </c>
    </row>
    <row r="296" spans="3:19" ht="15" x14ac:dyDescent="0.25">
      <c r="C296" s="165"/>
      <c r="D296" s="166"/>
      <c r="E296" s="61" t="str">
        <f t="shared" si="90"/>
        <v>IS</v>
      </c>
      <c r="F296" s="64">
        <f>IF($C$2="National Currency",IF(Investment_Breakdown_DATA!P245=0,0,Investment_Breakdown_DATA!P245),IF($C$2="Current Exchange rate",IF(Investment_Breakdown_DATA!P245=0,0,Investment_Breakdown_DATA!P245/ECO!P26),IF($C$2="Constant Exchange rate",IF(Investment_Breakdown_DATA!P245=0,0,Investment_Breakdown_DATA!P245/ECO!P61))))</f>
        <v>0</v>
      </c>
      <c r="G296" s="64">
        <f>IF($C$2="National Currency",IF(Investment_Breakdown_DATA!Q245=0,0,Investment_Breakdown_DATA!Q245),IF($C$2="Current Exchange rate",IF(Investment_Breakdown_DATA!Q245=0,0,Investment_Breakdown_DATA!Q245/ECO!Q26),IF($C$2="Constant Exchange rate",IF(Investment_Breakdown_DATA!Q245=0,0,Investment_Breakdown_DATA!Q245/ECO!Q61))))</f>
        <v>0</v>
      </c>
      <c r="H296" s="64">
        <f>IF($C$2="National Currency",IF(Investment_Breakdown_DATA!R245=0,0,Investment_Breakdown_DATA!R245),IF($C$2="Current Exchange rate",IF(Investment_Breakdown_DATA!R245=0,0,Investment_Breakdown_DATA!R245/ECO!R26),IF($C$2="Constant Exchange rate",IF(Investment_Breakdown_DATA!R245=0,0,Investment_Breakdown_DATA!R245/ECO!R61))))</f>
        <v>0</v>
      </c>
      <c r="I296" s="64">
        <f>IF($C$2="National Currency",IF(Investment_Breakdown_DATA!S245=0,0,Investment_Breakdown_DATA!S245),IF($C$2="Current Exchange rate",IF(Investment_Breakdown_DATA!S245=0,0,Investment_Breakdown_DATA!S245/ECO!S26),IF($C$2="Constant Exchange rate",IF(Investment_Breakdown_DATA!S245=0,0,Investment_Breakdown_DATA!S245/ECO!S61))))</f>
        <v>0</v>
      </c>
      <c r="J296" s="64">
        <f>IF($C$2="National Currency",IF(Investment_Breakdown_DATA!T245=0,0,Investment_Breakdown_DATA!T245),IF($C$2="Current Exchange rate",IF(Investment_Breakdown_DATA!T245=0,0,Investment_Breakdown_DATA!T245/ECO!T26),IF($C$2="Constant Exchange rate",IF(Investment_Breakdown_DATA!T245=0,0,Investment_Breakdown_DATA!T245/ECO!T61))))</f>
        <v>0</v>
      </c>
      <c r="K296" s="64">
        <f>IF($C$2="National Currency",IF(Investment_Breakdown_DATA!U245=0,0,Investment_Breakdown_DATA!U245),IF($C$2="Current Exchange rate",IF(Investment_Breakdown_DATA!U245=0,0,Investment_Breakdown_DATA!U245/ECO!U26),IF($C$2="Constant Exchange rate",IF(Investment_Breakdown_DATA!U245=0,0,Investment_Breakdown_DATA!U245/ECO!U61))))</f>
        <v>0</v>
      </c>
      <c r="L296" s="64">
        <f>IF($C$2="National Currency",IF(Investment_Breakdown_DATA!V245=0,0,Investment_Breakdown_DATA!V245),IF($C$2="Current Exchange rate",IF(Investment_Breakdown_DATA!V245=0,0,Investment_Breakdown_DATA!V245/ECO!V26),IF($C$2="Constant Exchange rate",IF(Investment_Breakdown_DATA!V245=0,0,Investment_Breakdown_DATA!V245/ECO!V61))))</f>
        <v>0</v>
      </c>
      <c r="M296" s="64">
        <f>IF($C$2="National Currency",IF(Investment_Breakdown_DATA!W245=0,0,Investment_Breakdown_DATA!W245),IF($C$2="Current Exchange rate",IF(Investment_Breakdown_DATA!W245=0,0,Investment_Breakdown_DATA!W245/ECO!W26),IF($C$2="Constant Exchange rate",IF(Investment_Breakdown_DATA!W245=0,0,Investment_Breakdown_DATA!W245/ECO!W61))))</f>
        <v>0</v>
      </c>
      <c r="N296" s="64">
        <f>IF($C$2="National Currency",IF(Investment_Breakdown_DATA!X245=0,0,Investment_Breakdown_DATA!X245),IF($C$2="Current Exchange rate",IF(Investment_Breakdown_DATA!X245=0,0,Investment_Breakdown_DATA!X245/ECO!X26),IF($C$2="Constant Exchange rate",IF(Investment_Breakdown_DATA!X245=0,0,Investment_Breakdown_DATA!X245/ECO!X61))))</f>
        <v>0</v>
      </c>
      <c r="O296" s="64">
        <f>IF($C$2="National Currency",IF(Investment_Breakdown_DATA!Y245=0,0,Investment_Breakdown_DATA!Y245),IF($C$2="Current Exchange rate",IF(Investment_Breakdown_DATA!Y245=0,0,Investment_Breakdown_DATA!Y245/ECO!Y26),IF($C$2="Constant Exchange rate",IF(Investment_Breakdown_DATA!Y245=0,0,Investment_Breakdown_DATA!Y245/ECO!Y61))))</f>
        <v>0</v>
      </c>
      <c r="P296" s="144">
        <f>IF($C$2="National Currency",IF(Investment_Breakdown_DATA!Z245=0,0,Investment_Breakdown_DATA!Z245),IF($C$2="Current Exchange rate",IF(Investment_Breakdown_DATA!Z245=0,0,Investment_Breakdown_DATA!Z245/ECO!Z26),IF($C$2="Constant Exchange rate",IF(Investment_Breakdown_DATA!Z245=0,0,Investment_Breakdown_DATA!Z245/ECO!Z61))))</f>
        <v>0</v>
      </c>
      <c r="Q296" s="63">
        <f t="shared" si="91"/>
        <v>0</v>
      </c>
      <c r="R296" s="63" t="str">
        <f t="shared" si="92"/>
        <v>-</v>
      </c>
      <c r="S296" s="63" t="str">
        <f t="shared" si="93"/>
        <v>-</v>
      </c>
    </row>
    <row r="297" spans="3:19" ht="15" x14ac:dyDescent="0.25">
      <c r="C297" s="165"/>
      <c r="D297" s="166"/>
      <c r="E297" s="61" t="str">
        <f t="shared" si="90"/>
        <v>IT</v>
      </c>
      <c r="F297" s="64">
        <f>IF($C$2="National Currency",IF(Investment_Breakdown_DATA!P246=0,0,Investment_Breakdown_DATA!P246),IF($C$2="Current Exchange rate",IF(Investment_Breakdown_DATA!P246=0,0,Investment_Breakdown_DATA!P246/ECO!P27),IF($C$2="Constant Exchange rate",IF(Investment_Breakdown_DATA!P246=0,0,Investment_Breakdown_DATA!P246/ECO!P62))))</f>
        <v>152523</v>
      </c>
      <c r="G297" s="64">
        <f>IF($C$2="National Currency",IF(Investment_Breakdown_DATA!Q246=0,0,Investment_Breakdown_DATA!Q246),IF($C$2="Current Exchange rate",IF(Investment_Breakdown_DATA!Q246=0,0,Investment_Breakdown_DATA!Q246/ECO!Q27),IF($C$2="Constant Exchange rate",IF(Investment_Breakdown_DATA!Q246=0,0,Investment_Breakdown_DATA!Q246/ECO!Q62))))</f>
        <v>168089</v>
      </c>
      <c r="H297" s="64">
        <f>IF($C$2="National Currency",IF(Investment_Breakdown_DATA!R246=0,0,Investment_Breakdown_DATA!R246),IF($C$2="Current Exchange rate",IF(Investment_Breakdown_DATA!R246=0,0,Investment_Breakdown_DATA!R246/ECO!R27),IF($C$2="Constant Exchange rate",IF(Investment_Breakdown_DATA!R246=0,0,Investment_Breakdown_DATA!R246/ECO!R62))))</f>
        <v>180780</v>
      </c>
      <c r="I297" s="64">
        <f>IF($C$2="National Currency",IF(Investment_Breakdown_DATA!S246=0,0,Investment_Breakdown_DATA!S246),IF($C$2="Current Exchange rate",IF(Investment_Breakdown_DATA!S246=0,0,Investment_Breakdown_DATA!S246/ECO!S27),IF($C$2="Constant Exchange rate",IF(Investment_Breakdown_DATA!S246=0,0,Investment_Breakdown_DATA!S246/ECO!S62))))</f>
        <v>161111</v>
      </c>
      <c r="J297" s="64">
        <f>IF($C$2="National Currency",IF(Investment_Breakdown_DATA!T246=0,0,Investment_Breakdown_DATA!T246),IF($C$2="Current Exchange rate",IF(Investment_Breakdown_DATA!T246=0,0,Investment_Breakdown_DATA!T246/ECO!T27),IF($C$2="Constant Exchange rate",IF(Investment_Breakdown_DATA!T246=0,0,Investment_Breakdown_DATA!T246/ECO!T62))))</f>
        <v>141716</v>
      </c>
      <c r="K297" s="64">
        <f>IF($C$2="National Currency",IF(Investment_Breakdown_DATA!U246=0,0,Investment_Breakdown_DATA!U246),IF($C$2="Current Exchange rate",IF(Investment_Breakdown_DATA!U246=0,0,Investment_Breakdown_DATA!U246/ECO!U27),IF($C$2="Constant Exchange rate",IF(Investment_Breakdown_DATA!U246=0,0,Investment_Breakdown_DATA!U246/ECO!U62))))</f>
        <v>173377</v>
      </c>
      <c r="L297" s="64">
        <f>IF($C$2="National Currency",IF(Investment_Breakdown_DATA!V246=0,0,Investment_Breakdown_DATA!V246),IF($C$2="Current Exchange rate",IF(Investment_Breakdown_DATA!V246=0,0,Investment_Breakdown_DATA!V246/ECO!V27),IF($C$2="Constant Exchange rate",IF(Investment_Breakdown_DATA!V246=0,0,Investment_Breakdown_DATA!V246/ECO!V62))))</f>
        <v>204617</v>
      </c>
      <c r="M297" s="64">
        <f>IF($C$2="National Currency",IF(Investment_Breakdown_DATA!W246=0,0,Investment_Breakdown_DATA!W246),IF($C$2="Current Exchange rate",IF(Investment_Breakdown_DATA!W246=0,0,Investment_Breakdown_DATA!W246/ECO!W27),IF($C$2="Constant Exchange rate",IF(Investment_Breakdown_DATA!W246=0,0,Investment_Breakdown_DATA!W246/ECO!W62))))</f>
        <v>221787</v>
      </c>
      <c r="N297" s="64">
        <f>IF($C$2="National Currency",IF(Investment_Breakdown_DATA!X246=0,0,Investment_Breakdown_DATA!X246),IF($C$2="Current Exchange rate",IF(Investment_Breakdown_DATA!X246=0,0,Investment_Breakdown_DATA!X246/ECO!X27),IF($C$2="Constant Exchange rate",IF(Investment_Breakdown_DATA!X246=0,0,Investment_Breakdown_DATA!X246/ECO!X62))))</f>
        <v>241326</v>
      </c>
      <c r="O297" s="64">
        <f>IF($C$2="National Currency",IF(Investment_Breakdown_DATA!Y246=0,0,Investment_Breakdown_DATA!Y246),IF($C$2="Current Exchange rate",IF(Investment_Breakdown_DATA!Y246=0,0,Investment_Breakdown_DATA!Y246/ECO!Y27),IF($C$2="Constant Exchange rate",IF(Investment_Breakdown_DATA!Y246=0,0,Investment_Breakdown_DATA!Y246/ECO!Y62))))</f>
        <v>265793</v>
      </c>
      <c r="P297" s="144">
        <f>IF($C$2="National Currency",IF(Investment_Breakdown_DATA!Z246=0,0,Investment_Breakdown_DATA!Z246),IF($C$2="Current Exchange rate",IF(Investment_Breakdown_DATA!Z246=0,0,Investment_Breakdown_DATA!Z246/ECO!Z27),IF($C$2="Constant Exchange rate",IF(Investment_Breakdown_DATA!Z246=0,0,Investment_Breakdown_DATA!Z246/ECO!Z62))))</f>
        <v>292694</v>
      </c>
      <c r="Q297" s="63">
        <f t="shared" si="91"/>
        <v>0.66903505745948244</v>
      </c>
      <c r="R297" s="63">
        <f t="shared" si="92"/>
        <v>0.10138567746533744</v>
      </c>
      <c r="S297" s="63">
        <f t="shared" si="93"/>
        <v>0.74264209332362996</v>
      </c>
    </row>
    <row r="298" spans="3:19" ht="15" x14ac:dyDescent="0.25">
      <c r="C298" s="165"/>
      <c r="D298" s="166"/>
      <c r="E298" s="61" t="str">
        <f t="shared" si="90"/>
        <v>LI</v>
      </c>
      <c r="F298" s="64">
        <f>IF($C$2="National Currency",IF(Investment_Breakdown_DATA!P247=0,0,Investment_Breakdown_DATA!P247),IF($C$2="Current Exchange rate",IF(Investment_Breakdown_DATA!P247=0,0,Investment_Breakdown_DATA!P247/ECO!P28),IF($C$2="Constant Exchange rate",IF(Investment_Breakdown_DATA!P247=0,0,Investment_Breakdown_DATA!P247/ECO!P63))))</f>
        <v>0</v>
      </c>
      <c r="G298" s="64">
        <f>IF($C$2="National Currency",IF(Investment_Breakdown_DATA!Q247=0,0,Investment_Breakdown_DATA!Q247),IF($C$2="Current Exchange rate",IF(Investment_Breakdown_DATA!Q247=0,0,Investment_Breakdown_DATA!Q247/ECO!Q28),IF($C$2="Constant Exchange rate",IF(Investment_Breakdown_DATA!Q247=0,0,Investment_Breakdown_DATA!Q247/ECO!Q63))))</f>
        <v>0</v>
      </c>
      <c r="H298" s="64">
        <f>IF($C$2="National Currency",IF(Investment_Breakdown_DATA!R247=0,0,Investment_Breakdown_DATA!R247),IF($C$2="Current Exchange rate",IF(Investment_Breakdown_DATA!R247=0,0,Investment_Breakdown_DATA!R247/ECO!R28),IF($C$2="Constant Exchange rate",IF(Investment_Breakdown_DATA!R247=0,0,Investment_Breakdown_DATA!R247/ECO!R63))))</f>
        <v>0</v>
      </c>
      <c r="I298" s="64">
        <f>IF($C$2="National Currency",IF(Investment_Breakdown_DATA!S247=0,0,Investment_Breakdown_DATA!S247),IF($C$2="Current Exchange rate",IF(Investment_Breakdown_DATA!S247=0,0,Investment_Breakdown_DATA!S247/ECO!S28),IF($C$2="Constant Exchange rate",IF(Investment_Breakdown_DATA!S247=0,0,Investment_Breakdown_DATA!S247/ECO!S63))))</f>
        <v>0</v>
      </c>
      <c r="J298" s="64">
        <f>IF($C$2="National Currency",IF(Investment_Breakdown_DATA!T247=0,0,Investment_Breakdown_DATA!T247),IF($C$2="Current Exchange rate",IF(Investment_Breakdown_DATA!T247=0,0,Investment_Breakdown_DATA!T247/ECO!T28),IF($C$2="Constant Exchange rate",IF(Investment_Breakdown_DATA!T247=0,0,Investment_Breakdown_DATA!T247/ECO!T63))))</f>
        <v>0</v>
      </c>
      <c r="K298" s="64">
        <f>IF($C$2="National Currency",IF(Investment_Breakdown_DATA!U247=0,0,Investment_Breakdown_DATA!U247),IF($C$2="Current Exchange rate",IF(Investment_Breakdown_DATA!U247=0,0,Investment_Breakdown_DATA!U247/ECO!U28),IF($C$2="Constant Exchange rate",IF(Investment_Breakdown_DATA!U247=0,0,Investment_Breakdown_DATA!U247/ECO!U63))))</f>
        <v>0</v>
      </c>
      <c r="L298" s="64">
        <f>IF($C$2="National Currency",IF(Investment_Breakdown_DATA!V247=0,0,Investment_Breakdown_DATA!V247),IF($C$2="Current Exchange rate",IF(Investment_Breakdown_DATA!V247=0,0,Investment_Breakdown_DATA!V247/ECO!V28),IF($C$2="Constant Exchange rate",IF(Investment_Breakdown_DATA!V247=0,0,Investment_Breakdown_DATA!V247/ECO!V63))))</f>
        <v>0</v>
      </c>
      <c r="M298" s="64">
        <f>IF($C$2="National Currency",IF(Investment_Breakdown_DATA!W247=0,0,Investment_Breakdown_DATA!W247),IF($C$2="Current Exchange rate",IF(Investment_Breakdown_DATA!W247=0,0,Investment_Breakdown_DATA!W247/ECO!W28),IF($C$2="Constant Exchange rate",IF(Investment_Breakdown_DATA!W247=0,0,Investment_Breakdown_DATA!W247/ECO!W63))))</f>
        <v>0</v>
      </c>
      <c r="N298" s="64">
        <f>IF($C$2="National Currency",IF(Investment_Breakdown_DATA!X247=0,0,Investment_Breakdown_DATA!X247),IF($C$2="Current Exchange rate",IF(Investment_Breakdown_DATA!X247=0,0,Investment_Breakdown_DATA!X247/ECO!X28),IF($C$2="Constant Exchange rate",IF(Investment_Breakdown_DATA!X247=0,0,Investment_Breakdown_DATA!X247/ECO!X63))))</f>
        <v>0</v>
      </c>
      <c r="O298" s="64">
        <f>IF($C$2="National Currency",IF(Investment_Breakdown_DATA!Y247=0,0,Investment_Breakdown_DATA!Y247),IF($C$2="Current Exchange rate",IF(Investment_Breakdown_DATA!Y247=0,0,Investment_Breakdown_DATA!Y247/ECO!Y28),IF($C$2="Constant Exchange rate",IF(Investment_Breakdown_DATA!Y247=0,0,Investment_Breakdown_DATA!Y247/ECO!Y63))))</f>
        <v>0</v>
      </c>
      <c r="P298" s="144">
        <f>IF($C$2="National Currency",IF(Investment_Breakdown_DATA!Z247=0,0,Investment_Breakdown_DATA!Z247),IF($C$2="Current Exchange rate",IF(Investment_Breakdown_DATA!Z247=0,0,Investment_Breakdown_DATA!Z247/ECO!Z28),IF($C$2="Constant Exchange rate",IF(Investment_Breakdown_DATA!Z247=0,0,Investment_Breakdown_DATA!Z247/ECO!Z63))))</f>
        <v>0</v>
      </c>
      <c r="Q298" s="63">
        <f t="shared" si="91"/>
        <v>0</v>
      </c>
      <c r="R298" s="63" t="str">
        <f t="shared" si="92"/>
        <v>-</v>
      </c>
      <c r="S298" s="63" t="str">
        <f t="shared" si="93"/>
        <v>-</v>
      </c>
    </row>
    <row r="299" spans="3:19" ht="15" x14ac:dyDescent="0.25">
      <c r="C299" s="165"/>
      <c r="D299" s="166"/>
      <c r="E299" s="61" t="str">
        <f t="shared" si="90"/>
        <v>LU</v>
      </c>
      <c r="F299" s="64">
        <f>IF($C$2="National Currency",IF(Investment_Breakdown_DATA!P248=0,0,Investment_Breakdown_DATA!P248),IF($C$2="Current Exchange rate",IF(Investment_Breakdown_DATA!P248=0,0,Investment_Breakdown_DATA!P248/ECO!P29),IF($C$2="Constant Exchange rate",IF(Investment_Breakdown_DATA!P248=0,0,Investment_Breakdown_DATA!P248/ECO!P64))))</f>
        <v>0</v>
      </c>
      <c r="G299" s="64">
        <f>IF($C$2="National Currency",IF(Investment_Breakdown_DATA!Q248=0,0,Investment_Breakdown_DATA!Q248),IF($C$2="Current Exchange rate",IF(Investment_Breakdown_DATA!Q248=0,0,Investment_Breakdown_DATA!Q248/ECO!Q29),IF($C$2="Constant Exchange rate",IF(Investment_Breakdown_DATA!Q248=0,0,Investment_Breakdown_DATA!Q248/ECO!Q64))))</f>
        <v>0</v>
      </c>
      <c r="H299" s="64">
        <f>IF($C$2="National Currency",IF(Investment_Breakdown_DATA!R248=0,0,Investment_Breakdown_DATA!R248),IF($C$2="Current Exchange rate",IF(Investment_Breakdown_DATA!R248=0,0,Investment_Breakdown_DATA!R248/ECO!R29),IF($C$2="Constant Exchange rate",IF(Investment_Breakdown_DATA!R248=0,0,Investment_Breakdown_DATA!R248/ECO!R64))))</f>
        <v>0</v>
      </c>
      <c r="I299" s="64">
        <f>IF($C$2="National Currency",IF(Investment_Breakdown_DATA!S248=0,0,Investment_Breakdown_DATA!S248),IF($C$2="Current Exchange rate",IF(Investment_Breakdown_DATA!S248=0,0,Investment_Breakdown_DATA!S248/ECO!S29),IF($C$2="Constant Exchange rate",IF(Investment_Breakdown_DATA!S248=0,0,Investment_Breakdown_DATA!S248/ECO!S64))))</f>
        <v>0</v>
      </c>
      <c r="J299" s="64">
        <f>IF($C$2="National Currency",IF(Investment_Breakdown_DATA!T248=0,0,Investment_Breakdown_DATA!T248),IF($C$2="Current Exchange rate",IF(Investment_Breakdown_DATA!T248=0,0,Investment_Breakdown_DATA!T248/ECO!T29),IF($C$2="Constant Exchange rate",IF(Investment_Breakdown_DATA!T248=0,0,Investment_Breakdown_DATA!T248/ECO!T64))))</f>
        <v>0</v>
      </c>
      <c r="K299" s="64">
        <f>IF($C$2="National Currency",IF(Investment_Breakdown_DATA!U248=0,0,Investment_Breakdown_DATA!U248),IF($C$2="Current Exchange rate",IF(Investment_Breakdown_DATA!U248=0,0,Investment_Breakdown_DATA!U248/ECO!U29),IF($C$2="Constant Exchange rate",IF(Investment_Breakdown_DATA!U248=0,0,Investment_Breakdown_DATA!U248/ECO!U64))))</f>
        <v>0</v>
      </c>
      <c r="L299" s="64">
        <f>IF($C$2="National Currency",IF(Investment_Breakdown_DATA!V248=0,0,Investment_Breakdown_DATA!V248),IF($C$2="Current Exchange rate",IF(Investment_Breakdown_DATA!V248=0,0,Investment_Breakdown_DATA!V248/ECO!V29),IF($C$2="Constant Exchange rate",IF(Investment_Breakdown_DATA!V248=0,0,Investment_Breakdown_DATA!V248/ECO!V64))))</f>
        <v>0</v>
      </c>
      <c r="M299" s="64">
        <f>IF($C$2="National Currency",IF(Investment_Breakdown_DATA!W248=0,0,Investment_Breakdown_DATA!W248),IF($C$2="Current Exchange rate",IF(Investment_Breakdown_DATA!W248=0,0,Investment_Breakdown_DATA!W248/ECO!W29),IF($C$2="Constant Exchange rate",IF(Investment_Breakdown_DATA!W248=0,0,Investment_Breakdown_DATA!W248/ECO!W64))))</f>
        <v>0</v>
      </c>
      <c r="N299" s="64">
        <f>IF($C$2="National Currency",IF(Investment_Breakdown_DATA!X248=0,0,Investment_Breakdown_DATA!X248),IF($C$2="Current Exchange rate",IF(Investment_Breakdown_DATA!X248=0,0,Investment_Breakdown_DATA!X248/ECO!X29),IF($C$2="Constant Exchange rate",IF(Investment_Breakdown_DATA!X248=0,0,Investment_Breakdown_DATA!X248/ECO!X64))))</f>
        <v>0</v>
      </c>
      <c r="O299" s="64">
        <f>IF($C$2="National Currency",IF(Investment_Breakdown_DATA!Y248=0,0,Investment_Breakdown_DATA!Y248),IF($C$2="Current Exchange rate",IF(Investment_Breakdown_DATA!Y248=0,0,Investment_Breakdown_DATA!Y248/ECO!Y29),IF($C$2="Constant Exchange rate",IF(Investment_Breakdown_DATA!Y248=0,0,Investment_Breakdown_DATA!Y248/ECO!Y64))))</f>
        <v>0</v>
      </c>
      <c r="P299" s="144">
        <f>IF($C$2="National Currency",IF(Investment_Breakdown_DATA!Z248=0,0,Investment_Breakdown_DATA!Z248),IF($C$2="Current Exchange rate",IF(Investment_Breakdown_DATA!Z248=0,0,Investment_Breakdown_DATA!Z248/ECO!Z29),IF($C$2="Constant Exchange rate",IF(Investment_Breakdown_DATA!Z248=0,0,Investment_Breakdown_DATA!Z248/ECO!Z64))))</f>
        <v>0</v>
      </c>
      <c r="Q299" s="63">
        <f t="shared" si="91"/>
        <v>0</v>
      </c>
      <c r="R299" s="63" t="str">
        <f t="shared" si="92"/>
        <v>-</v>
      </c>
      <c r="S299" s="63" t="str">
        <f t="shared" si="93"/>
        <v>-</v>
      </c>
    </row>
    <row r="300" spans="3:19" ht="15" x14ac:dyDescent="0.25">
      <c r="C300" s="165"/>
      <c r="D300" s="166"/>
      <c r="E300" s="61" t="str">
        <f t="shared" si="90"/>
        <v>LV</v>
      </c>
      <c r="F300" s="64">
        <f>IF($C$2="National Currency",IF(Investment_Breakdown_DATA!P249=0,0,Investment_Breakdown_DATA!P249),IF($C$2="Current Exchange rate",IF(Investment_Breakdown_DATA!P249=0,0,Investment_Breakdown_DATA!P249/ECO!P30),IF($C$2="Constant Exchange rate",IF(Investment_Breakdown_DATA!P249=0,0,Investment_Breakdown_DATA!P249/ECO!P65))))</f>
        <v>47.225384177575414</v>
      </c>
      <c r="G300" s="64">
        <f>IF($C$2="National Currency",IF(Investment_Breakdown_DATA!Q249=0,0,Investment_Breakdown_DATA!Q249),IF($C$2="Current Exchange rate",IF(Investment_Breakdown_DATA!Q249=0,0,Investment_Breakdown_DATA!Q249/ECO!Q30),IF($C$2="Constant Exchange rate",IF(Investment_Breakdown_DATA!Q249=0,0,Investment_Breakdown_DATA!Q249/ECO!Q65))))</f>
        <v>50.113830392714853</v>
      </c>
      <c r="H300" s="64">
        <f>IF($C$2="National Currency",IF(Investment_Breakdown_DATA!R249=0,0,Investment_Breakdown_DATA!R249),IF($C$2="Current Exchange rate",IF(Investment_Breakdown_DATA!R249=0,0,Investment_Breakdown_DATA!R249/ECO!R30),IF($C$2="Constant Exchange rate",IF(Investment_Breakdown_DATA!R249=0,0,Investment_Breakdown_DATA!R249/ECO!R65))))</f>
        <v>62.521343198634035</v>
      </c>
      <c r="I300" s="64">
        <f>IF($C$2="National Currency",IF(Investment_Breakdown_DATA!S249=0,0,Investment_Breakdown_DATA!S249),IF($C$2="Current Exchange rate",IF(Investment_Breakdown_DATA!S249=0,0,Investment_Breakdown_DATA!S249/ECO!S30),IF($C$2="Constant Exchange rate",IF(Investment_Breakdown_DATA!S249=0,0,Investment_Breakdown_DATA!S249/ECO!S65))))</f>
        <v>61.795674445076834</v>
      </c>
      <c r="J300" s="64">
        <f>IF($C$2="National Currency",IF(Investment_Breakdown_DATA!T249=0,0,Investment_Breakdown_DATA!T249),IF($C$2="Current Exchange rate",IF(Investment_Breakdown_DATA!T249=0,0,Investment_Breakdown_DATA!T249/ECO!T30),IF($C$2="Constant Exchange rate",IF(Investment_Breakdown_DATA!T249=0,0,Investment_Breakdown_DATA!T249/ECO!T65))))</f>
        <v>121.81274900398407</v>
      </c>
      <c r="K300" s="64">
        <f>IF($C$2="National Currency",IF(Investment_Breakdown_DATA!U249=0,0,Investment_Breakdown_DATA!U249),IF($C$2="Current Exchange rate",IF(Investment_Breakdown_DATA!U249=0,0,Investment_Breakdown_DATA!U249/ECO!U30),IF($C$2="Constant Exchange rate",IF(Investment_Breakdown_DATA!U249=0,0,Investment_Breakdown_DATA!U249/ECO!U65))))</f>
        <v>132.32783153101877</v>
      </c>
      <c r="L300" s="64">
        <f>IF($C$2="National Currency",IF(Investment_Breakdown_DATA!V249=0,0,Investment_Breakdown_DATA!V249),IF($C$2="Current Exchange rate",IF(Investment_Breakdown_DATA!V249=0,0,Investment_Breakdown_DATA!V249/ECO!V30),IF($C$2="Constant Exchange rate",IF(Investment_Breakdown_DATA!V249=0,0,Investment_Breakdown_DATA!V249/ECO!V65))))</f>
        <v>135.03130335799659</v>
      </c>
      <c r="M300" s="64">
        <f>IF($C$2="National Currency",IF(Investment_Breakdown_DATA!W249=0,0,Investment_Breakdown_DATA!W249),IF($C$2="Current Exchange rate",IF(Investment_Breakdown_DATA!W249=0,0,Investment_Breakdown_DATA!W249/ECO!W30),IF($C$2="Constant Exchange rate",IF(Investment_Breakdown_DATA!W249=0,0,Investment_Breakdown_DATA!W249/ECO!W65))))</f>
        <v>162.00910643141719</v>
      </c>
      <c r="N300" s="64">
        <f>IF($C$2="National Currency",IF(Investment_Breakdown_DATA!X249=0,0,Investment_Breakdown_DATA!X249),IF($C$2="Current Exchange rate",IF(Investment_Breakdown_DATA!X249=0,0,Investment_Breakdown_DATA!X249/ECO!X30),IF($C$2="Constant Exchange rate",IF(Investment_Breakdown_DATA!X249=0,0,Investment_Breakdown_DATA!X249/ECO!X65))))</f>
        <v>175.4980079681275</v>
      </c>
      <c r="O300" s="64">
        <f>IF($C$2="National Currency",IF(Investment_Breakdown_DATA!Y249=0,0,Investment_Breakdown_DATA!Y249),IF($C$2="Current Exchange rate",IF(Investment_Breakdown_DATA!Y249=0,0,Investment_Breakdown_DATA!Y249/ECO!Y30),IF($C$2="Constant Exchange rate",IF(Investment_Breakdown_DATA!Y249=0,0,Investment_Breakdown_DATA!Y249/ECO!Y65))))</f>
        <v>196.71314741035857</v>
      </c>
      <c r="P300" s="144">
        <f>IF($C$2="National Currency",IF(Investment_Breakdown_DATA!Z249=0,0,Investment_Breakdown_DATA!Z249),IF($C$2="Current Exchange rate",IF(Investment_Breakdown_DATA!Z249=0,0,Investment_Breakdown_DATA!Z249/ECO!Z30),IF($C$2="Constant Exchange rate",IF(Investment_Breakdown_DATA!Z249=0,0,Investment_Breakdown_DATA!Z249/ECO!Z65))))</f>
        <v>0</v>
      </c>
      <c r="Q300" s="63">
        <f t="shared" si="91"/>
        <v>4.9515221198724157E-4</v>
      </c>
      <c r="R300" s="63">
        <f t="shared" si="92"/>
        <v>0.1208853575482407</v>
      </c>
      <c r="S300" s="63">
        <f t="shared" si="93"/>
        <v>3.1654112684543536</v>
      </c>
    </row>
    <row r="301" spans="3:19" ht="15" x14ac:dyDescent="0.25">
      <c r="C301" s="165"/>
      <c r="D301" s="166"/>
      <c r="E301" s="61" t="str">
        <f t="shared" si="90"/>
        <v>MT</v>
      </c>
      <c r="F301" s="64">
        <f>IF($C$2="National Currency",IF(Investment_Breakdown_DATA!P250=0,0,Investment_Breakdown_DATA!P250),IF($C$2="Current Exchange rate",IF(Investment_Breakdown_DATA!P250=0,0,Investment_Breakdown_DATA!P250/ECO!P31),IF($C$2="Constant Exchange rate",IF(Investment_Breakdown_DATA!P250=0,0,Investment_Breakdown_DATA!P250/ECO!P66))))</f>
        <v>0</v>
      </c>
      <c r="G301" s="64">
        <f>IF($C$2="National Currency",IF(Investment_Breakdown_DATA!Q250=0,0,Investment_Breakdown_DATA!Q250),IF($C$2="Current Exchange rate",IF(Investment_Breakdown_DATA!Q250=0,0,Investment_Breakdown_DATA!Q250/ECO!Q31),IF($C$2="Constant Exchange rate",IF(Investment_Breakdown_DATA!Q250=0,0,Investment_Breakdown_DATA!Q250/ECO!Q66))))</f>
        <v>0</v>
      </c>
      <c r="H301" s="64">
        <f>IF($C$2="National Currency",IF(Investment_Breakdown_DATA!R250=0,0,Investment_Breakdown_DATA!R250),IF($C$2="Current Exchange rate",IF(Investment_Breakdown_DATA!R250=0,0,Investment_Breakdown_DATA!R250/ECO!R31),IF($C$2="Constant Exchange rate",IF(Investment_Breakdown_DATA!R250=0,0,Investment_Breakdown_DATA!R250/ECO!R66))))</f>
        <v>0</v>
      </c>
      <c r="I301" s="64">
        <f>IF($C$2="National Currency",IF(Investment_Breakdown_DATA!S250=0,0,Investment_Breakdown_DATA!S250),IF($C$2="Current Exchange rate",IF(Investment_Breakdown_DATA!S250=0,0,Investment_Breakdown_DATA!S250/ECO!S31),IF($C$2="Constant Exchange rate",IF(Investment_Breakdown_DATA!S250=0,0,Investment_Breakdown_DATA!S250/ECO!S66))))</f>
        <v>0</v>
      </c>
      <c r="J301" s="64">
        <f>IF($C$2="National Currency",IF(Investment_Breakdown_DATA!T250=0,0,Investment_Breakdown_DATA!T250),IF($C$2="Current Exchange rate",IF(Investment_Breakdown_DATA!T250=0,0,Investment_Breakdown_DATA!T250/ECO!T31),IF($C$2="Constant Exchange rate",IF(Investment_Breakdown_DATA!T250=0,0,Investment_Breakdown_DATA!T250/ECO!T66))))</f>
        <v>0</v>
      </c>
      <c r="K301" s="64">
        <f>IF($C$2="National Currency",IF(Investment_Breakdown_DATA!U250=0,0,Investment_Breakdown_DATA!U250),IF($C$2="Current Exchange rate",IF(Investment_Breakdown_DATA!U250=0,0,Investment_Breakdown_DATA!U250/ECO!U31),IF($C$2="Constant Exchange rate",IF(Investment_Breakdown_DATA!U250=0,0,Investment_Breakdown_DATA!U250/ECO!U66))))</f>
        <v>0</v>
      </c>
      <c r="L301" s="64">
        <f>IF($C$2="National Currency",IF(Investment_Breakdown_DATA!V250=0,0,Investment_Breakdown_DATA!V250),IF($C$2="Current Exchange rate",IF(Investment_Breakdown_DATA!V250=0,0,Investment_Breakdown_DATA!V250/ECO!V31),IF($C$2="Constant Exchange rate",IF(Investment_Breakdown_DATA!V250=0,0,Investment_Breakdown_DATA!V250/ECO!V66))))</f>
        <v>0</v>
      </c>
      <c r="M301" s="64">
        <f>IF($C$2="National Currency",IF(Investment_Breakdown_DATA!W250=0,0,Investment_Breakdown_DATA!W250),IF($C$2="Current Exchange rate",IF(Investment_Breakdown_DATA!W250=0,0,Investment_Breakdown_DATA!W250/ECO!W31),IF($C$2="Constant Exchange rate",IF(Investment_Breakdown_DATA!W250=0,0,Investment_Breakdown_DATA!W250/ECO!W66))))</f>
        <v>0</v>
      </c>
      <c r="N301" s="64">
        <f>IF($C$2="National Currency",IF(Investment_Breakdown_DATA!X250=0,0,Investment_Breakdown_DATA!X250),IF($C$2="Current Exchange rate",IF(Investment_Breakdown_DATA!X250=0,0,Investment_Breakdown_DATA!X250/ECO!X31),IF($C$2="Constant Exchange rate",IF(Investment_Breakdown_DATA!X250=0,0,Investment_Breakdown_DATA!X250/ECO!X66))))</f>
        <v>0</v>
      </c>
      <c r="O301" s="64">
        <f>IF($C$2="National Currency",IF(Investment_Breakdown_DATA!Y250=0,0,Investment_Breakdown_DATA!Y250),IF($C$2="Current Exchange rate",IF(Investment_Breakdown_DATA!Y250=0,0,Investment_Breakdown_DATA!Y250/ECO!Y31),IF($C$2="Constant Exchange rate",IF(Investment_Breakdown_DATA!Y250=0,0,Investment_Breakdown_DATA!Y250/ECO!Y66))))</f>
        <v>0</v>
      </c>
      <c r="P301" s="144">
        <f>IF($C$2="National Currency",IF(Investment_Breakdown_DATA!Z250=0,0,Investment_Breakdown_DATA!Z250),IF($C$2="Current Exchange rate",IF(Investment_Breakdown_DATA!Z250=0,0,Investment_Breakdown_DATA!Z250/ECO!Z31),IF($C$2="Constant Exchange rate",IF(Investment_Breakdown_DATA!Z250=0,0,Investment_Breakdown_DATA!Z250/ECO!Z66))))</f>
        <v>0</v>
      </c>
      <c r="Q301" s="63">
        <f t="shared" si="91"/>
        <v>0</v>
      </c>
      <c r="R301" s="63" t="str">
        <f t="shared" si="92"/>
        <v>-</v>
      </c>
      <c r="S301" s="63" t="str">
        <f t="shared" si="93"/>
        <v>-</v>
      </c>
    </row>
    <row r="302" spans="3:19" ht="15" x14ac:dyDescent="0.25">
      <c r="C302" s="165"/>
      <c r="D302" s="166"/>
      <c r="E302" s="61" t="str">
        <f t="shared" si="90"/>
        <v>NL</v>
      </c>
      <c r="F302" s="64">
        <f>IF($C$2="National Currency",IF(Investment_Breakdown_DATA!P251=0,0,Investment_Breakdown_DATA!P251),IF($C$2="Current Exchange rate",IF(Investment_Breakdown_DATA!P251=0,0,Investment_Breakdown_DATA!P251/ECO!P32),IF($C$2="Constant Exchange rate",IF(Investment_Breakdown_DATA!P251=0,0,Investment_Breakdown_DATA!P251/ECO!P67))))</f>
        <v>0</v>
      </c>
      <c r="G302" s="64">
        <f>IF($C$2="National Currency",IF(Investment_Breakdown_DATA!Q251=0,0,Investment_Breakdown_DATA!Q251),IF($C$2="Current Exchange rate",IF(Investment_Breakdown_DATA!Q251=0,0,Investment_Breakdown_DATA!Q251/ECO!Q32),IF($C$2="Constant Exchange rate",IF(Investment_Breakdown_DATA!Q251=0,0,Investment_Breakdown_DATA!Q251/ECO!Q67))))</f>
        <v>0</v>
      </c>
      <c r="H302" s="64">
        <f>IF($C$2="National Currency",IF(Investment_Breakdown_DATA!R251=0,0,Investment_Breakdown_DATA!R251),IF($C$2="Current Exchange rate",IF(Investment_Breakdown_DATA!R251=0,0,Investment_Breakdown_DATA!R251/ECO!R32),IF($C$2="Constant Exchange rate",IF(Investment_Breakdown_DATA!R251=0,0,Investment_Breakdown_DATA!R251/ECO!R67))))</f>
        <v>0</v>
      </c>
      <c r="I302" s="64">
        <f>IF($C$2="National Currency",IF(Investment_Breakdown_DATA!S251=0,0,Investment_Breakdown_DATA!S251),IF($C$2="Current Exchange rate",IF(Investment_Breakdown_DATA!S251=0,0,Investment_Breakdown_DATA!S251/ECO!S32),IF($C$2="Constant Exchange rate",IF(Investment_Breakdown_DATA!S251=0,0,Investment_Breakdown_DATA!S251/ECO!S67))))</f>
        <v>0</v>
      </c>
      <c r="J302" s="64">
        <f>IF($C$2="National Currency",IF(Investment_Breakdown_DATA!T251=0,0,Investment_Breakdown_DATA!T251),IF($C$2="Current Exchange rate",IF(Investment_Breakdown_DATA!T251=0,0,Investment_Breakdown_DATA!T251/ECO!T32),IF($C$2="Constant Exchange rate",IF(Investment_Breakdown_DATA!T251=0,0,Investment_Breakdown_DATA!T251/ECO!T67))))</f>
        <v>0</v>
      </c>
      <c r="K302" s="64">
        <f>IF($C$2="National Currency",IF(Investment_Breakdown_DATA!U251=0,0,Investment_Breakdown_DATA!U251),IF($C$2="Current Exchange rate",IF(Investment_Breakdown_DATA!U251=0,0,Investment_Breakdown_DATA!U251/ECO!U32),IF($C$2="Constant Exchange rate",IF(Investment_Breakdown_DATA!U251=0,0,Investment_Breakdown_DATA!U251/ECO!U67))))</f>
        <v>0</v>
      </c>
      <c r="L302" s="64">
        <f>IF($C$2="National Currency",IF(Investment_Breakdown_DATA!V251=0,0,Investment_Breakdown_DATA!V251),IF($C$2="Current Exchange rate",IF(Investment_Breakdown_DATA!V251=0,0,Investment_Breakdown_DATA!V251/ECO!V32),IF($C$2="Constant Exchange rate",IF(Investment_Breakdown_DATA!V251=0,0,Investment_Breakdown_DATA!V251/ECO!V67))))</f>
        <v>0</v>
      </c>
      <c r="M302" s="64">
        <f>IF($C$2="National Currency",IF(Investment_Breakdown_DATA!W251=0,0,Investment_Breakdown_DATA!W251),IF($C$2="Current Exchange rate",IF(Investment_Breakdown_DATA!W251=0,0,Investment_Breakdown_DATA!W251/ECO!W32),IF($C$2="Constant Exchange rate",IF(Investment_Breakdown_DATA!W251=0,0,Investment_Breakdown_DATA!W251/ECO!W67))))</f>
        <v>0</v>
      </c>
      <c r="N302" s="64">
        <f>IF($C$2="National Currency",IF(Investment_Breakdown_DATA!X251=0,0,Investment_Breakdown_DATA!X251),IF($C$2="Current Exchange rate",IF(Investment_Breakdown_DATA!X251=0,0,Investment_Breakdown_DATA!X251/ECO!X32),IF($C$2="Constant Exchange rate",IF(Investment_Breakdown_DATA!X251=0,0,Investment_Breakdown_DATA!X251/ECO!X67))))</f>
        <v>0</v>
      </c>
      <c r="O302" s="64">
        <f>IF($C$2="National Currency",IF(Investment_Breakdown_DATA!Y251=0,0,Investment_Breakdown_DATA!Y251),IF($C$2="Current Exchange rate",IF(Investment_Breakdown_DATA!Y251=0,0,Investment_Breakdown_DATA!Y251/ECO!Y32),IF($C$2="Constant Exchange rate",IF(Investment_Breakdown_DATA!Y251=0,0,Investment_Breakdown_DATA!Y251/ECO!Y67))))</f>
        <v>0</v>
      </c>
      <c r="P302" s="144">
        <f>IF($C$2="National Currency",IF(Investment_Breakdown_DATA!Z251=0,0,Investment_Breakdown_DATA!Z251),IF($C$2="Current Exchange rate",IF(Investment_Breakdown_DATA!Z251=0,0,Investment_Breakdown_DATA!Z251/ECO!Z32),IF($C$2="Constant Exchange rate",IF(Investment_Breakdown_DATA!Z251=0,0,Investment_Breakdown_DATA!Z251/ECO!Z67))))</f>
        <v>0</v>
      </c>
      <c r="Q302" s="63">
        <f t="shared" si="91"/>
        <v>0</v>
      </c>
      <c r="R302" s="63" t="str">
        <f t="shared" si="92"/>
        <v>-</v>
      </c>
      <c r="S302" s="63" t="str">
        <f t="shared" si="93"/>
        <v>-</v>
      </c>
    </row>
    <row r="303" spans="3:19" ht="15" x14ac:dyDescent="0.25">
      <c r="C303" s="165"/>
      <c r="D303" s="166"/>
      <c r="E303" s="61" t="str">
        <f t="shared" si="90"/>
        <v>NO</v>
      </c>
      <c r="F303" s="64">
        <f>IF($C$2="National Currency",IF(Investment_Breakdown_DATA!P252=0,0,Investment_Breakdown_DATA!P252),IF($C$2="Current Exchange rate",IF(Investment_Breakdown_DATA!P252=0,0,Investment_Breakdown_DATA!P252/ECO!P33),IF($C$2="Constant Exchange rate",IF(Investment_Breakdown_DATA!P252=0,0,Investment_Breakdown_DATA!P252/ECO!P68))))</f>
        <v>0</v>
      </c>
      <c r="G303" s="64">
        <f>IF($C$2="National Currency",IF(Investment_Breakdown_DATA!Q252=0,0,Investment_Breakdown_DATA!Q252),IF($C$2="Current Exchange rate",IF(Investment_Breakdown_DATA!Q252=0,0,Investment_Breakdown_DATA!Q252/ECO!Q33),IF($C$2="Constant Exchange rate",IF(Investment_Breakdown_DATA!Q252=0,0,Investment_Breakdown_DATA!Q252/ECO!Q68))))</f>
        <v>0</v>
      </c>
      <c r="H303" s="64">
        <f>IF($C$2="National Currency",IF(Investment_Breakdown_DATA!R252=0,0,Investment_Breakdown_DATA!R252),IF($C$2="Current Exchange rate",IF(Investment_Breakdown_DATA!R252=0,0,Investment_Breakdown_DATA!R252/ECO!R33),IF($C$2="Constant Exchange rate",IF(Investment_Breakdown_DATA!R252=0,0,Investment_Breakdown_DATA!R252/ECO!R68))))</f>
        <v>0</v>
      </c>
      <c r="I303" s="64">
        <f>IF($C$2="National Currency",IF(Investment_Breakdown_DATA!S252=0,0,Investment_Breakdown_DATA!S252),IF($C$2="Current Exchange rate",IF(Investment_Breakdown_DATA!S252=0,0,Investment_Breakdown_DATA!S252/ECO!S33),IF($C$2="Constant Exchange rate",IF(Investment_Breakdown_DATA!S252=0,0,Investment_Breakdown_DATA!S252/ECO!S68))))</f>
        <v>0</v>
      </c>
      <c r="J303" s="64">
        <f>IF($C$2="National Currency",IF(Investment_Breakdown_DATA!T252=0,0,Investment_Breakdown_DATA!T252),IF($C$2="Current Exchange rate",IF(Investment_Breakdown_DATA!T252=0,0,Investment_Breakdown_DATA!T252/ECO!T33),IF($C$2="Constant Exchange rate",IF(Investment_Breakdown_DATA!T252=0,0,Investment_Breakdown_DATA!T252/ECO!T68))))</f>
        <v>0</v>
      </c>
      <c r="K303" s="64">
        <f>IF($C$2="National Currency",IF(Investment_Breakdown_DATA!U252=0,0,Investment_Breakdown_DATA!U252),IF($C$2="Current Exchange rate",IF(Investment_Breakdown_DATA!U252=0,0,Investment_Breakdown_DATA!U252/ECO!U33),IF($C$2="Constant Exchange rate",IF(Investment_Breakdown_DATA!U252=0,0,Investment_Breakdown_DATA!U252/ECO!U68))))</f>
        <v>0</v>
      </c>
      <c r="L303" s="64">
        <f>IF($C$2="National Currency",IF(Investment_Breakdown_DATA!V252=0,0,Investment_Breakdown_DATA!V252),IF($C$2="Current Exchange rate",IF(Investment_Breakdown_DATA!V252=0,0,Investment_Breakdown_DATA!V252/ECO!V33),IF($C$2="Constant Exchange rate",IF(Investment_Breakdown_DATA!V252=0,0,Investment_Breakdown_DATA!V252/ECO!V68))))</f>
        <v>0</v>
      </c>
      <c r="M303" s="64">
        <f>IF($C$2="National Currency",IF(Investment_Breakdown_DATA!W252=0,0,Investment_Breakdown_DATA!W252),IF($C$2="Current Exchange rate",IF(Investment_Breakdown_DATA!W252=0,0,Investment_Breakdown_DATA!W252/ECO!W33),IF($C$2="Constant Exchange rate",IF(Investment_Breakdown_DATA!W252=0,0,Investment_Breakdown_DATA!W252/ECO!W68))))</f>
        <v>0</v>
      </c>
      <c r="N303" s="64">
        <f>IF($C$2="National Currency",IF(Investment_Breakdown_DATA!X252=0,0,Investment_Breakdown_DATA!X252),IF($C$2="Current Exchange rate",IF(Investment_Breakdown_DATA!X252=0,0,Investment_Breakdown_DATA!X252/ECO!X33),IF($C$2="Constant Exchange rate",IF(Investment_Breakdown_DATA!X252=0,0,Investment_Breakdown_DATA!X252/ECO!X68))))</f>
        <v>0</v>
      </c>
      <c r="O303" s="64">
        <f>IF($C$2="National Currency",IF(Investment_Breakdown_DATA!Y252=0,0,Investment_Breakdown_DATA!Y252),IF($C$2="Current Exchange rate",IF(Investment_Breakdown_DATA!Y252=0,0,Investment_Breakdown_DATA!Y252/ECO!Y33),IF($C$2="Constant Exchange rate",IF(Investment_Breakdown_DATA!Y252=0,0,Investment_Breakdown_DATA!Y252/ECO!Y68))))</f>
        <v>0</v>
      </c>
      <c r="P303" s="144">
        <f>IF($C$2="National Currency",IF(Investment_Breakdown_DATA!Z252=0,0,Investment_Breakdown_DATA!Z252),IF($C$2="Current Exchange rate",IF(Investment_Breakdown_DATA!Z252=0,0,Investment_Breakdown_DATA!Z252/ECO!Z33),IF($C$2="Constant Exchange rate",IF(Investment_Breakdown_DATA!Z252=0,0,Investment_Breakdown_DATA!Z252/ECO!Z68))))</f>
        <v>0</v>
      </c>
      <c r="Q303" s="63">
        <f t="shared" si="91"/>
        <v>0</v>
      </c>
      <c r="R303" s="63" t="str">
        <f t="shared" si="92"/>
        <v>-</v>
      </c>
      <c r="S303" s="63" t="str">
        <f t="shared" si="93"/>
        <v>-</v>
      </c>
    </row>
    <row r="304" spans="3:19" ht="15" x14ac:dyDescent="0.25">
      <c r="C304" s="165"/>
      <c r="D304" s="166"/>
      <c r="E304" s="61" t="str">
        <f t="shared" si="90"/>
        <v>PL</v>
      </c>
      <c r="F304" s="64">
        <f>IF($C$2="National Currency",IF(Investment_Breakdown_DATA!P253=0,0,Investment_Breakdown_DATA!P253),IF($C$2="Current Exchange rate",IF(Investment_Breakdown_DATA!P253=0,0,Investment_Breakdown_DATA!P253/ECO!P34),IF($C$2="Constant Exchange rate",IF(Investment_Breakdown_DATA!P253=0,0,Investment_Breakdown_DATA!P253/ECO!P69))))</f>
        <v>0</v>
      </c>
      <c r="G304" s="64">
        <f>IF($C$2="National Currency",IF(Investment_Breakdown_DATA!Q253=0,0,Investment_Breakdown_DATA!Q253),IF($C$2="Current Exchange rate",IF(Investment_Breakdown_DATA!Q253=0,0,Investment_Breakdown_DATA!Q253/ECO!Q34),IF($C$2="Constant Exchange rate",IF(Investment_Breakdown_DATA!Q253=0,0,Investment_Breakdown_DATA!Q253/ECO!Q69))))</f>
        <v>0</v>
      </c>
      <c r="H304" s="64">
        <f>IF($C$2="National Currency",IF(Investment_Breakdown_DATA!R253=0,0,Investment_Breakdown_DATA!R253),IF($C$2="Current Exchange rate",IF(Investment_Breakdown_DATA!R253=0,0,Investment_Breakdown_DATA!R253/ECO!R34),IF($C$2="Constant Exchange rate",IF(Investment_Breakdown_DATA!R253=0,0,Investment_Breakdown_DATA!R253/ECO!R69))))</f>
        <v>0</v>
      </c>
      <c r="I304" s="64">
        <f>IF($C$2="National Currency",IF(Investment_Breakdown_DATA!S253=0,0,Investment_Breakdown_DATA!S253),IF($C$2="Current Exchange rate",IF(Investment_Breakdown_DATA!S253=0,0,Investment_Breakdown_DATA!S253/ECO!S34),IF($C$2="Constant Exchange rate",IF(Investment_Breakdown_DATA!S253=0,0,Investment_Breakdown_DATA!S253/ECO!S69))))</f>
        <v>0</v>
      </c>
      <c r="J304" s="64">
        <f>IF($C$2="National Currency",IF(Investment_Breakdown_DATA!T253=0,0,Investment_Breakdown_DATA!T253),IF($C$2="Current Exchange rate",IF(Investment_Breakdown_DATA!T253=0,0,Investment_Breakdown_DATA!T253/ECO!T34),IF($C$2="Constant Exchange rate",IF(Investment_Breakdown_DATA!T253=0,0,Investment_Breakdown_DATA!T253/ECO!T69))))</f>
        <v>0</v>
      </c>
      <c r="K304" s="64">
        <f>IF($C$2="National Currency",IF(Investment_Breakdown_DATA!U253=0,0,Investment_Breakdown_DATA!U253),IF($C$2="Current Exchange rate",IF(Investment_Breakdown_DATA!U253=0,0,Investment_Breakdown_DATA!U253/ECO!U34),IF($C$2="Constant Exchange rate",IF(Investment_Breakdown_DATA!U253=0,0,Investment_Breakdown_DATA!U253/ECO!U69))))</f>
        <v>0</v>
      </c>
      <c r="L304" s="64">
        <f>IF($C$2="National Currency",IF(Investment_Breakdown_DATA!V253=0,0,Investment_Breakdown_DATA!V253),IF($C$2="Current Exchange rate",IF(Investment_Breakdown_DATA!V253=0,0,Investment_Breakdown_DATA!V253/ECO!V34),IF($C$2="Constant Exchange rate",IF(Investment_Breakdown_DATA!V253=0,0,Investment_Breakdown_DATA!V253/ECO!V69))))</f>
        <v>0</v>
      </c>
      <c r="M304" s="64">
        <f>IF($C$2="National Currency",IF(Investment_Breakdown_DATA!W253=0,0,Investment_Breakdown_DATA!W253),IF($C$2="Current Exchange rate",IF(Investment_Breakdown_DATA!W253=0,0,Investment_Breakdown_DATA!W253/ECO!W34),IF($C$2="Constant Exchange rate",IF(Investment_Breakdown_DATA!W253=0,0,Investment_Breakdown_DATA!W253/ECO!W69))))</f>
        <v>0</v>
      </c>
      <c r="N304" s="64">
        <f>IF($C$2="National Currency",IF(Investment_Breakdown_DATA!X253=0,0,Investment_Breakdown_DATA!X253),IF($C$2="Current Exchange rate",IF(Investment_Breakdown_DATA!X253=0,0,Investment_Breakdown_DATA!X253/ECO!X34),IF($C$2="Constant Exchange rate",IF(Investment_Breakdown_DATA!X253=0,0,Investment_Breakdown_DATA!X253/ECO!X69))))</f>
        <v>0</v>
      </c>
      <c r="O304" s="64">
        <f>IF($C$2="National Currency",IF(Investment_Breakdown_DATA!Y253=0,0,Investment_Breakdown_DATA!Y253),IF($C$2="Current Exchange rate",IF(Investment_Breakdown_DATA!Y253=0,0,Investment_Breakdown_DATA!Y253/ECO!Y34),IF($C$2="Constant Exchange rate",IF(Investment_Breakdown_DATA!Y253=0,0,Investment_Breakdown_DATA!Y253/ECO!Y69))))</f>
        <v>0</v>
      </c>
      <c r="P304" s="144">
        <f>IF($C$2="National Currency",IF(Investment_Breakdown_DATA!Z253=0,0,Investment_Breakdown_DATA!Z253),IF($C$2="Current Exchange rate",IF(Investment_Breakdown_DATA!Z253=0,0,Investment_Breakdown_DATA!Z253/ECO!Z34),IF($C$2="Constant Exchange rate",IF(Investment_Breakdown_DATA!Z253=0,0,Investment_Breakdown_DATA!Z253/ECO!Z69))))</f>
        <v>0</v>
      </c>
      <c r="Q304" s="63">
        <f t="shared" si="91"/>
        <v>0</v>
      </c>
      <c r="R304" s="63" t="str">
        <f t="shared" si="92"/>
        <v>-</v>
      </c>
      <c r="S304" s="63" t="str">
        <f t="shared" si="93"/>
        <v>-</v>
      </c>
    </row>
    <row r="305" spans="3:19" ht="15" x14ac:dyDescent="0.25">
      <c r="C305" s="165"/>
      <c r="D305" s="166"/>
      <c r="E305" s="61" t="str">
        <f t="shared" si="90"/>
        <v>PT</v>
      </c>
      <c r="F305" s="64">
        <f>IF($C$2="National Currency",IF(Investment_Breakdown_DATA!P254=0,0,Investment_Breakdown_DATA!P254),IF($C$2="Current Exchange rate",IF(Investment_Breakdown_DATA!P254=0,0,Investment_Breakdown_DATA!P254/ECO!P35),IF($C$2="Constant Exchange rate",IF(Investment_Breakdown_DATA!P254=0,0,Investment_Breakdown_DATA!P254/ECO!P70))))</f>
        <v>0</v>
      </c>
      <c r="G305" s="64">
        <f>IF($C$2="National Currency",IF(Investment_Breakdown_DATA!Q254=0,0,Investment_Breakdown_DATA!Q254),IF($C$2="Current Exchange rate",IF(Investment_Breakdown_DATA!Q254=0,0,Investment_Breakdown_DATA!Q254/ECO!Q35),IF($C$2="Constant Exchange rate",IF(Investment_Breakdown_DATA!Q254=0,0,Investment_Breakdown_DATA!Q254/ECO!Q70))))</f>
        <v>0</v>
      </c>
      <c r="H305" s="64">
        <f>IF($C$2="National Currency",IF(Investment_Breakdown_DATA!R254=0,0,Investment_Breakdown_DATA!R254),IF($C$2="Current Exchange rate",IF(Investment_Breakdown_DATA!R254=0,0,Investment_Breakdown_DATA!R254/ECO!R35),IF($C$2="Constant Exchange rate",IF(Investment_Breakdown_DATA!R254=0,0,Investment_Breakdown_DATA!R254/ECO!R70))))</f>
        <v>0</v>
      </c>
      <c r="I305" s="64">
        <f>IF($C$2="National Currency",IF(Investment_Breakdown_DATA!S254=0,0,Investment_Breakdown_DATA!S254),IF($C$2="Current Exchange rate",IF(Investment_Breakdown_DATA!S254=0,0,Investment_Breakdown_DATA!S254/ECO!S35),IF($C$2="Constant Exchange rate",IF(Investment_Breakdown_DATA!S254=0,0,Investment_Breakdown_DATA!S254/ECO!S70))))</f>
        <v>0</v>
      </c>
      <c r="J305" s="64">
        <f>IF($C$2="National Currency",IF(Investment_Breakdown_DATA!T254=0,0,Investment_Breakdown_DATA!T254),IF($C$2="Current Exchange rate",IF(Investment_Breakdown_DATA!T254=0,0,Investment_Breakdown_DATA!T254/ECO!T35),IF($C$2="Constant Exchange rate",IF(Investment_Breakdown_DATA!T254=0,0,Investment_Breakdown_DATA!T254/ECO!T70))))</f>
        <v>9913.2036958467743</v>
      </c>
      <c r="K305" s="64">
        <f>IF($C$2="National Currency",IF(Investment_Breakdown_DATA!U254=0,0,Investment_Breakdown_DATA!U254),IF($C$2="Current Exchange rate",IF(Investment_Breakdown_DATA!U254=0,0,Investment_Breakdown_DATA!U254/ECO!U35),IF($C$2="Constant Exchange rate",IF(Investment_Breakdown_DATA!U254=0,0,Investment_Breakdown_DATA!U254/ECO!U70))))</f>
        <v>10588.962925138674</v>
      </c>
      <c r="L305" s="64">
        <f>IF($C$2="National Currency",IF(Investment_Breakdown_DATA!V254=0,0,Investment_Breakdown_DATA!V254),IF($C$2="Current Exchange rate",IF(Investment_Breakdown_DATA!V254=0,0,Investment_Breakdown_DATA!V254/ECO!V35),IF($C$2="Constant Exchange rate",IF(Investment_Breakdown_DATA!V254=0,0,Investment_Breakdown_DATA!V254/ECO!V70))))</f>
        <v>13177.115379715717</v>
      </c>
      <c r="M305" s="64">
        <f>IF($C$2="National Currency",IF(Investment_Breakdown_DATA!W254=0,0,Investment_Breakdown_DATA!W254),IF($C$2="Current Exchange rate",IF(Investment_Breakdown_DATA!W254=0,0,Investment_Breakdown_DATA!W254/ECO!W35),IF($C$2="Constant Exchange rate",IF(Investment_Breakdown_DATA!W254=0,0,Investment_Breakdown_DATA!W254/ECO!W70))))</f>
        <v>12052.047001983619</v>
      </c>
      <c r="N305" s="64">
        <f>IF($C$2="National Currency",IF(Investment_Breakdown_DATA!X254=0,0,Investment_Breakdown_DATA!X254),IF($C$2="Current Exchange rate",IF(Investment_Breakdown_DATA!X254=0,0,Investment_Breakdown_DATA!X254/ECO!X35),IF($C$2="Constant Exchange rate",IF(Investment_Breakdown_DATA!X254=0,0,Investment_Breakdown_DATA!X254/ECO!X70))))</f>
        <v>12560.136906757161</v>
      </c>
      <c r="O305" s="64">
        <f>IF($C$2="National Currency",IF(Investment_Breakdown_DATA!Y254=0,0,Investment_Breakdown_DATA!Y254),IF($C$2="Current Exchange rate",IF(Investment_Breakdown_DATA!Y254=0,0,Investment_Breakdown_DATA!Y254/ECO!Y35),IF($C$2="Constant Exchange rate",IF(Investment_Breakdown_DATA!Y254=0,0,Investment_Breakdown_DATA!Y254/ECO!Y70))))</f>
        <v>13574.165107897041</v>
      </c>
      <c r="P305" s="144">
        <f>IF($C$2="National Currency",IF(Investment_Breakdown_DATA!Z254=0,0,Investment_Breakdown_DATA!Z254),IF($C$2="Current Exchange rate",IF(Investment_Breakdown_DATA!Z254=0,0,Investment_Breakdown_DATA!Z254/ECO!Z35),IF($C$2="Constant Exchange rate",IF(Investment_Breakdown_DATA!Z254=0,0,Investment_Breakdown_DATA!Z254/ECO!Z70))))</f>
        <v>16503.5347491346</v>
      </c>
      <c r="Q305" s="63">
        <f t="shared" si="91"/>
        <v>3.4167913876311261E-2</v>
      </c>
      <c r="R305" s="63">
        <f t="shared" si="92"/>
        <v>8.0733849373437083E-2</v>
      </c>
      <c r="S305" s="63" t="str">
        <f t="shared" si="93"/>
        <v>-</v>
      </c>
    </row>
    <row r="306" spans="3:19" ht="15" x14ac:dyDescent="0.25">
      <c r="C306" s="165"/>
      <c r="D306" s="166"/>
      <c r="E306" s="61" t="str">
        <f t="shared" si="90"/>
        <v>RO</v>
      </c>
      <c r="F306" s="64">
        <f>IF($C$2="National Currency",IF(Investment_Breakdown_DATA!P255=0,0,Investment_Breakdown_DATA!P255),IF($C$2="Current Exchange rate",IF(Investment_Breakdown_DATA!P255=0,0,Investment_Breakdown_DATA!P255/ECO!P36),IF($C$2="Constant Exchange rate",IF(Investment_Breakdown_DATA!P255=0,0,Investment_Breakdown_DATA!P255/ECO!P71))))</f>
        <v>0</v>
      </c>
      <c r="G306" s="64">
        <f>IF($C$2="National Currency",IF(Investment_Breakdown_DATA!Q255=0,0,Investment_Breakdown_DATA!Q255),IF($C$2="Current Exchange rate",IF(Investment_Breakdown_DATA!Q255=0,0,Investment_Breakdown_DATA!Q255/ECO!Q36),IF($C$2="Constant Exchange rate",IF(Investment_Breakdown_DATA!Q255=0,0,Investment_Breakdown_DATA!Q255/ECO!Q71))))</f>
        <v>0</v>
      </c>
      <c r="H306" s="64">
        <f>IF($C$2="National Currency",IF(Investment_Breakdown_DATA!R255=0,0,Investment_Breakdown_DATA!R255),IF($C$2="Current Exchange rate",IF(Investment_Breakdown_DATA!R255=0,0,Investment_Breakdown_DATA!R255/ECO!R36),IF($C$2="Constant Exchange rate",IF(Investment_Breakdown_DATA!R255=0,0,Investment_Breakdown_DATA!R255/ECO!R71))))</f>
        <v>0</v>
      </c>
      <c r="I306" s="64">
        <f>IF($C$2="National Currency",IF(Investment_Breakdown_DATA!S255=0,0,Investment_Breakdown_DATA!S255),IF($C$2="Current Exchange rate",IF(Investment_Breakdown_DATA!S255=0,0,Investment_Breakdown_DATA!S255/ECO!S36),IF($C$2="Constant Exchange rate",IF(Investment_Breakdown_DATA!S255=0,0,Investment_Breakdown_DATA!S255/ECO!S71))))</f>
        <v>0</v>
      </c>
      <c r="J306" s="64">
        <f>IF($C$2="National Currency",IF(Investment_Breakdown_DATA!T255=0,0,Investment_Breakdown_DATA!T255),IF($C$2="Current Exchange rate",IF(Investment_Breakdown_DATA!T255=0,0,Investment_Breakdown_DATA!T255/ECO!T36),IF($C$2="Constant Exchange rate",IF(Investment_Breakdown_DATA!T255=0,0,Investment_Breakdown_DATA!T255/ECO!T71))))</f>
        <v>0</v>
      </c>
      <c r="K306" s="64">
        <f>IF($C$2="National Currency",IF(Investment_Breakdown_DATA!U255=0,0,Investment_Breakdown_DATA!U255),IF($C$2="Current Exchange rate",IF(Investment_Breakdown_DATA!U255=0,0,Investment_Breakdown_DATA!U255/ECO!U36),IF($C$2="Constant Exchange rate",IF(Investment_Breakdown_DATA!U255=0,0,Investment_Breakdown_DATA!U255/ECO!U71))))</f>
        <v>0</v>
      </c>
      <c r="L306" s="64">
        <f>IF($C$2="National Currency",IF(Investment_Breakdown_DATA!V255=0,0,Investment_Breakdown_DATA!V255),IF($C$2="Current Exchange rate",IF(Investment_Breakdown_DATA!V255=0,0,Investment_Breakdown_DATA!V255/ECO!V36),IF($C$2="Constant Exchange rate",IF(Investment_Breakdown_DATA!V255=0,0,Investment_Breakdown_DATA!V255/ECO!V71))))</f>
        <v>0</v>
      </c>
      <c r="M306" s="64">
        <f>IF($C$2="National Currency",IF(Investment_Breakdown_DATA!W255=0,0,Investment_Breakdown_DATA!W255),IF($C$2="Current Exchange rate",IF(Investment_Breakdown_DATA!W255=0,0,Investment_Breakdown_DATA!W255/ECO!W36),IF($C$2="Constant Exchange rate",IF(Investment_Breakdown_DATA!W255=0,0,Investment_Breakdown_DATA!W255/ECO!W71))))</f>
        <v>0</v>
      </c>
      <c r="N306" s="64">
        <f>IF($C$2="National Currency",IF(Investment_Breakdown_DATA!X255=0,0,Investment_Breakdown_DATA!X255),IF($C$2="Current Exchange rate",IF(Investment_Breakdown_DATA!X255=0,0,Investment_Breakdown_DATA!X255/ECO!X36),IF($C$2="Constant Exchange rate",IF(Investment_Breakdown_DATA!X255=0,0,Investment_Breakdown_DATA!X255/ECO!X71))))</f>
        <v>0</v>
      </c>
      <c r="O306" s="64">
        <f>IF($C$2="National Currency",IF(Investment_Breakdown_DATA!Y255=0,0,Investment_Breakdown_DATA!Y255),IF($C$2="Current Exchange rate",IF(Investment_Breakdown_DATA!Y255=0,0,Investment_Breakdown_DATA!Y255/ECO!Y36),IF($C$2="Constant Exchange rate",IF(Investment_Breakdown_DATA!Y255=0,0,Investment_Breakdown_DATA!Y255/ECO!Y71))))</f>
        <v>0</v>
      </c>
      <c r="P306" s="144">
        <f>IF($C$2="National Currency",IF(Investment_Breakdown_DATA!Z255=0,0,Investment_Breakdown_DATA!Z255),IF($C$2="Current Exchange rate",IF(Investment_Breakdown_DATA!Z255=0,0,Investment_Breakdown_DATA!Z255/ECO!Z36),IF($C$2="Constant Exchange rate",IF(Investment_Breakdown_DATA!Z255=0,0,Investment_Breakdown_DATA!Z255/ECO!Z71))))</f>
        <v>0</v>
      </c>
      <c r="Q306" s="63">
        <f t="shared" si="91"/>
        <v>0</v>
      </c>
      <c r="R306" s="63" t="str">
        <f t="shared" si="92"/>
        <v>-</v>
      </c>
      <c r="S306" s="63" t="str">
        <f t="shared" si="93"/>
        <v>-</v>
      </c>
    </row>
    <row r="307" spans="3:19" ht="15" x14ac:dyDescent="0.25">
      <c r="C307" s="165"/>
      <c r="D307" s="166"/>
      <c r="E307" s="61" t="str">
        <f t="shared" si="90"/>
        <v>SE</v>
      </c>
      <c r="F307" s="64">
        <f>IF($C$2="National Currency",IF(Investment_Breakdown_DATA!P256=0,0,Investment_Breakdown_DATA!P256),IF($C$2="Current Exchange rate",IF(Investment_Breakdown_DATA!P256=0,0,Investment_Breakdown_DATA!P256/ECO!P37),IF($C$2="Constant Exchange rate",IF(Investment_Breakdown_DATA!P256=0,0,Investment_Breakdown_DATA!P256/ECO!P72))))</f>
        <v>0</v>
      </c>
      <c r="G307" s="64">
        <f>IF($C$2="National Currency",IF(Investment_Breakdown_DATA!Q256=0,0,Investment_Breakdown_DATA!Q256),IF($C$2="Current Exchange rate",IF(Investment_Breakdown_DATA!Q256=0,0,Investment_Breakdown_DATA!Q256/ECO!Q37),IF($C$2="Constant Exchange rate",IF(Investment_Breakdown_DATA!Q256=0,0,Investment_Breakdown_DATA!Q256/ECO!Q72))))</f>
        <v>0</v>
      </c>
      <c r="H307" s="64">
        <f>IF($C$2="National Currency",IF(Investment_Breakdown_DATA!R256=0,0,Investment_Breakdown_DATA!R256),IF($C$2="Current Exchange rate",IF(Investment_Breakdown_DATA!R256=0,0,Investment_Breakdown_DATA!R256/ECO!R37),IF($C$2="Constant Exchange rate",IF(Investment_Breakdown_DATA!R256=0,0,Investment_Breakdown_DATA!R256/ECO!R72))))</f>
        <v>0</v>
      </c>
      <c r="I307" s="64">
        <f>IF($C$2="National Currency",IF(Investment_Breakdown_DATA!S256=0,0,Investment_Breakdown_DATA!S256),IF($C$2="Current Exchange rate",IF(Investment_Breakdown_DATA!S256=0,0,Investment_Breakdown_DATA!S256/ECO!S37),IF($C$2="Constant Exchange rate",IF(Investment_Breakdown_DATA!S256=0,0,Investment_Breakdown_DATA!S256/ECO!S72))))</f>
        <v>0</v>
      </c>
      <c r="J307" s="64">
        <f>IF($C$2="National Currency",IF(Investment_Breakdown_DATA!T256=0,0,Investment_Breakdown_DATA!T256),IF($C$2="Current Exchange rate",IF(Investment_Breakdown_DATA!T256=0,0,Investment_Breakdown_DATA!T256/ECO!T37),IF($C$2="Constant Exchange rate",IF(Investment_Breakdown_DATA!T256=0,0,Investment_Breakdown_DATA!T256/ECO!T72))))</f>
        <v>0</v>
      </c>
      <c r="K307" s="64">
        <f>IF($C$2="National Currency",IF(Investment_Breakdown_DATA!U256=0,0,Investment_Breakdown_DATA!U256),IF($C$2="Current Exchange rate",IF(Investment_Breakdown_DATA!U256=0,0,Investment_Breakdown_DATA!U256/ECO!U37),IF($C$2="Constant Exchange rate",IF(Investment_Breakdown_DATA!U256=0,0,Investment_Breakdown_DATA!U256/ECO!U72))))</f>
        <v>0</v>
      </c>
      <c r="L307" s="64">
        <f>IF($C$2="National Currency",IF(Investment_Breakdown_DATA!V256=0,0,Investment_Breakdown_DATA!V256),IF($C$2="Current Exchange rate",IF(Investment_Breakdown_DATA!V256=0,0,Investment_Breakdown_DATA!V256/ECO!V37),IF($C$2="Constant Exchange rate",IF(Investment_Breakdown_DATA!V256=0,0,Investment_Breakdown_DATA!V256/ECO!V72))))</f>
        <v>0</v>
      </c>
      <c r="M307" s="64">
        <f>IF($C$2="National Currency",IF(Investment_Breakdown_DATA!W256=0,0,Investment_Breakdown_DATA!W256),IF($C$2="Current Exchange rate",IF(Investment_Breakdown_DATA!W256=0,0,Investment_Breakdown_DATA!W256/ECO!W37),IF($C$2="Constant Exchange rate",IF(Investment_Breakdown_DATA!W256=0,0,Investment_Breakdown_DATA!W256/ECO!W72))))</f>
        <v>0</v>
      </c>
      <c r="N307" s="64">
        <f>IF($C$2="National Currency",IF(Investment_Breakdown_DATA!X256=0,0,Investment_Breakdown_DATA!X256),IF($C$2="Current Exchange rate",IF(Investment_Breakdown_DATA!X256=0,0,Investment_Breakdown_DATA!X256/ECO!X37),IF($C$2="Constant Exchange rate",IF(Investment_Breakdown_DATA!X256=0,0,Investment_Breakdown_DATA!X256/ECO!X72))))</f>
        <v>0</v>
      </c>
      <c r="O307" s="64">
        <f>IF($C$2="National Currency",IF(Investment_Breakdown_DATA!Y256=0,0,Investment_Breakdown_DATA!Y256),IF($C$2="Current Exchange rate",IF(Investment_Breakdown_DATA!Y256=0,0,Investment_Breakdown_DATA!Y256/ECO!Y37),IF($C$2="Constant Exchange rate",IF(Investment_Breakdown_DATA!Y256=0,0,Investment_Breakdown_DATA!Y256/ECO!Y72))))</f>
        <v>0</v>
      </c>
      <c r="P307" s="144">
        <f>IF($C$2="National Currency",IF(Investment_Breakdown_DATA!Z256=0,0,Investment_Breakdown_DATA!Z256),IF($C$2="Current Exchange rate",IF(Investment_Breakdown_DATA!Z256=0,0,Investment_Breakdown_DATA!Z256/ECO!Z37),IF($C$2="Constant Exchange rate",IF(Investment_Breakdown_DATA!Z256=0,0,Investment_Breakdown_DATA!Z256/ECO!Z72))))</f>
        <v>0</v>
      </c>
      <c r="Q307" s="63">
        <f t="shared" si="91"/>
        <v>0</v>
      </c>
      <c r="R307" s="63" t="str">
        <f t="shared" si="92"/>
        <v>-</v>
      </c>
      <c r="S307" s="63" t="str">
        <f t="shared" si="93"/>
        <v>-</v>
      </c>
    </row>
    <row r="308" spans="3:19" ht="15" x14ac:dyDescent="0.25">
      <c r="C308" s="165"/>
      <c r="D308" s="166"/>
      <c r="E308" s="61" t="str">
        <f t="shared" si="90"/>
        <v>SI</v>
      </c>
      <c r="F308" s="64">
        <f>IF($C$2="National Currency",IF(Investment_Breakdown_DATA!P257=0,0,Investment_Breakdown_DATA!P257),IF($C$2="Current Exchange rate",IF(Investment_Breakdown_DATA!P257=0,0,Investment_Breakdown_DATA!P257/ECO!P38),IF($C$2="Constant Exchange rate",IF(Investment_Breakdown_DATA!P257=0,0,Investment_Breakdown_DATA!P257/ECO!P73))))</f>
        <v>0</v>
      </c>
      <c r="G308" s="64">
        <f>IF($C$2="National Currency",IF(Investment_Breakdown_DATA!Q257=0,0,Investment_Breakdown_DATA!Q257),IF($C$2="Current Exchange rate",IF(Investment_Breakdown_DATA!Q257=0,0,Investment_Breakdown_DATA!Q257/ECO!Q38),IF($C$2="Constant Exchange rate",IF(Investment_Breakdown_DATA!Q257=0,0,Investment_Breakdown_DATA!Q257/ECO!Q73))))</f>
        <v>0</v>
      </c>
      <c r="H308" s="64">
        <f>IF($C$2="National Currency",IF(Investment_Breakdown_DATA!R257=0,0,Investment_Breakdown_DATA!R257),IF($C$2="Current Exchange rate",IF(Investment_Breakdown_DATA!R257=0,0,Investment_Breakdown_DATA!R257/ECO!R38),IF($C$2="Constant Exchange rate",IF(Investment_Breakdown_DATA!R257=0,0,Investment_Breakdown_DATA!R257/ECO!R73))))</f>
        <v>0</v>
      </c>
      <c r="I308" s="64">
        <f>IF($C$2="National Currency",IF(Investment_Breakdown_DATA!S257=0,0,Investment_Breakdown_DATA!S257),IF($C$2="Current Exchange rate",IF(Investment_Breakdown_DATA!S257=0,0,Investment_Breakdown_DATA!S257/ECO!S38),IF($C$2="Constant Exchange rate",IF(Investment_Breakdown_DATA!S257=0,0,Investment_Breakdown_DATA!S257/ECO!S73))))</f>
        <v>0</v>
      </c>
      <c r="J308" s="64">
        <f>IF($C$2="National Currency",IF(Investment_Breakdown_DATA!T257=0,0,Investment_Breakdown_DATA!T257),IF($C$2="Current Exchange rate",IF(Investment_Breakdown_DATA!T257=0,0,Investment_Breakdown_DATA!T257/ECO!T38),IF($C$2="Constant Exchange rate",IF(Investment_Breakdown_DATA!T257=0,0,Investment_Breakdown_DATA!T257/ECO!T73))))</f>
        <v>0</v>
      </c>
      <c r="K308" s="64">
        <f>IF($C$2="National Currency",IF(Investment_Breakdown_DATA!U257=0,0,Investment_Breakdown_DATA!U257),IF($C$2="Current Exchange rate",IF(Investment_Breakdown_DATA!U257=0,0,Investment_Breakdown_DATA!U257/ECO!U38),IF($C$2="Constant Exchange rate",IF(Investment_Breakdown_DATA!U257=0,0,Investment_Breakdown_DATA!U257/ECO!U73))))</f>
        <v>0</v>
      </c>
      <c r="L308" s="64">
        <f>IF($C$2="National Currency",IF(Investment_Breakdown_DATA!V257=0,0,Investment_Breakdown_DATA!V257),IF($C$2="Current Exchange rate",IF(Investment_Breakdown_DATA!V257=0,0,Investment_Breakdown_DATA!V257/ECO!V38),IF($C$2="Constant Exchange rate",IF(Investment_Breakdown_DATA!V257=0,0,Investment_Breakdown_DATA!V257/ECO!V73))))</f>
        <v>0</v>
      </c>
      <c r="M308" s="64">
        <f>IF($C$2="National Currency",IF(Investment_Breakdown_DATA!W257=0,0,Investment_Breakdown_DATA!W257),IF($C$2="Current Exchange rate",IF(Investment_Breakdown_DATA!W257=0,0,Investment_Breakdown_DATA!W257/ECO!W38),IF($C$2="Constant Exchange rate",IF(Investment_Breakdown_DATA!W257=0,0,Investment_Breakdown_DATA!W257/ECO!W73))))</f>
        <v>0</v>
      </c>
      <c r="N308" s="64">
        <f>IF($C$2="National Currency",IF(Investment_Breakdown_DATA!X257=0,0,Investment_Breakdown_DATA!X257),IF($C$2="Current Exchange rate",IF(Investment_Breakdown_DATA!X257=0,0,Investment_Breakdown_DATA!X257/ECO!X38),IF($C$2="Constant Exchange rate",IF(Investment_Breakdown_DATA!X257=0,0,Investment_Breakdown_DATA!X257/ECO!X73))))</f>
        <v>0</v>
      </c>
      <c r="O308" s="64">
        <f>IF($C$2="National Currency",IF(Investment_Breakdown_DATA!Y257=0,0,Investment_Breakdown_DATA!Y257),IF($C$2="Current Exchange rate",IF(Investment_Breakdown_DATA!Y257=0,0,Investment_Breakdown_DATA!Y257/ECO!Y38),IF($C$2="Constant Exchange rate",IF(Investment_Breakdown_DATA!Y257=0,0,Investment_Breakdown_DATA!Y257/ECO!Y73))))</f>
        <v>0</v>
      </c>
      <c r="P308" s="144">
        <f>IF($C$2="National Currency",IF(Investment_Breakdown_DATA!Z257=0,0,Investment_Breakdown_DATA!Z257),IF($C$2="Current Exchange rate",IF(Investment_Breakdown_DATA!Z257=0,0,Investment_Breakdown_DATA!Z257/ECO!Z38),IF($C$2="Constant Exchange rate",IF(Investment_Breakdown_DATA!Z257=0,0,Investment_Breakdown_DATA!Z257/ECO!Z73))))</f>
        <v>0</v>
      </c>
      <c r="Q308" s="63">
        <f t="shared" si="91"/>
        <v>0</v>
      </c>
      <c r="R308" s="63" t="str">
        <f t="shared" si="92"/>
        <v>-</v>
      </c>
      <c r="S308" s="63" t="str">
        <f t="shared" si="93"/>
        <v>-</v>
      </c>
    </row>
    <row r="309" spans="3:19" ht="15" x14ac:dyDescent="0.25">
      <c r="C309" s="165"/>
      <c r="D309" s="166"/>
      <c r="E309" s="61" t="str">
        <f t="shared" si="90"/>
        <v xml:space="preserve">SK </v>
      </c>
      <c r="F309" s="64">
        <f>IF($C$2="National Currency",IF(Investment_Breakdown_DATA!P258=0,0,Investment_Breakdown_DATA!P258),IF($C$2="Current Exchange rate",IF(Investment_Breakdown_DATA!P258=0,0,Investment_Breakdown_DATA!P258/ECO!P39),IF($C$2="Constant Exchange rate",IF(Investment_Breakdown_DATA!P258=0,0,Investment_Breakdown_DATA!P258/ECO!P74))))</f>
        <v>0</v>
      </c>
      <c r="G309" s="64">
        <f>IF($C$2="National Currency",IF(Investment_Breakdown_DATA!Q258=0,0,Investment_Breakdown_DATA!Q258),IF($C$2="Current Exchange rate",IF(Investment_Breakdown_DATA!Q258=0,0,Investment_Breakdown_DATA!Q258/ECO!Q39),IF($C$2="Constant Exchange rate",IF(Investment_Breakdown_DATA!Q258=0,0,Investment_Breakdown_DATA!Q258/ECO!Q74))))</f>
        <v>0</v>
      </c>
      <c r="H309" s="64">
        <f>IF($C$2="National Currency",IF(Investment_Breakdown_DATA!R258=0,0,Investment_Breakdown_DATA!R258),IF($C$2="Current Exchange rate",IF(Investment_Breakdown_DATA!R258=0,0,Investment_Breakdown_DATA!R258/ECO!R39),IF($C$2="Constant Exchange rate",IF(Investment_Breakdown_DATA!R258=0,0,Investment_Breakdown_DATA!R258/ECO!R74))))</f>
        <v>0</v>
      </c>
      <c r="I309" s="64">
        <f>IF($C$2="National Currency",IF(Investment_Breakdown_DATA!S258=0,0,Investment_Breakdown_DATA!S258),IF($C$2="Current Exchange rate",IF(Investment_Breakdown_DATA!S258=0,0,Investment_Breakdown_DATA!S258/ECO!S39),IF($C$2="Constant Exchange rate",IF(Investment_Breakdown_DATA!S258=0,0,Investment_Breakdown_DATA!S258/ECO!S74))))</f>
        <v>0</v>
      </c>
      <c r="J309" s="64">
        <f>IF($C$2="National Currency",IF(Investment_Breakdown_DATA!T258=0,0,Investment_Breakdown_DATA!T258),IF($C$2="Current Exchange rate",IF(Investment_Breakdown_DATA!T258=0,0,Investment_Breakdown_DATA!T258/ECO!T39),IF($C$2="Constant Exchange rate",IF(Investment_Breakdown_DATA!T258=0,0,Investment_Breakdown_DATA!T258/ECO!T74))))</f>
        <v>0</v>
      </c>
      <c r="K309" s="64">
        <f>IF($C$2="National Currency",IF(Investment_Breakdown_DATA!U258=0,0,Investment_Breakdown_DATA!U258),IF($C$2="Current Exchange rate",IF(Investment_Breakdown_DATA!U258=0,0,Investment_Breakdown_DATA!U258/ECO!U39),IF($C$2="Constant Exchange rate",IF(Investment_Breakdown_DATA!U258=0,0,Investment_Breakdown_DATA!U258/ECO!U74))))</f>
        <v>0</v>
      </c>
      <c r="L309" s="64">
        <f>IF($C$2="National Currency",IF(Investment_Breakdown_DATA!V258=0,0,Investment_Breakdown_DATA!V258),IF($C$2="Current Exchange rate",IF(Investment_Breakdown_DATA!V258=0,0,Investment_Breakdown_DATA!V258/ECO!V39),IF($C$2="Constant Exchange rate",IF(Investment_Breakdown_DATA!V258=0,0,Investment_Breakdown_DATA!V258/ECO!V74))))</f>
        <v>0</v>
      </c>
      <c r="M309" s="64">
        <f>IF($C$2="National Currency",IF(Investment_Breakdown_DATA!W258=0,0,Investment_Breakdown_DATA!W258),IF($C$2="Current Exchange rate",IF(Investment_Breakdown_DATA!W258=0,0,Investment_Breakdown_DATA!W258/ECO!W39),IF($C$2="Constant Exchange rate",IF(Investment_Breakdown_DATA!W258=0,0,Investment_Breakdown_DATA!W258/ECO!W74))))</f>
        <v>0</v>
      </c>
      <c r="N309" s="64">
        <f>IF($C$2="National Currency",IF(Investment_Breakdown_DATA!X258=0,0,Investment_Breakdown_DATA!X258),IF($C$2="Current Exchange rate",IF(Investment_Breakdown_DATA!X258=0,0,Investment_Breakdown_DATA!X258/ECO!X39),IF($C$2="Constant Exchange rate",IF(Investment_Breakdown_DATA!X258=0,0,Investment_Breakdown_DATA!X258/ECO!X74))))</f>
        <v>0</v>
      </c>
      <c r="O309" s="64">
        <f>IF($C$2="National Currency",IF(Investment_Breakdown_DATA!Y258=0,0,Investment_Breakdown_DATA!Y258),IF($C$2="Current Exchange rate",IF(Investment_Breakdown_DATA!Y258=0,0,Investment_Breakdown_DATA!Y258/ECO!Y39),IF($C$2="Constant Exchange rate",IF(Investment_Breakdown_DATA!Y258=0,0,Investment_Breakdown_DATA!Y258/ECO!Y74))))</f>
        <v>0</v>
      </c>
      <c r="P309" s="144">
        <f>IF($C$2="National Currency",IF(Investment_Breakdown_DATA!Z258=0,0,Investment_Breakdown_DATA!Z258),IF($C$2="Current Exchange rate",IF(Investment_Breakdown_DATA!Z258=0,0,Investment_Breakdown_DATA!Z258/ECO!Z39),IF($C$2="Constant Exchange rate",IF(Investment_Breakdown_DATA!Z258=0,0,Investment_Breakdown_DATA!Z258/ECO!Z74))))</f>
        <v>0</v>
      </c>
      <c r="Q309" s="63">
        <f t="shared" si="91"/>
        <v>0</v>
      </c>
      <c r="R309" s="63" t="str">
        <f t="shared" si="92"/>
        <v>-</v>
      </c>
      <c r="S309" s="63" t="str">
        <f t="shared" si="93"/>
        <v>-</v>
      </c>
    </row>
    <row r="310" spans="3:19" ht="15" x14ac:dyDescent="0.25">
      <c r="C310" s="165"/>
      <c r="D310" s="166"/>
      <c r="E310" s="61" t="str">
        <f t="shared" si="90"/>
        <v>TR</v>
      </c>
      <c r="F310" s="64">
        <f>IF($C$2="National Currency",IF(Investment_Breakdown_DATA!P259=0,0,Investment_Breakdown_DATA!P259),IF($C$2="Current Exchange rate",IF(Investment_Breakdown_DATA!P259=0,0,Investment_Breakdown_DATA!P259/ECO!P40),IF($C$2="Constant Exchange rate",IF(Investment_Breakdown_DATA!P259=0,0,Investment_Breakdown_DATA!P259/ECO!P75))))</f>
        <v>1443.2449191109356</v>
      </c>
      <c r="G310" s="64">
        <f>IF($C$2="National Currency",IF(Investment_Breakdown_DATA!Q259=0,0,Investment_Breakdown_DATA!Q259),IF($C$2="Current Exchange rate",IF(Investment_Breakdown_DATA!Q259=0,0,Investment_Breakdown_DATA!Q259/ECO!Q40),IF($C$2="Constant Exchange rate",IF(Investment_Breakdown_DATA!Q259=0,0,Investment_Breakdown_DATA!Q259/ECO!Q75))))</f>
        <v>1626.5103565344521</v>
      </c>
      <c r="H310" s="64">
        <f>IF($C$2="National Currency",IF(Investment_Breakdown_DATA!R259=0,0,Investment_Breakdown_DATA!R259),IF($C$2="Current Exchange rate",IF(Investment_Breakdown_DATA!R259=0,0,Investment_Breakdown_DATA!R259/ECO!R40),IF($C$2="Constant Exchange rate",IF(Investment_Breakdown_DATA!R259=0,0,Investment_Breakdown_DATA!R259/ECO!R75))))</f>
        <v>1596.451694942705</v>
      </c>
      <c r="I310" s="64">
        <f>IF($C$2="National Currency",IF(Investment_Breakdown_DATA!S259=0,0,Investment_Breakdown_DATA!S259),IF($C$2="Current Exchange rate",IF(Investment_Breakdown_DATA!S259=0,0,Investment_Breakdown_DATA!S259/ECO!S40),IF($C$2="Constant Exchange rate",IF(Investment_Breakdown_DATA!S259=0,0,Investment_Breakdown_DATA!S259/ECO!S75))))</f>
        <v>1556.9901735211547</v>
      </c>
      <c r="J310" s="64">
        <f>IF($C$2="National Currency",IF(Investment_Breakdown_DATA!T259=0,0,Investment_Breakdown_DATA!T259),IF($C$2="Current Exchange rate",IF(Investment_Breakdown_DATA!T259=0,0,Investment_Breakdown_DATA!T259/ECO!T40),IF($C$2="Constant Exchange rate",IF(Investment_Breakdown_DATA!T259=0,0,Investment_Breakdown_DATA!T259/ECO!T75))))</f>
        <v>2156.6105016340857</v>
      </c>
      <c r="K310" s="64">
        <f>IF($C$2="National Currency",IF(Investment_Breakdown_DATA!U259=0,0,Investment_Breakdown_DATA!U259),IF($C$2="Current Exchange rate",IF(Investment_Breakdown_DATA!U259=0,0,Investment_Breakdown_DATA!U259/ECO!U40),IF($C$2="Constant Exchange rate",IF(Investment_Breakdown_DATA!U259=0,0,Investment_Breakdown_DATA!U259/ECO!U75))))</f>
        <v>2166.0981813410558</v>
      </c>
      <c r="L310" s="64">
        <f>IF($C$2="National Currency",IF(Investment_Breakdown_DATA!V259=0,0,Investment_Breakdown_DATA!V259),IF($C$2="Current Exchange rate",IF(Investment_Breakdown_DATA!V259=0,0,Investment_Breakdown_DATA!V259/ECO!V40),IF($C$2="Constant Exchange rate",IF(Investment_Breakdown_DATA!V259=0,0,Investment_Breakdown_DATA!V259/ECO!V75))))</f>
        <v>2300.4380438834437</v>
      </c>
      <c r="M310" s="64">
        <f>IF($C$2="National Currency",IF(Investment_Breakdown_DATA!W259=0,0,Investment_Breakdown_DATA!W259),IF($C$2="Current Exchange rate",IF(Investment_Breakdown_DATA!W259=0,0,Investment_Breakdown_DATA!W259/ECO!W40),IF($C$2="Constant Exchange rate",IF(Investment_Breakdown_DATA!W259=0,0,Investment_Breakdown_DATA!W259/ECO!W75))))</f>
        <v>2262.9976168085</v>
      </c>
      <c r="N310" s="64">
        <f>IF($C$2="National Currency",IF(Investment_Breakdown_DATA!X259=0,0,Investment_Breakdown_DATA!X259),IF($C$2="Current Exchange rate",IF(Investment_Breakdown_DATA!X259=0,0,Investment_Breakdown_DATA!X259/ECO!X40),IF($C$2="Constant Exchange rate",IF(Investment_Breakdown_DATA!X259=0,0,Investment_Breakdown_DATA!X259/ECO!X75))))</f>
        <v>2302.8931538555717</v>
      </c>
      <c r="O310" s="64">
        <f>IF($C$2="National Currency",IF(Investment_Breakdown_DATA!Y259=0,0,Investment_Breakdown_DATA!Y259),IF($C$2="Current Exchange rate",IF(Investment_Breakdown_DATA!Y259=0,0,Investment_Breakdown_DATA!Y259/ECO!Y40),IF($C$2="Constant Exchange rate",IF(Investment_Breakdown_DATA!Y259=0,0,Investment_Breakdown_DATA!Y259/ECO!Y75))))</f>
        <v>3158.1920903954806</v>
      </c>
      <c r="P310" s="144">
        <f>IF($C$2="National Currency",IF(Investment_Breakdown_DATA!Z259=0,0,Investment_Breakdown_DATA!Z259),IF($C$2="Current Exchange rate",IF(Investment_Breakdown_DATA!Z259=0,0,Investment_Breakdown_DATA!Z259/ECO!Z40),IF($C$2="Constant Exchange rate",IF(Investment_Breakdown_DATA!Z259=0,0,Investment_Breakdown_DATA!Z259/ECO!Z75))))</f>
        <v>0</v>
      </c>
      <c r="Q310" s="63">
        <f t="shared" si="91"/>
        <v>7.9495743931022392E-3</v>
      </c>
      <c r="R310" s="63">
        <f t="shared" si="92"/>
        <v>0.37140191897654584</v>
      </c>
      <c r="S310" s="63">
        <f t="shared" si="93"/>
        <v>1.1882578962003087</v>
      </c>
    </row>
    <row r="311" spans="3:19" ht="15" x14ac:dyDescent="0.25">
      <c r="C311" s="165"/>
      <c r="D311" s="166"/>
      <c r="E311" s="61" t="str">
        <f t="shared" si="90"/>
        <v>UK</v>
      </c>
      <c r="F311" s="65">
        <f>IF($C$2="National Currency",IF(Investment_Breakdown_DATA!P260=0,0,Investment_Breakdown_DATA!P260),IF($C$2="Current Exchange rate",IF(Investment_Breakdown_DATA!P260=0,0,Investment_Breakdown_DATA!P260/ECO!P41),IF($C$2="Constant Exchange rate",IF(Investment_Breakdown_DATA!P260=0,0,Investment_Breakdown_DATA!P260/ECO!P76))))</f>
        <v>0</v>
      </c>
      <c r="G311" s="65">
        <f>IF($C$2="National Currency",IF(Investment_Breakdown_DATA!Q260=0,0,Investment_Breakdown_DATA!Q260),IF($C$2="Current Exchange rate",IF(Investment_Breakdown_DATA!Q260=0,0,Investment_Breakdown_DATA!Q260/ECO!Q41),IF($C$2="Constant Exchange rate",IF(Investment_Breakdown_DATA!Q260=0,0,Investment_Breakdown_DATA!Q260/ECO!Q76))))</f>
        <v>0</v>
      </c>
      <c r="H311" s="65">
        <f>IF($C$2="National Currency",IF(Investment_Breakdown_DATA!R260=0,0,Investment_Breakdown_DATA!R260),IF($C$2="Current Exchange rate",IF(Investment_Breakdown_DATA!R260=0,0,Investment_Breakdown_DATA!R260/ECO!R41),IF($C$2="Constant Exchange rate",IF(Investment_Breakdown_DATA!R260=0,0,Investment_Breakdown_DATA!R260/ECO!R76))))</f>
        <v>0</v>
      </c>
      <c r="I311" s="65">
        <f>IF($C$2="National Currency",IF(Investment_Breakdown_DATA!S260=0,0,Investment_Breakdown_DATA!S260),IF($C$2="Current Exchange rate",IF(Investment_Breakdown_DATA!S260=0,0,Investment_Breakdown_DATA!S260/ECO!S41),IF($C$2="Constant Exchange rate",IF(Investment_Breakdown_DATA!S260=0,0,Investment_Breakdown_DATA!S260/ECO!S76))))</f>
        <v>0</v>
      </c>
      <c r="J311" s="65">
        <f>IF($C$2="National Currency",IF(Investment_Breakdown_DATA!T260=0,0,Investment_Breakdown_DATA!T260),IF($C$2="Current Exchange rate",IF(Investment_Breakdown_DATA!T260=0,0,Investment_Breakdown_DATA!T260/ECO!T41),IF($C$2="Constant Exchange rate",IF(Investment_Breakdown_DATA!T260=0,0,Investment_Breakdown_DATA!T260/ECO!T76))))</f>
        <v>0</v>
      </c>
      <c r="K311" s="65">
        <f>IF($C$2="National Currency",IF(Investment_Breakdown_DATA!U260=0,0,Investment_Breakdown_DATA!U260),IF($C$2="Current Exchange rate",IF(Investment_Breakdown_DATA!U260=0,0,Investment_Breakdown_DATA!U260/ECO!U41),IF($C$2="Constant Exchange rate",IF(Investment_Breakdown_DATA!U260=0,0,Investment_Breakdown_DATA!U260/ECO!U76))))</f>
        <v>0</v>
      </c>
      <c r="L311" s="65">
        <f>IF($C$2="National Currency",IF(Investment_Breakdown_DATA!V260=0,0,Investment_Breakdown_DATA!V260),IF($C$2="Current Exchange rate",IF(Investment_Breakdown_DATA!V260=0,0,Investment_Breakdown_DATA!V260/ECO!V41),IF($C$2="Constant Exchange rate",IF(Investment_Breakdown_DATA!V260=0,0,Investment_Breakdown_DATA!V260/ECO!V76))))</f>
        <v>0</v>
      </c>
      <c r="M311" s="65">
        <f>IF($C$2="National Currency",IF(Investment_Breakdown_DATA!W260=0,0,Investment_Breakdown_DATA!W260),IF($C$2="Current Exchange rate",IF(Investment_Breakdown_DATA!W260=0,0,Investment_Breakdown_DATA!W260/ECO!W41),IF($C$2="Constant Exchange rate",IF(Investment_Breakdown_DATA!W260=0,0,Investment_Breakdown_DATA!W260/ECO!W76))))</f>
        <v>0</v>
      </c>
      <c r="N311" s="65">
        <f>IF($C$2="National Currency",IF(Investment_Breakdown_DATA!X260=0,0,Investment_Breakdown_DATA!X260),IF($C$2="Current Exchange rate",IF(Investment_Breakdown_DATA!X260=0,0,Investment_Breakdown_DATA!X260/ECO!X41),IF($C$2="Constant Exchange rate",IF(Investment_Breakdown_DATA!X260=0,0,Investment_Breakdown_DATA!X260/ECO!X76))))</f>
        <v>0</v>
      </c>
      <c r="O311" s="65">
        <f>IF($C$2="National Currency",IF(Investment_Breakdown_DATA!Y260=0,0,Investment_Breakdown_DATA!Y260),IF($C$2="Current Exchange rate",IF(Investment_Breakdown_DATA!Y260=0,0,Investment_Breakdown_DATA!Y260/ECO!Y41),IF($C$2="Constant Exchange rate",IF(Investment_Breakdown_DATA!Y260=0,0,Investment_Breakdown_DATA!Y260/ECO!Y76))))</f>
        <v>0</v>
      </c>
      <c r="P311" s="145">
        <f>IF($C$2="National Currency",IF(Investment_Breakdown_DATA!Z260=0,0,Investment_Breakdown_DATA!Z260),IF($C$2="Current Exchange rate",IF(Investment_Breakdown_DATA!Z260=0,0,Investment_Breakdown_DATA!Z260/ECO!Z41),IF($C$2="Constant Exchange rate",IF(Investment_Breakdown_DATA!Z260=0,0,Investment_Breakdown_DATA!Z260/ECO!Z76))))</f>
        <v>0</v>
      </c>
      <c r="Q311" s="63">
        <f t="shared" si="91"/>
        <v>0</v>
      </c>
      <c r="R311" s="63" t="str">
        <f t="shared" si="92"/>
        <v>-</v>
      </c>
      <c r="S311" s="63" t="str">
        <f t="shared" si="93"/>
        <v>-</v>
      </c>
    </row>
    <row r="312" spans="3:19" ht="15.75" thickBot="1" x14ac:dyDescent="0.3">
      <c r="C312" s="171"/>
      <c r="D312" s="172"/>
      <c r="E312" s="66" t="s">
        <v>100</v>
      </c>
      <c r="F312" s="87">
        <f>SUM(F280:F311)</f>
        <v>180902.06357197076</v>
      </c>
      <c r="G312" s="87">
        <f t="shared" ref="G312:O312" si="94">SUM(G280:G311)</f>
        <v>201990.81135812573</v>
      </c>
      <c r="H312" s="87">
        <f t="shared" si="94"/>
        <v>210493.78066950344</v>
      </c>
      <c r="I312" s="87">
        <f t="shared" si="94"/>
        <v>182778.2406872893</v>
      </c>
      <c r="J312" s="87">
        <f t="shared" si="94"/>
        <v>174322.87420515253</v>
      </c>
      <c r="K312" s="87">
        <f t="shared" si="94"/>
        <v>207912.24759301488</v>
      </c>
      <c r="L312" s="87">
        <f t="shared" si="94"/>
        <v>239470.14047266296</v>
      </c>
      <c r="M312" s="87">
        <f t="shared" si="94"/>
        <v>324375.19540018769</v>
      </c>
      <c r="N312" s="87">
        <f t="shared" si="94"/>
        <v>353083.74037484749</v>
      </c>
      <c r="O312" s="87">
        <f t="shared" si="94"/>
        <v>397278.13518366596</v>
      </c>
      <c r="P312" s="146" t="s">
        <v>181</v>
      </c>
      <c r="Q312" s="63">
        <f t="shared" si="91"/>
        <v>1</v>
      </c>
      <c r="R312" s="95"/>
      <c r="S312" s="95"/>
    </row>
    <row r="313" spans="3:19" ht="16.5" thickTop="1" thickBot="1" x14ac:dyDescent="0.3">
      <c r="C313" s="173"/>
      <c r="D313" s="174"/>
      <c r="E313" s="93" t="s">
        <v>103</v>
      </c>
      <c r="F313" s="89">
        <v>180902.0625</v>
      </c>
      <c r="G313" s="89">
        <v>201990.8125</v>
      </c>
      <c r="H313" s="89">
        <v>210493.78125</v>
      </c>
      <c r="I313" s="89">
        <v>182778.234375</v>
      </c>
      <c r="J313" s="89">
        <v>164409.671875</v>
      </c>
      <c r="K313" s="89">
        <v>197323.28125</v>
      </c>
      <c r="L313" s="89">
        <v>226293.03125</v>
      </c>
      <c r="M313" s="89">
        <v>244772.609375</v>
      </c>
      <c r="N313" s="89">
        <v>262827.875</v>
      </c>
      <c r="O313" s="89">
        <v>290038.15625</v>
      </c>
      <c r="P313" s="147" t="s">
        <v>181</v>
      </c>
      <c r="Q313" s="63">
        <f t="shared" ref="Q313" si="95">O313/$O$312</f>
        <v>0.73006322413367208</v>
      </c>
      <c r="R313" s="63">
        <f t="shared" ref="R313" si="96">IF(OR(O313=0,N313=0),"-",O313/N313-1)</f>
        <v>0.10352890175747143</v>
      </c>
      <c r="S313" s="63">
        <f t="shared" ref="S313" si="97">IF(OR(O313=0, F313=0),"-",O313/F313-1)</f>
        <v>0.603288277876876</v>
      </c>
    </row>
    <row r="314" spans="3:19" ht="15.75" thickTop="1" x14ac:dyDescent="0.25">
      <c r="E314" s="86" t="s">
        <v>104</v>
      </c>
      <c r="F314" s="90"/>
      <c r="G314" s="90">
        <f>G313/F313-1</f>
        <v>0.11657550891659962</v>
      </c>
      <c r="H314" s="90">
        <f t="shared" ref="H314:O314" si="98">H313/G313-1</f>
        <v>4.2095819333366924E-2</v>
      </c>
      <c r="I314" s="90">
        <f t="shared" si="98"/>
        <v>-0.1316691956903121</v>
      </c>
      <c r="J314" s="90">
        <f t="shared" si="98"/>
        <v>-0.10049644347867936</v>
      </c>
      <c r="K314" s="90">
        <f t="shared" si="98"/>
        <v>0.20019265898191252</v>
      </c>
      <c r="L314" s="90">
        <f t="shared" si="98"/>
        <v>0.14681364417053544</v>
      </c>
      <c r="M314" s="90">
        <f t="shared" si="98"/>
        <v>8.1662161768403907E-2</v>
      </c>
      <c r="N314" s="90">
        <f t="shared" si="98"/>
        <v>7.3763423412048112E-2</v>
      </c>
      <c r="O314" s="91">
        <f t="shared" si="98"/>
        <v>0.10352890175747143</v>
      </c>
      <c r="P314" s="91"/>
    </row>
    <row r="317" spans="3:19" ht="18.75" x14ac:dyDescent="0.15">
      <c r="C317" s="159" t="s">
        <v>149</v>
      </c>
      <c r="D317" s="160"/>
      <c r="E317" s="167" t="s">
        <v>113</v>
      </c>
      <c r="F317" s="168"/>
      <c r="G317" s="168"/>
      <c r="H317" s="168"/>
      <c r="I317" s="168"/>
      <c r="J317" s="168"/>
      <c r="K317" s="168"/>
      <c r="L317" s="168"/>
      <c r="M317" s="168"/>
      <c r="N317" s="168"/>
      <c r="O317" s="168"/>
      <c r="P317" s="169"/>
    </row>
    <row r="318" spans="3:19" ht="15" x14ac:dyDescent="0.15">
      <c r="C318" s="163" t="s">
        <v>116</v>
      </c>
      <c r="D318" s="164"/>
      <c r="E318" s="57">
        <v>9</v>
      </c>
      <c r="F318" s="58">
        <v>2004</v>
      </c>
      <c r="G318" s="58">
        <f t="shared" ref="G318:P318" si="99">F318+1</f>
        <v>2005</v>
      </c>
      <c r="H318" s="58">
        <f t="shared" si="99"/>
        <v>2006</v>
      </c>
      <c r="I318" s="58">
        <f t="shared" si="99"/>
        <v>2007</v>
      </c>
      <c r="J318" s="58">
        <f t="shared" si="99"/>
        <v>2008</v>
      </c>
      <c r="K318" s="58">
        <f t="shared" si="99"/>
        <v>2009</v>
      </c>
      <c r="L318" s="58">
        <f t="shared" si="99"/>
        <v>2010</v>
      </c>
      <c r="M318" s="58">
        <f t="shared" si="99"/>
        <v>2011</v>
      </c>
      <c r="N318" s="58">
        <f t="shared" si="99"/>
        <v>2012</v>
      </c>
      <c r="O318" s="107">
        <f t="shared" si="99"/>
        <v>2013</v>
      </c>
      <c r="P318" s="107">
        <f t="shared" si="99"/>
        <v>2014</v>
      </c>
      <c r="Q318" s="59" t="s">
        <v>102</v>
      </c>
      <c r="R318" s="60" t="s">
        <v>126</v>
      </c>
      <c r="S318" s="59" t="s">
        <v>127</v>
      </c>
    </row>
    <row r="319" spans="3:19" ht="15" x14ac:dyDescent="0.25">
      <c r="C319" s="165"/>
      <c r="D319" s="166"/>
      <c r="E319" s="61" t="str">
        <f t="shared" ref="E319:E350" si="100">E241</f>
        <v>AT</v>
      </c>
      <c r="F319" s="62">
        <f>IF($C$2="National Currency",IF(Investment_Breakdown_DATA!P265=0,0,Investment_Breakdown_DATA!P265),IF($C$2="Current Exchange rate",IF(Investment_Breakdown_DATA!P265=0,0,Investment_Breakdown_DATA!P265/ECO!P10),IF($C$2="Constant Exchange rate",IF(Investment_Breakdown_DATA!P265=0,0,Investment_Breakdown_DATA!P265/ECO!P45))))</f>
        <v>0</v>
      </c>
      <c r="G319" s="62">
        <f>IF($C$2="National Currency",IF(Investment_Breakdown_DATA!Q265=0,0,Investment_Breakdown_DATA!Q265),IF($C$2="Current Exchange rate",IF(Investment_Breakdown_DATA!Q265=0,0,Investment_Breakdown_DATA!Q265/ECO!Q10),IF($C$2="Constant Exchange rate",IF(Investment_Breakdown_DATA!Q265=0,0,Investment_Breakdown_DATA!Q265/ECO!Q45))))</f>
        <v>0</v>
      </c>
      <c r="H319" s="62">
        <f>IF($C$2="National Currency",IF(Investment_Breakdown_DATA!R265=0,0,Investment_Breakdown_DATA!R265),IF($C$2="Current Exchange rate",IF(Investment_Breakdown_DATA!R265=0,0,Investment_Breakdown_DATA!R265/ECO!R10),IF($C$2="Constant Exchange rate",IF(Investment_Breakdown_DATA!R265=0,0,Investment_Breakdown_DATA!R265/ECO!R45))))</f>
        <v>0</v>
      </c>
      <c r="I319" s="62">
        <f>IF($C$2="National Currency",IF(Investment_Breakdown_DATA!S265=0,0,Investment_Breakdown_DATA!S265),IF($C$2="Current Exchange rate",IF(Investment_Breakdown_DATA!S265=0,0,Investment_Breakdown_DATA!S265/ECO!S10),IF($C$2="Constant Exchange rate",IF(Investment_Breakdown_DATA!S265=0,0,Investment_Breakdown_DATA!S265/ECO!S45))))</f>
        <v>0</v>
      </c>
      <c r="J319" s="62">
        <f>IF($C$2="National Currency",IF(Investment_Breakdown_DATA!T265=0,0,Investment_Breakdown_DATA!T265),IF($C$2="Current Exchange rate",IF(Investment_Breakdown_DATA!T265=0,0,Investment_Breakdown_DATA!T265/ECO!T10),IF($C$2="Constant Exchange rate",IF(Investment_Breakdown_DATA!T265=0,0,Investment_Breakdown_DATA!T265/ECO!T45))))</f>
        <v>0</v>
      </c>
      <c r="K319" s="62">
        <f>IF($C$2="National Currency",IF(Investment_Breakdown_DATA!U265=0,0,Investment_Breakdown_DATA!U265),IF($C$2="Current Exchange rate",IF(Investment_Breakdown_DATA!U265=0,0,Investment_Breakdown_DATA!U265/ECO!U10),IF($C$2="Constant Exchange rate",IF(Investment_Breakdown_DATA!U265=0,0,Investment_Breakdown_DATA!U265/ECO!U45))))</f>
        <v>0</v>
      </c>
      <c r="L319" s="62">
        <f>IF($C$2="National Currency",IF(Investment_Breakdown_DATA!V265=0,0,Investment_Breakdown_DATA!V265),IF($C$2="Current Exchange rate",IF(Investment_Breakdown_DATA!V265=0,0,Investment_Breakdown_DATA!V265/ECO!V10),IF($C$2="Constant Exchange rate",IF(Investment_Breakdown_DATA!V265=0,0,Investment_Breakdown_DATA!V265/ECO!V45))))</f>
        <v>0</v>
      </c>
      <c r="M319" s="62">
        <f>IF($C$2="National Currency",IF(Investment_Breakdown_DATA!W265=0,0,Investment_Breakdown_DATA!W265),IF($C$2="Current Exchange rate",IF(Investment_Breakdown_DATA!W265=0,0,Investment_Breakdown_DATA!W265/ECO!W10),IF($C$2="Constant Exchange rate",IF(Investment_Breakdown_DATA!W265=0,0,Investment_Breakdown_DATA!W265/ECO!W45))))</f>
        <v>0</v>
      </c>
      <c r="N319" s="62">
        <f>IF($C$2="National Currency",IF(Investment_Breakdown_DATA!X265=0,0,Investment_Breakdown_DATA!X265),IF($C$2="Current Exchange rate",IF(Investment_Breakdown_DATA!X265=0,0,Investment_Breakdown_DATA!X265/ECO!X10),IF($C$2="Constant Exchange rate",IF(Investment_Breakdown_DATA!X265=0,0,Investment_Breakdown_DATA!X265/ECO!X45))))</f>
        <v>0</v>
      </c>
      <c r="O319" s="62">
        <f>IF($C$2="National Currency",IF(Investment_Breakdown_DATA!Y265=0,0,Investment_Breakdown_DATA!Y265),IF($C$2="Current Exchange rate",IF(Investment_Breakdown_DATA!Y265=0,0,Investment_Breakdown_DATA!Y265/ECO!Y10),IF($C$2="Constant Exchange rate",IF(Investment_Breakdown_DATA!Y265=0,0,Investment_Breakdown_DATA!Y265/ECO!Y45))))</f>
        <v>0</v>
      </c>
      <c r="P319" s="143">
        <f>IF($C$2="National Currency",IF(Investment_Breakdown_DATA!Z265=0,0,Investment_Breakdown_DATA!Z265),IF($C$2="Current Exchange rate",IF(Investment_Breakdown_DATA!Z265=0,0,Investment_Breakdown_DATA!Z265/ECO!Z10),IF($C$2="Constant Exchange rate",IF(Investment_Breakdown_DATA!Z265=0,0,Investment_Breakdown_DATA!Z265/ECO!Z45))))</f>
        <v>0</v>
      </c>
      <c r="Q319" s="63">
        <f>O319/$O$351</f>
        <v>0</v>
      </c>
      <c r="R319" s="63" t="str">
        <f>IF(OR(O319=0, N319=0),"-",O319/N319-1)</f>
        <v>-</v>
      </c>
      <c r="S319" s="63" t="str">
        <f>IF(OR(O319=0, F319=0),"-",O319/F319-1)</f>
        <v>-</v>
      </c>
    </row>
    <row r="320" spans="3:19" ht="15" x14ac:dyDescent="0.25">
      <c r="C320" s="165"/>
      <c r="D320" s="166"/>
      <c r="E320" s="61" t="str">
        <f t="shared" si="100"/>
        <v>BE</v>
      </c>
      <c r="F320" s="64">
        <f>IF($C$2="National Currency",IF(Investment_Breakdown_DATA!P266=0,0,Investment_Breakdown_DATA!P266),IF($C$2="Current Exchange rate",IF(Investment_Breakdown_DATA!P266=0,0,Investment_Breakdown_DATA!P266/ECO!P11),IF($C$2="Constant Exchange rate",IF(Investment_Breakdown_DATA!P266=0,0,Investment_Breakdown_DATA!P266/ECO!P46))))</f>
        <v>0</v>
      </c>
      <c r="G320" s="64">
        <f>IF($C$2="National Currency",IF(Investment_Breakdown_DATA!Q266=0,0,Investment_Breakdown_DATA!Q266),IF($C$2="Current Exchange rate",IF(Investment_Breakdown_DATA!Q266=0,0,Investment_Breakdown_DATA!Q266/ECO!Q11),IF($C$2="Constant Exchange rate",IF(Investment_Breakdown_DATA!Q266=0,0,Investment_Breakdown_DATA!Q266/ECO!Q46))))</f>
        <v>0</v>
      </c>
      <c r="H320" s="64">
        <f>IF($C$2="National Currency",IF(Investment_Breakdown_DATA!R266=0,0,Investment_Breakdown_DATA!R266),IF($C$2="Current Exchange rate",IF(Investment_Breakdown_DATA!R266=0,0,Investment_Breakdown_DATA!R266/ECO!R11),IF($C$2="Constant Exchange rate",IF(Investment_Breakdown_DATA!R266=0,0,Investment_Breakdown_DATA!R266/ECO!R46))))</f>
        <v>0</v>
      </c>
      <c r="I320" s="64">
        <f>IF($C$2="National Currency",IF(Investment_Breakdown_DATA!S266=0,0,Investment_Breakdown_DATA!S266),IF($C$2="Current Exchange rate",IF(Investment_Breakdown_DATA!S266=0,0,Investment_Breakdown_DATA!S266/ECO!S11),IF($C$2="Constant Exchange rate",IF(Investment_Breakdown_DATA!S266=0,0,Investment_Breakdown_DATA!S266/ECO!S46))))</f>
        <v>0</v>
      </c>
      <c r="J320" s="64">
        <f>IF($C$2="National Currency",IF(Investment_Breakdown_DATA!T266=0,0,Investment_Breakdown_DATA!T266),IF($C$2="Current Exchange rate",IF(Investment_Breakdown_DATA!T266=0,0,Investment_Breakdown_DATA!T266/ECO!T11),IF($C$2="Constant Exchange rate",IF(Investment_Breakdown_DATA!T266=0,0,Investment_Breakdown_DATA!T266/ECO!T46))))</f>
        <v>0</v>
      </c>
      <c r="K320" s="64">
        <f>IF($C$2="National Currency",IF(Investment_Breakdown_DATA!U266=0,0,Investment_Breakdown_DATA!U266),IF($C$2="Current Exchange rate",IF(Investment_Breakdown_DATA!U266=0,0,Investment_Breakdown_DATA!U266/ECO!U11),IF($C$2="Constant Exchange rate",IF(Investment_Breakdown_DATA!U266=0,0,Investment_Breakdown_DATA!U266/ECO!U46))))</f>
        <v>0</v>
      </c>
      <c r="L320" s="64">
        <f>IF($C$2="National Currency",IF(Investment_Breakdown_DATA!V266=0,0,Investment_Breakdown_DATA!V266),IF($C$2="Current Exchange rate",IF(Investment_Breakdown_DATA!V266=0,0,Investment_Breakdown_DATA!V266/ECO!V11),IF($C$2="Constant Exchange rate",IF(Investment_Breakdown_DATA!V266=0,0,Investment_Breakdown_DATA!V266/ECO!V46))))</f>
        <v>0</v>
      </c>
      <c r="M320" s="64">
        <f>IF($C$2="National Currency",IF(Investment_Breakdown_DATA!W266=0,0,Investment_Breakdown_DATA!W266),IF($C$2="Current Exchange rate",IF(Investment_Breakdown_DATA!W266=0,0,Investment_Breakdown_DATA!W266/ECO!W11),IF($C$2="Constant Exchange rate",IF(Investment_Breakdown_DATA!W266=0,0,Investment_Breakdown_DATA!W266/ECO!W46))))</f>
        <v>0</v>
      </c>
      <c r="N320" s="64">
        <f>IF($C$2="National Currency",IF(Investment_Breakdown_DATA!X266=0,0,Investment_Breakdown_DATA!X266),IF($C$2="Current Exchange rate",IF(Investment_Breakdown_DATA!X266=0,0,Investment_Breakdown_DATA!X266/ECO!X11),IF($C$2="Constant Exchange rate",IF(Investment_Breakdown_DATA!X266=0,0,Investment_Breakdown_DATA!X266/ECO!X46))))</f>
        <v>0</v>
      </c>
      <c r="O320" s="64">
        <f>IF($C$2="National Currency",IF(Investment_Breakdown_DATA!Y266=0,0,Investment_Breakdown_DATA!Y266),IF($C$2="Current Exchange rate",IF(Investment_Breakdown_DATA!Y266=0,0,Investment_Breakdown_DATA!Y266/ECO!Y11),IF($C$2="Constant Exchange rate",IF(Investment_Breakdown_DATA!Y266=0,0,Investment_Breakdown_DATA!Y266/ECO!Y46))))</f>
        <v>0</v>
      </c>
      <c r="P320" s="144">
        <f>IF($C$2="National Currency",IF(Investment_Breakdown_DATA!Z266=0,0,Investment_Breakdown_DATA!Z266),IF($C$2="Current Exchange rate",IF(Investment_Breakdown_DATA!Z266=0,0,Investment_Breakdown_DATA!Z266/ECO!Z11),IF($C$2="Constant Exchange rate",IF(Investment_Breakdown_DATA!Z266=0,0,Investment_Breakdown_DATA!Z266/ECO!Z46))))</f>
        <v>0</v>
      </c>
      <c r="Q320" s="63">
        <f t="shared" ref="Q320:Q351" si="101">O320/$O$351</f>
        <v>0</v>
      </c>
      <c r="R320" s="63" t="str">
        <f t="shared" ref="R320:R350" si="102">IF(OR(O320=0, N320=0),"-",O320/N320-1)</f>
        <v>-</v>
      </c>
      <c r="S320" s="63" t="str">
        <f t="shared" ref="S320:S350" si="103">IF(OR(O320=0, F320=0),"-",O320/F320-1)</f>
        <v>-</v>
      </c>
    </row>
    <row r="321" spans="3:19" ht="15" x14ac:dyDescent="0.25">
      <c r="C321" s="165"/>
      <c r="D321" s="166"/>
      <c r="E321" s="61" t="str">
        <f t="shared" si="100"/>
        <v>BG</v>
      </c>
      <c r="F321" s="64">
        <f>IF($C$2="National Currency",IF(Investment_Breakdown_DATA!P267=0,0,Investment_Breakdown_DATA!P267),IF($C$2="Current Exchange rate",IF(Investment_Breakdown_DATA!P267=0,0,Investment_Breakdown_DATA!P267/ECO!P12),IF($C$2="Constant Exchange rate",IF(Investment_Breakdown_DATA!P267=0,0,Investment_Breakdown_DATA!P267/ECO!P47))))</f>
        <v>0</v>
      </c>
      <c r="G321" s="64">
        <f>IF($C$2="National Currency",IF(Investment_Breakdown_DATA!Q267=0,0,Investment_Breakdown_DATA!Q267),IF($C$2="Current Exchange rate",IF(Investment_Breakdown_DATA!Q267=0,0,Investment_Breakdown_DATA!Q267/ECO!Q12),IF($C$2="Constant Exchange rate",IF(Investment_Breakdown_DATA!Q267=0,0,Investment_Breakdown_DATA!Q267/ECO!Q47))))</f>
        <v>0</v>
      </c>
      <c r="H321" s="64">
        <f>IF($C$2="National Currency",IF(Investment_Breakdown_DATA!R267=0,0,Investment_Breakdown_DATA!R267),IF($C$2="Current Exchange rate",IF(Investment_Breakdown_DATA!R267=0,0,Investment_Breakdown_DATA!R267/ECO!R12),IF($C$2="Constant Exchange rate",IF(Investment_Breakdown_DATA!R267=0,0,Investment_Breakdown_DATA!R267/ECO!R47))))</f>
        <v>0</v>
      </c>
      <c r="I321" s="64">
        <f>IF($C$2="National Currency",IF(Investment_Breakdown_DATA!S267=0,0,Investment_Breakdown_DATA!S267),IF($C$2="Current Exchange rate",IF(Investment_Breakdown_DATA!S267=0,0,Investment_Breakdown_DATA!S267/ECO!S12),IF($C$2="Constant Exchange rate",IF(Investment_Breakdown_DATA!S267=0,0,Investment_Breakdown_DATA!S267/ECO!S47))))</f>
        <v>0</v>
      </c>
      <c r="J321" s="64">
        <f>IF($C$2="National Currency",IF(Investment_Breakdown_DATA!T267=0,0,Investment_Breakdown_DATA!T267),IF($C$2="Current Exchange rate",IF(Investment_Breakdown_DATA!T267=0,0,Investment_Breakdown_DATA!T267/ECO!T12),IF($C$2="Constant Exchange rate",IF(Investment_Breakdown_DATA!T267=0,0,Investment_Breakdown_DATA!T267/ECO!T47))))</f>
        <v>0</v>
      </c>
      <c r="K321" s="64">
        <f>IF($C$2="National Currency",IF(Investment_Breakdown_DATA!U267=0,0,Investment_Breakdown_DATA!U267),IF($C$2="Current Exchange rate",IF(Investment_Breakdown_DATA!U267=0,0,Investment_Breakdown_DATA!U267/ECO!U12),IF($C$2="Constant Exchange rate",IF(Investment_Breakdown_DATA!U267=0,0,Investment_Breakdown_DATA!U267/ECO!U47))))</f>
        <v>0</v>
      </c>
      <c r="L321" s="64">
        <f>IF($C$2="National Currency",IF(Investment_Breakdown_DATA!V267=0,0,Investment_Breakdown_DATA!V267),IF($C$2="Current Exchange rate",IF(Investment_Breakdown_DATA!V267=0,0,Investment_Breakdown_DATA!V267/ECO!V12),IF($C$2="Constant Exchange rate",IF(Investment_Breakdown_DATA!V267=0,0,Investment_Breakdown_DATA!V267/ECO!V47))))</f>
        <v>0</v>
      </c>
      <c r="M321" s="64">
        <f>IF($C$2="National Currency",IF(Investment_Breakdown_DATA!W267=0,0,Investment_Breakdown_DATA!W267),IF($C$2="Current Exchange rate",IF(Investment_Breakdown_DATA!W267=0,0,Investment_Breakdown_DATA!W267/ECO!W12),IF($C$2="Constant Exchange rate",IF(Investment_Breakdown_DATA!W267=0,0,Investment_Breakdown_DATA!W267/ECO!W47))))</f>
        <v>0</v>
      </c>
      <c r="N321" s="64">
        <f>IF($C$2="National Currency",IF(Investment_Breakdown_DATA!X267=0,0,Investment_Breakdown_DATA!X267),IF($C$2="Current Exchange rate",IF(Investment_Breakdown_DATA!X267=0,0,Investment_Breakdown_DATA!X267/ECO!X12),IF($C$2="Constant Exchange rate",IF(Investment_Breakdown_DATA!X267=0,0,Investment_Breakdown_DATA!X267/ECO!X47))))</f>
        <v>0</v>
      </c>
      <c r="O321" s="64">
        <f>IF($C$2="National Currency",IF(Investment_Breakdown_DATA!Y267=0,0,Investment_Breakdown_DATA!Y267),IF($C$2="Current Exchange rate",IF(Investment_Breakdown_DATA!Y267=0,0,Investment_Breakdown_DATA!Y267/ECO!Y12),IF($C$2="Constant Exchange rate",IF(Investment_Breakdown_DATA!Y267=0,0,Investment_Breakdown_DATA!Y267/ECO!Y47))))</f>
        <v>0</v>
      </c>
      <c r="P321" s="144">
        <f>IF($C$2="National Currency",IF(Investment_Breakdown_DATA!Z267=0,0,Investment_Breakdown_DATA!Z267),IF($C$2="Current Exchange rate",IF(Investment_Breakdown_DATA!Z267=0,0,Investment_Breakdown_DATA!Z267/ECO!Z12),IF($C$2="Constant Exchange rate",IF(Investment_Breakdown_DATA!Z267=0,0,Investment_Breakdown_DATA!Z267/ECO!Z47))))</f>
        <v>0</v>
      </c>
      <c r="Q321" s="63">
        <f t="shared" si="101"/>
        <v>0</v>
      </c>
      <c r="R321" s="63" t="str">
        <f t="shared" si="102"/>
        <v>-</v>
      </c>
      <c r="S321" s="63" t="str">
        <f t="shared" si="103"/>
        <v>-</v>
      </c>
    </row>
    <row r="322" spans="3:19" ht="15" x14ac:dyDescent="0.25">
      <c r="C322" s="165"/>
      <c r="D322" s="166"/>
      <c r="E322" s="61" t="str">
        <f t="shared" si="100"/>
        <v>CH</v>
      </c>
      <c r="F322" s="64">
        <f>IF($C$2="National Currency",IF(Investment_Breakdown_DATA!P268=0,0,Investment_Breakdown_DATA!P268),IF($C$2="Current Exchange rate",IF(Investment_Breakdown_DATA!P268=0,0,Investment_Breakdown_DATA!P268/ECO!P13),IF($C$2="Constant Exchange rate",IF(Investment_Breakdown_DATA!P268=0,0,Investment_Breakdown_DATA!P268/ECO!P48))))</f>
        <v>0</v>
      </c>
      <c r="G322" s="64">
        <f>IF($C$2="National Currency",IF(Investment_Breakdown_DATA!Q268=0,0,Investment_Breakdown_DATA!Q268),IF($C$2="Current Exchange rate",IF(Investment_Breakdown_DATA!Q268=0,0,Investment_Breakdown_DATA!Q268/ECO!Q13),IF($C$2="Constant Exchange rate",IF(Investment_Breakdown_DATA!Q268=0,0,Investment_Breakdown_DATA!Q268/ECO!Q48))))</f>
        <v>0</v>
      </c>
      <c r="H322" s="64">
        <f>IF($C$2="National Currency",IF(Investment_Breakdown_DATA!R268=0,0,Investment_Breakdown_DATA!R268),IF($C$2="Current Exchange rate",IF(Investment_Breakdown_DATA!R268=0,0,Investment_Breakdown_DATA!R268/ECO!R13),IF($C$2="Constant Exchange rate",IF(Investment_Breakdown_DATA!R268=0,0,Investment_Breakdown_DATA!R268/ECO!R48))))</f>
        <v>0</v>
      </c>
      <c r="I322" s="64">
        <f>IF($C$2="National Currency",IF(Investment_Breakdown_DATA!S268=0,0,Investment_Breakdown_DATA!S268),IF($C$2="Current Exchange rate",IF(Investment_Breakdown_DATA!S268=0,0,Investment_Breakdown_DATA!S268/ECO!S13),IF($C$2="Constant Exchange rate",IF(Investment_Breakdown_DATA!S268=0,0,Investment_Breakdown_DATA!S268/ECO!S48))))</f>
        <v>0</v>
      </c>
      <c r="J322" s="64">
        <f>IF($C$2="National Currency",IF(Investment_Breakdown_DATA!T268=0,0,Investment_Breakdown_DATA!T268),IF($C$2="Current Exchange rate",IF(Investment_Breakdown_DATA!T268=0,0,Investment_Breakdown_DATA!T268/ECO!T13),IF($C$2="Constant Exchange rate",IF(Investment_Breakdown_DATA!T268=0,0,Investment_Breakdown_DATA!T268/ECO!T48))))</f>
        <v>0</v>
      </c>
      <c r="K322" s="64">
        <f>IF($C$2="National Currency",IF(Investment_Breakdown_DATA!U268=0,0,Investment_Breakdown_DATA!U268),IF($C$2="Current Exchange rate",IF(Investment_Breakdown_DATA!U268=0,0,Investment_Breakdown_DATA!U268/ECO!U13),IF($C$2="Constant Exchange rate",IF(Investment_Breakdown_DATA!U268=0,0,Investment_Breakdown_DATA!U268/ECO!U48))))</f>
        <v>0</v>
      </c>
      <c r="L322" s="64">
        <f>IF($C$2="National Currency",IF(Investment_Breakdown_DATA!V268=0,0,Investment_Breakdown_DATA!V268),IF($C$2="Current Exchange rate",IF(Investment_Breakdown_DATA!V268=0,0,Investment_Breakdown_DATA!V268/ECO!V13),IF($C$2="Constant Exchange rate",IF(Investment_Breakdown_DATA!V268=0,0,Investment_Breakdown_DATA!V268/ECO!V48))))</f>
        <v>0</v>
      </c>
      <c r="M322" s="64">
        <f>IF($C$2="National Currency",IF(Investment_Breakdown_DATA!W268=0,0,Investment_Breakdown_DATA!W268),IF($C$2="Current Exchange rate",IF(Investment_Breakdown_DATA!W268=0,0,Investment_Breakdown_DATA!W268/ECO!W13),IF($C$2="Constant Exchange rate",IF(Investment_Breakdown_DATA!W268=0,0,Investment_Breakdown_DATA!W268/ECO!W48))))</f>
        <v>0</v>
      </c>
      <c r="N322" s="64">
        <f>IF($C$2="National Currency",IF(Investment_Breakdown_DATA!X268=0,0,Investment_Breakdown_DATA!X268),IF($C$2="Current Exchange rate",IF(Investment_Breakdown_DATA!X268=0,0,Investment_Breakdown_DATA!X268/ECO!X13),IF($C$2="Constant Exchange rate",IF(Investment_Breakdown_DATA!X268=0,0,Investment_Breakdown_DATA!X268/ECO!X48))))</f>
        <v>0</v>
      </c>
      <c r="O322" s="64">
        <f>IF($C$2="National Currency",IF(Investment_Breakdown_DATA!Y268=0,0,Investment_Breakdown_DATA!Y268),IF($C$2="Current Exchange rate",IF(Investment_Breakdown_DATA!Y268=0,0,Investment_Breakdown_DATA!Y268/ECO!Y13),IF($C$2="Constant Exchange rate",IF(Investment_Breakdown_DATA!Y268=0,0,Investment_Breakdown_DATA!Y268/ECO!Y48))))</f>
        <v>0</v>
      </c>
      <c r="P322" s="144">
        <f>IF($C$2="National Currency",IF(Investment_Breakdown_DATA!Z268=0,0,Investment_Breakdown_DATA!Z268),IF($C$2="Current Exchange rate",IF(Investment_Breakdown_DATA!Z268=0,0,Investment_Breakdown_DATA!Z268/ECO!Z13),IF($C$2="Constant Exchange rate",IF(Investment_Breakdown_DATA!Z268=0,0,Investment_Breakdown_DATA!Z268/ECO!Z48))))</f>
        <v>0</v>
      </c>
      <c r="Q322" s="63">
        <f t="shared" si="101"/>
        <v>0</v>
      </c>
      <c r="R322" s="63" t="str">
        <f t="shared" si="102"/>
        <v>-</v>
      </c>
      <c r="S322" s="63" t="str">
        <f t="shared" si="103"/>
        <v>-</v>
      </c>
    </row>
    <row r="323" spans="3:19" ht="15" x14ac:dyDescent="0.25">
      <c r="C323" s="165"/>
      <c r="D323" s="166"/>
      <c r="E323" s="61" t="str">
        <f t="shared" si="100"/>
        <v>CY</v>
      </c>
      <c r="F323" s="64">
        <f>IF($C$2="National Currency",IF(Investment_Breakdown_DATA!P269=0,0,Investment_Breakdown_DATA!P269),IF($C$2="Current Exchange rate",IF(Investment_Breakdown_DATA!P269=0,0,Investment_Breakdown_DATA!P269/ECO!P14),IF($C$2="Constant Exchange rate",IF(Investment_Breakdown_DATA!P269=0,0,Investment_Breakdown_DATA!P269/ECO!P49))))</f>
        <v>0</v>
      </c>
      <c r="G323" s="64">
        <f>IF($C$2="National Currency",IF(Investment_Breakdown_DATA!Q269=0,0,Investment_Breakdown_DATA!Q269),IF($C$2="Current Exchange rate",IF(Investment_Breakdown_DATA!Q269=0,0,Investment_Breakdown_DATA!Q269/ECO!Q14),IF($C$2="Constant Exchange rate",IF(Investment_Breakdown_DATA!Q269=0,0,Investment_Breakdown_DATA!Q269/ECO!Q49))))</f>
        <v>0</v>
      </c>
      <c r="H323" s="64">
        <f>IF($C$2="National Currency",IF(Investment_Breakdown_DATA!R269=0,0,Investment_Breakdown_DATA!R269),IF($C$2="Current Exchange rate",IF(Investment_Breakdown_DATA!R269=0,0,Investment_Breakdown_DATA!R269/ECO!R14),IF($C$2="Constant Exchange rate",IF(Investment_Breakdown_DATA!R269=0,0,Investment_Breakdown_DATA!R269/ECO!R49))))</f>
        <v>0</v>
      </c>
      <c r="I323" s="64">
        <f>IF($C$2="National Currency",IF(Investment_Breakdown_DATA!S269=0,0,Investment_Breakdown_DATA!S269),IF($C$2="Current Exchange rate",IF(Investment_Breakdown_DATA!S269=0,0,Investment_Breakdown_DATA!S269/ECO!S14),IF($C$2="Constant Exchange rate",IF(Investment_Breakdown_DATA!S269=0,0,Investment_Breakdown_DATA!S269/ECO!S49))))</f>
        <v>0</v>
      </c>
      <c r="J323" s="64">
        <f>IF($C$2="National Currency",IF(Investment_Breakdown_DATA!T269=0,0,Investment_Breakdown_DATA!T269),IF($C$2="Current Exchange rate",IF(Investment_Breakdown_DATA!T269=0,0,Investment_Breakdown_DATA!T269/ECO!T14),IF($C$2="Constant Exchange rate",IF(Investment_Breakdown_DATA!T269=0,0,Investment_Breakdown_DATA!T269/ECO!T49))))</f>
        <v>0</v>
      </c>
      <c r="K323" s="64">
        <f>IF($C$2="National Currency",IF(Investment_Breakdown_DATA!U269=0,0,Investment_Breakdown_DATA!U269),IF($C$2="Current Exchange rate",IF(Investment_Breakdown_DATA!U269=0,0,Investment_Breakdown_DATA!U269/ECO!U14),IF($C$2="Constant Exchange rate",IF(Investment_Breakdown_DATA!U269=0,0,Investment_Breakdown_DATA!U269/ECO!U49))))</f>
        <v>0</v>
      </c>
      <c r="L323" s="64">
        <f>IF($C$2="National Currency",IF(Investment_Breakdown_DATA!V269=0,0,Investment_Breakdown_DATA!V269),IF($C$2="Current Exchange rate",IF(Investment_Breakdown_DATA!V269=0,0,Investment_Breakdown_DATA!V269/ECO!V14),IF($C$2="Constant Exchange rate",IF(Investment_Breakdown_DATA!V269=0,0,Investment_Breakdown_DATA!V269/ECO!V49))))</f>
        <v>0</v>
      </c>
      <c r="M323" s="64">
        <f>IF($C$2="National Currency",IF(Investment_Breakdown_DATA!W269=0,0,Investment_Breakdown_DATA!W269),IF($C$2="Current Exchange rate",IF(Investment_Breakdown_DATA!W269=0,0,Investment_Breakdown_DATA!W269/ECO!W14),IF($C$2="Constant Exchange rate",IF(Investment_Breakdown_DATA!W269=0,0,Investment_Breakdown_DATA!W269/ECO!W49))))</f>
        <v>0</v>
      </c>
      <c r="N323" s="64">
        <f>IF($C$2="National Currency",IF(Investment_Breakdown_DATA!X269=0,0,Investment_Breakdown_DATA!X269),IF($C$2="Current Exchange rate",IF(Investment_Breakdown_DATA!X269=0,0,Investment_Breakdown_DATA!X269/ECO!X14),IF($C$2="Constant Exchange rate",IF(Investment_Breakdown_DATA!X269=0,0,Investment_Breakdown_DATA!X269/ECO!X49))))</f>
        <v>0</v>
      </c>
      <c r="O323" s="64">
        <f>IF($C$2="National Currency",IF(Investment_Breakdown_DATA!Y269=0,0,Investment_Breakdown_DATA!Y269),IF($C$2="Current Exchange rate",IF(Investment_Breakdown_DATA!Y269=0,0,Investment_Breakdown_DATA!Y269/ECO!Y14),IF($C$2="Constant Exchange rate",IF(Investment_Breakdown_DATA!Y269=0,0,Investment_Breakdown_DATA!Y269/ECO!Y49))))</f>
        <v>0</v>
      </c>
      <c r="P323" s="144">
        <f>IF($C$2="National Currency",IF(Investment_Breakdown_DATA!Z269=0,0,Investment_Breakdown_DATA!Z269),IF($C$2="Current Exchange rate",IF(Investment_Breakdown_DATA!Z269=0,0,Investment_Breakdown_DATA!Z269/ECO!Z14),IF($C$2="Constant Exchange rate",IF(Investment_Breakdown_DATA!Z269=0,0,Investment_Breakdown_DATA!Z269/ECO!Z49))))</f>
        <v>0</v>
      </c>
      <c r="Q323" s="63">
        <f t="shared" si="101"/>
        <v>0</v>
      </c>
      <c r="R323" s="63" t="str">
        <f t="shared" si="102"/>
        <v>-</v>
      </c>
      <c r="S323" s="63" t="str">
        <f t="shared" si="103"/>
        <v>-</v>
      </c>
    </row>
    <row r="324" spans="3:19" ht="15" x14ac:dyDescent="0.25">
      <c r="C324" s="165"/>
      <c r="D324" s="166"/>
      <c r="E324" s="61" t="str">
        <f t="shared" si="100"/>
        <v xml:space="preserve">CZ </v>
      </c>
      <c r="F324" s="64">
        <f>IF($C$2="National Currency",IF(Investment_Breakdown_DATA!P270=0,0,Investment_Breakdown_DATA!P270),IF($C$2="Current Exchange rate",IF(Investment_Breakdown_DATA!P270=0,0,Investment_Breakdown_DATA!P270/ECO!P15),IF($C$2="Constant Exchange rate",IF(Investment_Breakdown_DATA!P270=0,0,Investment_Breakdown_DATA!P270/ECO!P50))))</f>
        <v>0</v>
      </c>
      <c r="G324" s="64">
        <f>IF($C$2="National Currency",IF(Investment_Breakdown_DATA!Q270=0,0,Investment_Breakdown_DATA!Q270),IF($C$2="Current Exchange rate",IF(Investment_Breakdown_DATA!Q270=0,0,Investment_Breakdown_DATA!Q270/ECO!Q15),IF($C$2="Constant Exchange rate",IF(Investment_Breakdown_DATA!Q270=0,0,Investment_Breakdown_DATA!Q270/ECO!Q50))))</f>
        <v>0</v>
      </c>
      <c r="H324" s="64">
        <f>IF($C$2="National Currency",IF(Investment_Breakdown_DATA!R270=0,0,Investment_Breakdown_DATA!R270),IF($C$2="Current Exchange rate",IF(Investment_Breakdown_DATA!R270=0,0,Investment_Breakdown_DATA!R270/ECO!R15),IF($C$2="Constant Exchange rate",IF(Investment_Breakdown_DATA!R270=0,0,Investment_Breakdown_DATA!R270/ECO!R50))))</f>
        <v>0</v>
      </c>
      <c r="I324" s="64">
        <f>IF($C$2="National Currency",IF(Investment_Breakdown_DATA!S270=0,0,Investment_Breakdown_DATA!S270),IF($C$2="Current Exchange rate",IF(Investment_Breakdown_DATA!S270=0,0,Investment_Breakdown_DATA!S270/ECO!S15),IF($C$2="Constant Exchange rate",IF(Investment_Breakdown_DATA!S270=0,0,Investment_Breakdown_DATA!S270/ECO!S50))))</f>
        <v>0</v>
      </c>
      <c r="J324" s="64">
        <f>IF($C$2="National Currency",IF(Investment_Breakdown_DATA!T270=0,0,Investment_Breakdown_DATA!T270),IF($C$2="Current Exchange rate",IF(Investment_Breakdown_DATA!T270=0,0,Investment_Breakdown_DATA!T270/ECO!T15),IF($C$2="Constant Exchange rate",IF(Investment_Breakdown_DATA!T270=0,0,Investment_Breakdown_DATA!T270/ECO!T50))))</f>
        <v>0</v>
      </c>
      <c r="K324" s="64">
        <f>IF($C$2="National Currency",IF(Investment_Breakdown_DATA!U270=0,0,Investment_Breakdown_DATA!U270),IF($C$2="Current Exchange rate",IF(Investment_Breakdown_DATA!U270=0,0,Investment_Breakdown_DATA!U270/ECO!U15),IF($C$2="Constant Exchange rate",IF(Investment_Breakdown_DATA!U270=0,0,Investment_Breakdown_DATA!U270/ECO!U50))))</f>
        <v>0</v>
      </c>
      <c r="L324" s="64">
        <f>IF($C$2="National Currency",IF(Investment_Breakdown_DATA!V270=0,0,Investment_Breakdown_DATA!V270),IF($C$2="Current Exchange rate",IF(Investment_Breakdown_DATA!V270=0,0,Investment_Breakdown_DATA!V270/ECO!V15),IF($C$2="Constant Exchange rate",IF(Investment_Breakdown_DATA!V270=0,0,Investment_Breakdown_DATA!V270/ECO!V50))))</f>
        <v>0</v>
      </c>
      <c r="M324" s="64">
        <f>IF($C$2="National Currency",IF(Investment_Breakdown_DATA!W270=0,0,Investment_Breakdown_DATA!W270),IF($C$2="Current Exchange rate",IF(Investment_Breakdown_DATA!W270=0,0,Investment_Breakdown_DATA!W270/ECO!W15),IF($C$2="Constant Exchange rate",IF(Investment_Breakdown_DATA!W270=0,0,Investment_Breakdown_DATA!W270/ECO!W50))))</f>
        <v>0</v>
      </c>
      <c r="N324" s="64">
        <f>IF($C$2="National Currency",IF(Investment_Breakdown_DATA!X270=0,0,Investment_Breakdown_DATA!X270),IF($C$2="Current Exchange rate",IF(Investment_Breakdown_DATA!X270=0,0,Investment_Breakdown_DATA!X270/ECO!X15),IF($C$2="Constant Exchange rate",IF(Investment_Breakdown_DATA!X270=0,0,Investment_Breakdown_DATA!X270/ECO!X50))))</f>
        <v>0</v>
      </c>
      <c r="O324" s="64">
        <f>IF($C$2="National Currency",IF(Investment_Breakdown_DATA!Y270=0,0,Investment_Breakdown_DATA!Y270),IF($C$2="Current Exchange rate",IF(Investment_Breakdown_DATA!Y270=0,0,Investment_Breakdown_DATA!Y270/ECO!Y15),IF($C$2="Constant Exchange rate",IF(Investment_Breakdown_DATA!Y270=0,0,Investment_Breakdown_DATA!Y270/ECO!Y50))))</f>
        <v>0</v>
      </c>
      <c r="P324" s="144">
        <f>IF($C$2="National Currency",IF(Investment_Breakdown_DATA!Z270=0,0,Investment_Breakdown_DATA!Z270),IF($C$2="Current Exchange rate",IF(Investment_Breakdown_DATA!Z270=0,0,Investment_Breakdown_DATA!Z270/ECO!Z15),IF($C$2="Constant Exchange rate",IF(Investment_Breakdown_DATA!Z270=0,0,Investment_Breakdown_DATA!Z270/ECO!Z50))))</f>
        <v>0</v>
      </c>
      <c r="Q324" s="63">
        <f t="shared" si="101"/>
        <v>0</v>
      </c>
      <c r="R324" s="63" t="str">
        <f t="shared" si="102"/>
        <v>-</v>
      </c>
      <c r="S324" s="63" t="str">
        <f t="shared" si="103"/>
        <v>-</v>
      </c>
    </row>
    <row r="325" spans="3:19" ht="15" x14ac:dyDescent="0.25">
      <c r="C325" s="165"/>
      <c r="D325" s="166"/>
      <c r="E325" s="61" t="str">
        <f t="shared" si="100"/>
        <v>DE</v>
      </c>
      <c r="F325" s="64">
        <f>IF($C$2="National Currency",IF(Investment_Breakdown_DATA!P271=0,0,Investment_Breakdown_DATA!P271),IF($C$2="Current Exchange rate",IF(Investment_Breakdown_DATA!P271=0,0,Investment_Breakdown_DATA!P271/ECO!P16),IF($C$2="Constant Exchange rate",IF(Investment_Breakdown_DATA!P271=0,0,Investment_Breakdown_DATA!P271/ECO!P51))))</f>
        <v>0</v>
      </c>
      <c r="G325" s="64">
        <f>IF($C$2="National Currency",IF(Investment_Breakdown_DATA!Q271=0,0,Investment_Breakdown_DATA!Q271),IF($C$2="Current Exchange rate",IF(Investment_Breakdown_DATA!Q271=0,0,Investment_Breakdown_DATA!Q271/ECO!Q16),IF($C$2="Constant Exchange rate",IF(Investment_Breakdown_DATA!Q271=0,0,Investment_Breakdown_DATA!Q271/ECO!Q51))))</f>
        <v>0</v>
      </c>
      <c r="H325" s="64">
        <f>IF($C$2="National Currency",IF(Investment_Breakdown_DATA!R271=0,0,Investment_Breakdown_DATA!R271),IF($C$2="Current Exchange rate",IF(Investment_Breakdown_DATA!R271=0,0,Investment_Breakdown_DATA!R271/ECO!R16),IF($C$2="Constant Exchange rate",IF(Investment_Breakdown_DATA!R271=0,0,Investment_Breakdown_DATA!R271/ECO!R51))))</f>
        <v>0</v>
      </c>
      <c r="I325" s="64">
        <f>IF($C$2="National Currency",IF(Investment_Breakdown_DATA!S271=0,0,Investment_Breakdown_DATA!S271),IF($C$2="Current Exchange rate",IF(Investment_Breakdown_DATA!S271=0,0,Investment_Breakdown_DATA!S271/ECO!S16),IF($C$2="Constant Exchange rate",IF(Investment_Breakdown_DATA!S271=0,0,Investment_Breakdown_DATA!S271/ECO!S51))))</f>
        <v>0</v>
      </c>
      <c r="J325" s="64">
        <f>IF($C$2="National Currency",IF(Investment_Breakdown_DATA!T271=0,0,Investment_Breakdown_DATA!T271),IF($C$2="Current Exchange rate",IF(Investment_Breakdown_DATA!T271=0,0,Investment_Breakdown_DATA!T271/ECO!T16),IF($C$2="Constant Exchange rate",IF(Investment_Breakdown_DATA!T271=0,0,Investment_Breakdown_DATA!T271/ECO!T51))))</f>
        <v>0</v>
      </c>
      <c r="K325" s="64">
        <f>IF($C$2="National Currency",IF(Investment_Breakdown_DATA!U271=0,0,Investment_Breakdown_DATA!U271),IF($C$2="Current Exchange rate",IF(Investment_Breakdown_DATA!U271=0,0,Investment_Breakdown_DATA!U271/ECO!U16),IF($C$2="Constant Exchange rate",IF(Investment_Breakdown_DATA!U271=0,0,Investment_Breakdown_DATA!U271/ECO!U51))))</f>
        <v>0</v>
      </c>
      <c r="L325" s="64">
        <f>IF($C$2="National Currency",IF(Investment_Breakdown_DATA!V271=0,0,Investment_Breakdown_DATA!V271),IF($C$2="Current Exchange rate",IF(Investment_Breakdown_DATA!V271=0,0,Investment_Breakdown_DATA!V271/ECO!V16),IF($C$2="Constant Exchange rate",IF(Investment_Breakdown_DATA!V271=0,0,Investment_Breakdown_DATA!V271/ECO!V51))))</f>
        <v>0</v>
      </c>
      <c r="M325" s="64">
        <f>IF($C$2="National Currency",IF(Investment_Breakdown_DATA!W271=0,0,Investment_Breakdown_DATA!W271),IF($C$2="Current Exchange rate",IF(Investment_Breakdown_DATA!W271=0,0,Investment_Breakdown_DATA!W271/ECO!W16),IF($C$2="Constant Exchange rate",IF(Investment_Breakdown_DATA!W271=0,0,Investment_Breakdown_DATA!W271/ECO!W51))))</f>
        <v>0</v>
      </c>
      <c r="N325" s="64">
        <f>IF($C$2="National Currency",IF(Investment_Breakdown_DATA!X271=0,0,Investment_Breakdown_DATA!X271),IF($C$2="Current Exchange rate",IF(Investment_Breakdown_DATA!X271=0,0,Investment_Breakdown_DATA!X271/ECO!X16),IF($C$2="Constant Exchange rate",IF(Investment_Breakdown_DATA!X271=0,0,Investment_Breakdown_DATA!X271/ECO!X51))))</f>
        <v>0</v>
      </c>
      <c r="O325" s="64">
        <f>IF($C$2="National Currency",IF(Investment_Breakdown_DATA!Y271=0,0,Investment_Breakdown_DATA!Y271),IF($C$2="Current Exchange rate",IF(Investment_Breakdown_DATA!Y271=0,0,Investment_Breakdown_DATA!Y271/ECO!Y16),IF($C$2="Constant Exchange rate",IF(Investment_Breakdown_DATA!Y271=0,0,Investment_Breakdown_DATA!Y271/ECO!Y51))))</f>
        <v>0</v>
      </c>
      <c r="P325" s="144">
        <f>IF($C$2="National Currency",IF(Investment_Breakdown_DATA!Z271=0,0,Investment_Breakdown_DATA!Z271),IF($C$2="Current Exchange rate",IF(Investment_Breakdown_DATA!Z271=0,0,Investment_Breakdown_DATA!Z271/ECO!Z16),IF($C$2="Constant Exchange rate",IF(Investment_Breakdown_DATA!Z271=0,0,Investment_Breakdown_DATA!Z271/ECO!Z51))))</f>
        <v>0</v>
      </c>
      <c r="Q325" s="63">
        <f t="shared" si="101"/>
        <v>0</v>
      </c>
      <c r="R325" s="63" t="str">
        <f t="shared" si="102"/>
        <v>-</v>
      </c>
      <c r="S325" s="63" t="str">
        <f t="shared" si="103"/>
        <v>-</v>
      </c>
    </row>
    <row r="326" spans="3:19" ht="15" x14ac:dyDescent="0.25">
      <c r="C326" s="165"/>
      <c r="D326" s="166"/>
      <c r="E326" s="61" t="str">
        <f t="shared" si="100"/>
        <v>DK</v>
      </c>
      <c r="F326" s="64">
        <f>IF($C$2="National Currency",IF(Investment_Breakdown_DATA!P272=0,0,Investment_Breakdown_DATA!P272),IF($C$2="Current Exchange rate",IF(Investment_Breakdown_DATA!P272=0,0,Investment_Breakdown_DATA!P272/ECO!P17),IF($C$2="Constant Exchange rate",IF(Investment_Breakdown_DATA!P272=0,0,Investment_Breakdown_DATA!P272/ECO!P52))))</f>
        <v>0</v>
      </c>
      <c r="G326" s="64">
        <f>IF($C$2="National Currency",IF(Investment_Breakdown_DATA!Q272=0,0,Investment_Breakdown_DATA!Q272),IF($C$2="Current Exchange rate",IF(Investment_Breakdown_DATA!Q272=0,0,Investment_Breakdown_DATA!Q272/ECO!Q17),IF($C$2="Constant Exchange rate",IF(Investment_Breakdown_DATA!Q272=0,0,Investment_Breakdown_DATA!Q272/ECO!Q52))))</f>
        <v>0</v>
      </c>
      <c r="H326" s="64">
        <f>IF($C$2="National Currency",IF(Investment_Breakdown_DATA!R272=0,0,Investment_Breakdown_DATA!R272),IF($C$2="Current Exchange rate",IF(Investment_Breakdown_DATA!R272=0,0,Investment_Breakdown_DATA!R272/ECO!R17),IF($C$2="Constant Exchange rate",IF(Investment_Breakdown_DATA!R272=0,0,Investment_Breakdown_DATA!R272/ECO!R52))))</f>
        <v>0</v>
      </c>
      <c r="I326" s="64">
        <f>IF($C$2="National Currency",IF(Investment_Breakdown_DATA!S272=0,0,Investment_Breakdown_DATA!S272),IF($C$2="Current Exchange rate",IF(Investment_Breakdown_DATA!S272=0,0,Investment_Breakdown_DATA!S272/ECO!S17),IF($C$2="Constant Exchange rate",IF(Investment_Breakdown_DATA!S272=0,0,Investment_Breakdown_DATA!S272/ECO!S52))))</f>
        <v>0</v>
      </c>
      <c r="J326" s="64">
        <f>IF($C$2="National Currency",IF(Investment_Breakdown_DATA!T272=0,0,Investment_Breakdown_DATA!T272),IF($C$2="Current Exchange rate",IF(Investment_Breakdown_DATA!T272=0,0,Investment_Breakdown_DATA!T272/ECO!T17),IF($C$2="Constant Exchange rate",IF(Investment_Breakdown_DATA!T272=0,0,Investment_Breakdown_DATA!T272/ECO!T52))))</f>
        <v>0</v>
      </c>
      <c r="K326" s="64">
        <f>IF($C$2="National Currency",IF(Investment_Breakdown_DATA!U272=0,0,Investment_Breakdown_DATA!U272),IF($C$2="Current Exchange rate",IF(Investment_Breakdown_DATA!U272=0,0,Investment_Breakdown_DATA!U272/ECO!U17),IF($C$2="Constant Exchange rate",IF(Investment_Breakdown_DATA!U272=0,0,Investment_Breakdown_DATA!U272/ECO!U52))))</f>
        <v>0</v>
      </c>
      <c r="L326" s="64">
        <f>IF($C$2="National Currency",IF(Investment_Breakdown_DATA!V272=0,0,Investment_Breakdown_DATA!V272),IF($C$2="Current Exchange rate",IF(Investment_Breakdown_DATA!V272=0,0,Investment_Breakdown_DATA!V272/ECO!V17),IF($C$2="Constant Exchange rate",IF(Investment_Breakdown_DATA!V272=0,0,Investment_Breakdown_DATA!V272/ECO!V52))))</f>
        <v>0</v>
      </c>
      <c r="M326" s="64">
        <f>IF($C$2="National Currency",IF(Investment_Breakdown_DATA!W272=0,0,Investment_Breakdown_DATA!W272),IF($C$2="Current Exchange rate",IF(Investment_Breakdown_DATA!W272=0,0,Investment_Breakdown_DATA!W272/ECO!W17),IF($C$2="Constant Exchange rate",IF(Investment_Breakdown_DATA!W272=0,0,Investment_Breakdown_DATA!W272/ECO!W52))))</f>
        <v>0</v>
      </c>
      <c r="N326" s="64">
        <f>IF($C$2="National Currency",IF(Investment_Breakdown_DATA!X272=0,0,Investment_Breakdown_DATA!X272),IF($C$2="Current Exchange rate",IF(Investment_Breakdown_DATA!X272=0,0,Investment_Breakdown_DATA!X272/ECO!X17),IF($C$2="Constant Exchange rate",IF(Investment_Breakdown_DATA!X272=0,0,Investment_Breakdown_DATA!X272/ECO!X52))))</f>
        <v>0</v>
      </c>
      <c r="O326" s="64">
        <f>IF($C$2="National Currency",IF(Investment_Breakdown_DATA!Y272=0,0,Investment_Breakdown_DATA!Y272),IF($C$2="Current Exchange rate",IF(Investment_Breakdown_DATA!Y272=0,0,Investment_Breakdown_DATA!Y272/ECO!Y17),IF($C$2="Constant Exchange rate",IF(Investment_Breakdown_DATA!Y272=0,0,Investment_Breakdown_DATA!Y272/ECO!Y52))))</f>
        <v>0</v>
      </c>
      <c r="P326" s="144">
        <f>IF($C$2="National Currency",IF(Investment_Breakdown_DATA!Z272=0,0,Investment_Breakdown_DATA!Z272),IF($C$2="Current Exchange rate",IF(Investment_Breakdown_DATA!Z272=0,0,Investment_Breakdown_DATA!Z272/ECO!Z17),IF($C$2="Constant Exchange rate",IF(Investment_Breakdown_DATA!Z272=0,0,Investment_Breakdown_DATA!Z272/ECO!Z52))))</f>
        <v>0</v>
      </c>
      <c r="Q326" s="63">
        <f t="shared" si="101"/>
        <v>0</v>
      </c>
      <c r="R326" s="63" t="str">
        <f t="shared" si="102"/>
        <v>-</v>
      </c>
      <c r="S326" s="63" t="str">
        <f t="shared" si="103"/>
        <v>-</v>
      </c>
    </row>
    <row r="327" spans="3:19" ht="15" x14ac:dyDescent="0.25">
      <c r="C327" s="165"/>
      <c r="D327" s="166"/>
      <c r="E327" s="61" t="str">
        <f t="shared" si="100"/>
        <v>EE</v>
      </c>
      <c r="F327" s="64">
        <f>IF($C$2="National Currency",IF(Investment_Breakdown_DATA!P273=0,0,Investment_Breakdown_DATA!P273),IF($C$2="Current Exchange rate",IF(Investment_Breakdown_DATA!P273=0,0,Investment_Breakdown_DATA!P273/ECO!P18),IF($C$2="Constant Exchange rate",IF(Investment_Breakdown_DATA!P273=0,0,Investment_Breakdown_DATA!P273/ECO!P53))))</f>
        <v>0</v>
      </c>
      <c r="G327" s="64">
        <f>IF($C$2="National Currency",IF(Investment_Breakdown_DATA!Q273=0,0,Investment_Breakdown_DATA!Q273),IF($C$2="Current Exchange rate",IF(Investment_Breakdown_DATA!Q273=0,0,Investment_Breakdown_DATA!Q273/ECO!Q18),IF($C$2="Constant Exchange rate",IF(Investment_Breakdown_DATA!Q273=0,0,Investment_Breakdown_DATA!Q273/ECO!Q53))))</f>
        <v>0</v>
      </c>
      <c r="H327" s="64">
        <f>IF($C$2="National Currency",IF(Investment_Breakdown_DATA!R273=0,0,Investment_Breakdown_DATA!R273),IF($C$2="Current Exchange rate",IF(Investment_Breakdown_DATA!R273=0,0,Investment_Breakdown_DATA!R273/ECO!R18),IF($C$2="Constant Exchange rate",IF(Investment_Breakdown_DATA!R273=0,0,Investment_Breakdown_DATA!R273/ECO!R53))))</f>
        <v>0</v>
      </c>
      <c r="I327" s="64">
        <f>IF($C$2="National Currency",IF(Investment_Breakdown_DATA!S273=0,0,Investment_Breakdown_DATA!S273),IF($C$2="Current Exchange rate",IF(Investment_Breakdown_DATA!S273=0,0,Investment_Breakdown_DATA!S273/ECO!S18),IF($C$2="Constant Exchange rate",IF(Investment_Breakdown_DATA!S273=0,0,Investment_Breakdown_DATA!S273/ECO!S53))))</f>
        <v>0</v>
      </c>
      <c r="J327" s="64">
        <f>IF($C$2="National Currency",IF(Investment_Breakdown_DATA!T273=0,0,Investment_Breakdown_DATA!T273),IF($C$2="Current Exchange rate",IF(Investment_Breakdown_DATA!T273=0,0,Investment_Breakdown_DATA!T273/ECO!T18),IF($C$2="Constant Exchange rate",IF(Investment_Breakdown_DATA!T273=0,0,Investment_Breakdown_DATA!T273/ECO!T53))))</f>
        <v>0</v>
      </c>
      <c r="K327" s="64">
        <f>IF($C$2="National Currency",IF(Investment_Breakdown_DATA!U273=0,0,Investment_Breakdown_DATA!U273),IF($C$2="Current Exchange rate",IF(Investment_Breakdown_DATA!U273=0,0,Investment_Breakdown_DATA!U273/ECO!U18),IF($C$2="Constant Exchange rate",IF(Investment_Breakdown_DATA!U273=0,0,Investment_Breakdown_DATA!U273/ECO!U53))))</f>
        <v>0</v>
      </c>
      <c r="L327" s="64">
        <f>IF($C$2="National Currency",IF(Investment_Breakdown_DATA!V273=0,0,Investment_Breakdown_DATA!V273),IF($C$2="Current Exchange rate",IF(Investment_Breakdown_DATA!V273=0,0,Investment_Breakdown_DATA!V273/ECO!V18),IF($C$2="Constant Exchange rate",IF(Investment_Breakdown_DATA!V273=0,0,Investment_Breakdown_DATA!V273/ECO!V53))))</f>
        <v>0</v>
      </c>
      <c r="M327" s="64">
        <f>IF($C$2="National Currency",IF(Investment_Breakdown_DATA!W273=0,0,Investment_Breakdown_DATA!W273),IF($C$2="Current Exchange rate",IF(Investment_Breakdown_DATA!W273=0,0,Investment_Breakdown_DATA!W273/ECO!W18),IF($C$2="Constant Exchange rate",IF(Investment_Breakdown_DATA!W273=0,0,Investment_Breakdown_DATA!W273/ECO!W53))))</f>
        <v>0</v>
      </c>
      <c r="N327" s="64">
        <f>IF($C$2="National Currency",IF(Investment_Breakdown_DATA!X273=0,0,Investment_Breakdown_DATA!X273),IF($C$2="Current Exchange rate",IF(Investment_Breakdown_DATA!X273=0,0,Investment_Breakdown_DATA!X273/ECO!X18),IF($C$2="Constant Exchange rate",IF(Investment_Breakdown_DATA!X273=0,0,Investment_Breakdown_DATA!X273/ECO!X53))))</f>
        <v>0</v>
      </c>
      <c r="O327" s="64">
        <f>IF($C$2="National Currency",IF(Investment_Breakdown_DATA!Y273=0,0,Investment_Breakdown_DATA!Y273),IF($C$2="Current Exchange rate",IF(Investment_Breakdown_DATA!Y273=0,0,Investment_Breakdown_DATA!Y273/ECO!Y18),IF($C$2="Constant Exchange rate",IF(Investment_Breakdown_DATA!Y273=0,0,Investment_Breakdown_DATA!Y273/ECO!Y53))))</f>
        <v>0</v>
      </c>
      <c r="P327" s="144">
        <f>IF($C$2="National Currency",IF(Investment_Breakdown_DATA!Z273=0,0,Investment_Breakdown_DATA!Z273),IF($C$2="Current Exchange rate",IF(Investment_Breakdown_DATA!Z273=0,0,Investment_Breakdown_DATA!Z273/ECO!Z18),IF($C$2="Constant Exchange rate",IF(Investment_Breakdown_DATA!Z273=0,0,Investment_Breakdown_DATA!Z273/ECO!Z53))))</f>
        <v>0</v>
      </c>
      <c r="Q327" s="63">
        <f t="shared" si="101"/>
        <v>0</v>
      </c>
      <c r="R327" s="63" t="str">
        <f t="shared" si="102"/>
        <v>-</v>
      </c>
      <c r="S327" s="63" t="str">
        <f t="shared" si="103"/>
        <v>-</v>
      </c>
    </row>
    <row r="328" spans="3:19" ht="15" x14ac:dyDescent="0.25">
      <c r="C328" s="165"/>
      <c r="D328" s="166"/>
      <c r="E328" s="61" t="str">
        <f t="shared" si="100"/>
        <v>ES</v>
      </c>
      <c r="F328" s="64">
        <f>IF($C$2="National Currency",IF(Investment_Breakdown_DATA!P274=0,0,Investment_Breakdown_DATA!P274),IF($C$2="Current Exchange rate",IF(Investment_Breakdown_DATA!P274=0,0,Investment_Breakdown_DATA!P274/ECO!P19),IF($C$2="Constant Exchange rate",IF(Investment_Breakdown_DATA!P274=0,0,Investment_Breakdown_DATA!P274/ECO!P54))))</f>
        <v>0</v>
      </c>
      <c r="G328" s="64">
        <f>IF($C$2="National Currency",IF(Investment_Breakdown_DATA!Q274=0,0,Investment_Breakdown_DATA!Q274),IF($C$2="Current Exchange rate",IF(Investment_Breakdown_DATA!Q274=0,0,Investment_Breakdown_DATA!Q274/ECO!Q19),IF($C$2="Constant Exchange rate",IF(Investment_Breakdown_DATA!Q274=0,0,Investment_Breakdown_DATA!Q274/ECO!Q54))))</f>
        <v>0</v>
      </c>
      <c r="H328" s="64">
        <f>IF($C$2="National Currency",IF(Investment_Breakdown_DATA!R274=0,0,Investment_Breakdown_DATA!R274),IF($C$2="Current Exchange rate",IF(Investment_Breakdown_DATA!R274=0,0,Investment_Breakdown_DATA!R274/ECO!R19),IF($C$2="Constant Exchange rate",IF(Investment_Breakdown_DATA!R274=0,0,Investment_Breakdown_DATA!R274/ECO!R54))))</f>
        <v>0</v>
      </c>
      <c r="I328" s="64">
        <f>IF($C$2="National Currency",IF(Investment_Breakdown_DATA!S274=0,0,Investment_Breakdown_DATA!S274),IF($C$2="Current Exchange rate",IF(Investment_Breakdown_DATA!S274=0,0,Investment_Breakdown_DATA!S274/ECO!S19),IF($C$2="Constant Exchange rate",IF(Investment_Breakdown_DATA!S274=0,0,Investment_Breakdown_DATA!S274/ECO!S54))))</f>
        <v>0</v>
      </c>
      <c r="J328" s="64">
        <f>IF($C$2="National Currency",IF(Investment_Breakdown_DATA!T274=0,0,Investment_Breakdown_DATA!T274),IF($C$2="Current Exchange rate",IF(Investment_Breakdown_DATA!T274=0,0,Investment_Breakdown_DATA!T274/ECO!T19),IF($C$2="Constant Exchange rate",IF(Investment_Breakdown_DATA!T274=0,0,Investment_Breakdown_DATA!T274/ECO!T54))))</f>
        <v>0</v>
      </c>
      <c r="K328" s="64">
        <f>IF($C$2="National Currency",IF(Investment_Breakdown_DATA!U274=0,0,Investment_Breakdown_DATA!U274),IF($C$2="Current Exchange rate",IF(Investment_Breakdown_DATA!U274=0,0,Investment_Breakdown_DATA!U274/ECO!U19),IF($C$2="Constant Exchange rate",IF(Investment_Breakdown_DATA!U274=0,0,Investment_Breakdown_DATA!U274/ECO!U54))))</f>
        <v>0</v>
      </c>
      <c r="L328" s="64">
        <f>IF($C$2="National Currency",IF(Investment_Breakdown_DATA!V274=0,0,Investment_Breakdown_DATA!V274),IF($C$2="Current Exchange rate",IF(Investment_Breakdown_DATA!V274=0,0,Investment_Breakdown_DATA!V274/ECO!V19),IF($C$2="Constant Exchange rate",IF(Investment_Breakdown_DATA!V274=0,0,Investment_Breakdown_DATA!V274/ECO!V54))))</f>
        <v>0</v>
      </c>
      <c r="M328" s="64">
        <f>IF($C$2="National Currency",IF(Investment_Breakdown_DATA!W274=0,0,Investment_Breakdown_DATA!W274),IF($C$2="Current Exchange rate",IF(Investment_Breakdown_DATA!W274=0,0,Investment_Breakdown_DATA!W274/ECO!W19),IF($C$2="Constant Exchange rate",IF(Investment_Breakdown_DATA!W274=0,0,Investment_Breakdown_DATA!W274/ECO!W54))))</f>
        <v>71636.713581979973</v>
      </c>
      <c r="N328" s="64">
        <f>IF($C$2="National Currency",IF(Investment_Breakdown_DATA!X274=0,0,Investment_Breakdown_DATA!X274),IF($C$2="Current Exchange rate",IF(Investment_Breakdown_DATA!X274=0,0,Investment_Breakdown_DATA!X274/ECO!X19),IF($C$2="Constant Exchange rate",IF(Investment_Breakdown_DATA!X274=0,0,Investment_Breakdown_DATA!X274/ECO!X54))))</f>
        <v>72932.956997869915</v>
      </c>
      <c r="O328" s="64">
        <f>IF($C$2="National Currency",IF(Investment_Breakdown_DATA!Y274=0,0,Investment_Breakdown_DATA!Y274),IF($C$2="Current Exchange rate",IF(Investment_Breakdown_DATA!Y274=0,0,Investment_Breakdown_DATA!Y274/ECO!Y19),IF($C$2="Constant Exchange rate",IF(Investment_Breakdown_DATA!Y274=0,0,Investment_Breakdown_DATA!Y274/ECO!Y54))))</f>
        <v>70785.556312740169</v>
      </c>
      <c r="P328" s="144">
        <f>IF($C$2="National Currency",IF(Investment_Breakdown_DATA!Z274=0,0,Investment_Breakdown_DATA!Z274),IF($C$2="Current Exchange rate",IF(Investment_Breakdown_DATA!Z274=0,0,Investment_Breakdown_DATA!Z274/ECO!Z19),IF($C$2="Constant Exchange rate",IF(Investment_Breakdown_DATA!Z274=0,0,Investment_Breakdown_DATA!Z274/ECO!Z54))))</f>
        <v>66063.028200910252</v>
      </c>
      <c r="Q328" s="63">
        <f t="shared" si="101"/>
        <v>0.3476086255330133</v>
      </c>
      <c r="R328" s="63">
        <f t="shared" si="102"/>
        <v>-2.9443488561590403E-2</v>
      </c>
      <c r="S328" s="63" t="str">
        <f t="shared" si="103"/>
        <v>-</v>
      </c>
    </row>
    <row r="329" spans="3:19" ht="15" x14ac:dyDescent="0.25">
      <c r="C329" s="165"/>
      <c r="D329" s="166"/>
      <c r="E329" s="61" t="str">
        <f t="shared" si="100"/>
        <v>FI</v>
      </c>
      <c r="F329" s="64">
        <f>IF($C$2="National Currency",IF(Investment_Breakdown_DATA!P275=0,0,Investment_Breakdown_DATA!P275),IF($C$2="Current Exchange rate",IF(Investment_Breakdown_DATA!P275=0,0,Investment_Breakdown_DATA!P275/ECO!P20),IF($C$2="Constant Exchange rate",IF(Investment_Breakdown_DATA!P275=0,0,Investment_Breakdown_DATA!P275/ECO!P55))))</f>
        <v>16890</v>
      </c>
      <c r="G329" s="64">
        <f>IF($C$2="National Currency",IF(Investment_Breakdown_DATA!Q275=0,0,Investment_Breakdown_DATA!Q275),IF($C$2="Current Exchange rate",IF(Investment_Breakdown_DATA!Q275=0,0,Investment_Breakdown_DATA!Q275/ECO!Q20),IF($C$2="Constant Exchange rate",IF(Investment_Breakdown_DATA!Q275=0,0,Investment_Breakdown_DATA!Q275/ECO!Q55))))</f>
        <v>18237</v>
      </c>
      <c r="H329" s="64">
        <f>IF($C$2="National Currency",IF(Investment_Breakdown_DATA!R275=0,0,Investment_Breakdown_DATA!R275),IF($C$2="Current Exchange rate",IF(Investment_Breakdown_DATA!R275=0,0,Investment_Breakdown_DATA!R275/ECO!R20),IF($C$2="Constant Exchange rate",IF(Investment_Breakdown_DATA!R275=0,0,Investment_Breakdown_DATA!R275/ECO!R55))))</f>
        <v>18293</v>
      </c>
      <c r="I329" s="64">
        <f>IF($C$2="National Currency",IF(Investment_Breakdown_DATA!S275=0,0,Investment_Breakdown_DATA!S275),IF($C$2="Current Exchange rate",IF(Investment_Breakdown_DATA!S275=0,0,Investment_Breakdown_DATA!S275/ECO!S20),IF($C$2="Constant Exchange rate",IF(Investment_Breakdown_DATA!S275=0,0,Investment_Breakdown_DATA!S275/ECO!S55))))</f>
        <v>20648</v>
      </c>
      <c r="J329" s="64">
        <f>IF($C$2="National Currency",IF(Investment_Breakdown_DATA!T275=0,0,Investment_Breakdown_DATA!T275),IF($C$2="Current Exchange rate",IF(Investment_Breakdown_DATA!T275=0,0,Investment_Breakdown_DATA!T275/ECO!T20),IF($C$2="Constant Exchange rate",IF(Investment_Breakdown_DATA!T275=0,0,Investment_Breakdown_DATA!T275/ECO!T55))))</f>
        <v>24763</v>
      </c>
      <c r="K329" s="64">
        <f>IF($C$2="National Currency",IF(Investment_Breakdown_DATA!U275=0,0,Investment_Breakdown_DATA!U275),IF($C$2="Current Exchange rate",IF(Investment_Breakdown_DATA!U275=0,0,Investment_Breakdown_DATA!U275/ECO!U20),IF($C$2="Constant Exchange rate",IF(Investment_Breakdown_DATA!U275=0,0,Investment_Breakdown_DATA!U275/ECO!U55))))</f>
        <v>24581</v>
      </c>
      <c r="L329" s="64">
        <f>IF($C$2="National Currency",IF(Investment_Breakdown_DATA!V275=0,0,Investment_Breakdown_DATA!V275),IF($C$2="Current Exchange rate",IF(Investment_Breakdown_DATA!V275=0,0,Investment_Breakdown_DATA!V275/ECO!V20),IF($C$2="Constant Exchange rate",IF(Investment_Breakdown_DATA!V275=0,0,Investment_Breakdown_DATA!V275/ECO!V55))))</f>
        <v>21636</v>
      </c>
      <c r="M329" s="64">
        <f>IF($C$2="National Currency",IF(Investment_Breakdown_DATA!W275=0,0,Investment_Breakdown_DATA!W275),IF($C$2="Current Exchange rate",IF(Investment_Breakdown_DATA!W275=0,0,Investment_Breakdown_DATA!W275/ECO!W20),IF($C$2="Constant Exchange rate",IF(Investment_Breakdown_DATA!W275=0,0,Investment_Breakdown_DATA!W275/ECO!W55))))</f>
        <v>20968</v>
      </c>
      <c r="N329" s="64">
        <f>IF($C$2="National Currency",IF(Investment_Breakdown_DATA!X275=0,0,Investment_Breakdown_DATA!X275),IF($C$2="Current Exchange rate",IF(Investment_Breakdown_DATA!X275=0,0,Investment_Breakdown_DATA!X275/ECO!X20),IF($C$2="Constant Exchange rate",IF(Investment_Breakdown_DATA!X275=0,0,Investment_Breakdown_DATA!X275/ECO!X55))))</f>
        <v>26213</v>
      </c>
      <c r="O329" s="64">
        <f>IF($C$2="National Currency",IF(Investment_Breakdown_DATA!Y275=0,0,Investment_Breakdown_DATA!Y275),IF($C$2="Current Exchange rate",IF(Investment_Breakdown_DATA!Y275=0,0,Investment_Breakdown_DATA!Y275/ECO!Y20),IF($C$2="Constant Exchange rate",IF(Investment_Breakdown_DATA!Y275=0,0,Investment_Breakdown_DATA!Y275/ECO!Y55))))</f>
        <v>26699</v>
      </c>
      <c r="P329" s="144">
        <f>IF($C$2="National Currency",IF(Investment_Breakdown_DATA!Z275=0,0,Investment_Breakdown_DATA!Z275),IF($C$2="Current Exchange rate",IF(Investment_Breakdown_DATA!Z275=0,0,Investment_Breakdown_DATA!Z275/ECO!Z20),IF($C$2="Constant Exchange rate",IF(Investment_Breakdown_DATA!Z275=0,0,Investment_Breakdown_DATA!Z275/ECO!Z55))))</f>
        <v>25906</v>
      </c>
      <c r="Q329" s="63">
        <f t="shared" si="101"/>
        <v>0.13111153145568399</v>
      </c>
      <c r="R329" s="63">
        <f t="shared" si="102"/>
        <v>1.8540418876130227E-2</v>
      </c>
      <c r="S329" s="63">
        <f t="shared" si="103"/>
        <v>0.58075784487862636</v>
      </c>
    </row>
    <row r="330" spans="3:19" ht="15" x14ac:dyDescent="0.25">
      <c r="C330" s="165"/>
      <c r="D330" s="166"/>
      <c r="E330" s="61" t="str">
        <f t="shared" si="100"/>
        <v>FR</v>
      </c>
      <c r="F330" s="64">
        <f>IF($C$2="National Currency",IF(Investment_Breakdown_DATA!P276=0,0,Investment_Breakdown_DATA!P276),IF($C$2="Current Exchange rate",IF(Investment_Breakdown_DATA!P276=0,0,Investment_Breakdown_DATA!P276/ECO!P21),IF($C$2="Constant Exchange rate",IF(Investment_Breakdown_DATA!P276=0,0,Investment_Breakdown_DATA!P276/ECO!P56))))</f>
        <v>0</v>
      </c>
      <c r="G330" s="64">
        <f>IF($C$2="National Currency",IF(Investment_Breakdown_DATA!Q276=0,0,Investment_Breakdown_DATA!Q276),IF($C$2="Current Exchange rate",IF(Investment_Breakdown_DATA!Q276=0,0,Investment_Breakdown_DATA!Q276/ECO!Q21),IF($C$2="Constant Exchange rate",IF(Investment_Breakdown_DATA!Q276=0,0,Investment_Breakdown_DATA!Q276/ECO!Q56))))</f>
        <v>0</v>
      </c>
      <c r="H330" s="64">
        <f>IF($C$2="National Currency",IF(Investment_Breakdown_DATA!R276=0,0,Investment_Breakdown_DATA!R276),IF($C$2="Current Exchange rate",IF(Investment_Breakdown_DATA!R276=0,0,Investment_Breakdown_DATA!R276/ECO!R21),IF($C$2="Constant Exchange rate",IF(Investment_Breakdown_DATA!R276=0,0,Investment_Breakdown_DATA!R276/ECO!R56))))</f>
        <v>0</v>
      </c>
      <c r="I330" s="64">
        <f>IF($C$2="National Currency",IF(Investment_Breakdown_DATA!S276=0,0,Investment_Breakdown_DATA!S276),IF($C$2="Current Exchange rate",IF(Investment_Breakdown_DATA!S276=0,0,Investment_Breakdown_DATA!S276/ECO!S21),IF($C$2="Constant Exchange rate",IF(Investment_Breakdown_DATA!S276=0,0,Investment_Breakdown_DATA!S276/ECO!S56))))</f>
        <v>0</v>
      </c>
      <c r="J330" s="64">
        <f>IF($C$2="National Currency",IF(Investment_Breakdown_DATA!T276=0,0,Investment_Breakdown_DATA!T276),IF($C$2="Current Exchange rate",IF(Investment_Breakdown_DATA!T276=0,0,Investment_Breakdown_DATA!T276/ECO!T21),IF($C$2="Constant Exchange rate",IF(Investment_Breakdown_DATA!T276=0,0,Investment_Breakdown_DATA!T276/ECO!T56))))</f>
        <v>0</v>
      </c>
      <c r="K330" s="64">
        <f>IF($C$2="National Currency",IF(Investment_Breakdown_DATA!U276=0,0,Investment_Breakdown_DATA!U276),IF($C$2="Current Exchange rate",IF(Investment_Breakdown_DATA!U276=0,0,Investment_Breakdown_DATA!U276/ECO!U21),IF($C$2="Constant Exchange rate",IF(Investment_Breakdown_DATA!U276=0,0,Investment_Breakdown_DATA!U276/ECO!U56))))</f>
        <v>0</v>
      </c>
      <c r="L330" s="64">
        <f>IF($C$2="National Currency",IF(Investment_Breakdown_DATA!V276=0,0,Investment_Breakdown_DATA!V276),IF($C$2="Current Exchange rate",IF(Investment_Breakdown_DATA!V276=0,0,Investment_Breakdown_DATA!V276/ECO!V21),IF($C$2="Constant Exchange rate",IF(Investment_Breakdown_DATA!V276=0,0,Investment_Breakdown_DATA!V276/ECO!V56))))</f>
        <v>0</v>
      </c>
      <c r="M330" s="64">
        <f>IF($C$2="National Currency",IF(Investment_Breakdown_DATA!W276=0,0,Investment_Breakdown_DATA!W276),IF($C$2="Current Exchange rate",IF(Investment_Breakdown_DATA!W276=0,0,Investment_Breakdown_DATA!W276/ECO!W21),IF($C$2="Constant Exchange rate",IF(Investment_Breakdown_DATA!W276=0,0,Investment_Breakdown_DATA!W276/ECO!W56))))</f>
        <v>0</v>
      </c>
      <c r="N330" s="64">
        <f>IF($C$2="National Currency",IF(Investment_Breakdown_DATA!X276=0,0,Investment_Breakdown_DATA!X276),IF($C$2="Current Exchange rate",IF(Investment_Breakdown_DATA!X276=0,0,Investment_Breakdown_DATA!X276/ECO!X21),IF($C$2="Constant Exchange rate",IF(Investment_Breakdown_DATA!X276=0,0,Investment_Breakdown_DATA!X276/ECO!X56))))</f>
        <v>0</v>
      </c>
      <c r="O330" s="64">
        <f>IF($C$2="National Currency",IF(Investment_Breakdown_DATA!Y276=0,0,Investment_Breakdown_DATA!Y276),IF($C$2="Current Exchange rate",IF(Investment_Breakdown_DATA!Y276=0,0,Investment_Breakdown_DATA!Y276/ECO!Y21),IF($C$2="Constant Exchange rate",IF(Investment_Breakdown_DATA!Y276=0,0,Investment_Breakdown_DATA!Y276/ECO!Y56))))</f>
        <v>0</v>
      </c>
      <c r="P330" s="144">
        <f>IF($C$2="National Currency",IF(Investment_Breakdown_DATA!Z276=0,0,Investment_Breakdown_DATA!Z276),IF($C$2="Current Exchange rate",IF(Investment_Breakdown_DATA!Z276=0,0,Investment_Breakdown_DATA!Z276/ECO!Z21),IF($C$2="Constant Exchange rate",IF(Investment_Breakdown_DATA!Z276=0,0,Investment_Breakdown_DATA!Z276/ECO!Z56))))</f>
        <v>0</v>
      </c>
      <c r="Q330" s="63">
        <f t="shared" si="101"/>
        <v>0</v>
      </c>
      <c r="R330" s="63" t="str">
        <f t="shared" si="102"/>
        <v>-</v>
      </c>
      <c r="S330" s="63" t="str">
        <f t="shared" si="103"/>
        <v>-</v>
      </c>
    </row>
    <row r="331" spans="3:19" ht="15" x14ac:dyDescent="0.25">
      <c r="C331" s="165"/>
      <c r="D331" s="166"/>
      <c r="E331" s="61" t="str">
        <f t="shared" si="100"/>
        <v>GR</v>
      </c>
      <c r="F331" s="64">
        <f>IF($C$2="National Currency",IF(Investment_Breakdown_DATA!P277=0,0,Investment_Breakdown_DATA!P277),IF($C$2="Current Exchange rate",IF(Investment_Breakdown_DATA!P277=0,0,Investment_Breakdown_DATA!P277/ECO!P22),IF($C$2="Constant Exchange rate",IF(Investment_Breakdown_DATA!P277=0,0,Investment_Breakdown_DATA!P277/ECO!P57))))</f>
        <v>0</v>
      </c>
      <c r="G331" s="64">
        <f>IF($C$2="National Currency",IF(Investment_Breakdown_DATA!Q277=0,0,Investment_Breakdown_DATA!Q277),IF($C$2="Current Exchange rate",IF(Investment_Breakdown_DATA!Q277=0,0,Investment_Breakdown_DATA!Q277/ECO!Q22),IF($C$2="Constant Exchange rate",IF(Investment_Breakdown_DATA!Q277=0,0,Investment_Breakdown_DATA!Q277/ECO!Q57))))</f>
        <v>0</v>
      </c>
      <c r="H331" s="64">
        <f>IF($C$2="National Currency",IF(Investment_Breakdown_DATA!R277=0,0,Investment_Breakdown_DATA!R277),IF($C$2="Current Exchange rate",IF(Investment_Breakdown_DATA!R277=0,0,Investment_Breakdown_DATA!R277/ECO!R22),IF($C$2="Constant Exchange rate",IF(Investment_Breakdown_DATA!R277=0,0,Investment_Breakdown_DATA!R277/ECO!R57))))</f>
        <v>0</v>
      </c>
      <c r="I331" s="64">
        <f>IF($C$2="National Currency",IF(Investment_Breakdown_DATA!S277=0,0,Investment_Breakdown_DATA!S277),IF($C$2="Current Exchange rate",IF(Investment_Breakdown_DATA!S277=0,0,Investment_Breakdown_DATA!S277/ECO!S22),IF($C$2="Constant Exchange rate",IF(Investment_Breakdown_DATA!S277=0,0,Investment_Breakdown_DATA!S277/ECO!S57))))</f>
        <v>0</v>
      </c>
      <c r="J331" s="64">
        <f>IF($C$2="National Currency",IF(Investment_Breakdown_DATA!T277=0,0,Investment_Breakdown_DATA!T277),IF($C$2="Current Exchange rate",IF(Investment_Breakdown_DATA!T277=0,0,Investment_Breakdown_DATA!T277/ECO!T22),IF($C$2="Constant Exchange rate",IF(Investment_Breakdown_DATA!T277=0,0,Investment_Breakdown_DATA!T277/ECO!T57))))</f>
        <v>0</v>
      </c>
      <c r="K331" s="64">
        <f>IF($C$2="National Currency",IF(Investment_Breakdown_DATA!U277=0,0,Investment_Breakdown_DATA!U277),IF($C$2="Current Exchange rate",IF(Investment_Breakdown_DATA!U277=0,0,Investment_Breakdown_DATA!U277/ECO!U22),IF($C$2="Constant Exchange rate",IF(Investment_Breakdown_DATA!U277=0,0,Investment_Breakdown_DATA!U277/ECO!U57))))</f>
        <v>0</v>
      </c>
      <c r="L331" s="64">
        <f>IF($C$2="National Currency",IF(Investment_Breakdown_DATA!V277=0,0,Investment_Breakdown_DATA!V277),IF($C$2="Current Exchange rate",IF(Investment_Breakdown_DATA!V277=0,0,Investment_Breakdown_DATA!V277/ECO!V22),IF($C$2="Constant Exchange rate",IF(Investment_Breakdown_DATA!V277=0,0,Investment_Breakdown_DATA!V277/ECO!V57))))</f>
        <v>0</v>
      </c>
      <c r="M331" s="64">
        <f>IF($C$2="National Currency",IF(Investment_Breakdown_DATA!W277=0,0,Investment_Breakdown_DATA!W277),IF($C$2="Current Exchange rate",IF(Investment_Breakdown_DATA!W277=0,0,Investment_Breakdown_DATA!W277/ECO!W22),IF($C$2="Constant Exchange rate",IF(Investment_Breakdown_DATA!W277=0,0,Investment_Breakdown_DATA!W277/ECO!W57))))</f>
        <v>0</v>
      </c>
      <c r="N331" s="64">
        <f>IF($C$2="National Currency",IF(Investment_Breakdown_DATA!X277=0,0,Investment_Breakdown_DATA!X277),IF($C$2="Current Exchange rate",IF(Investment_Breakdown_DATA!X277=0,0,Investment_Breakdown_DATA!X277/ECO!X22),IF($C$2="Constant Exchange rate",IF(Investment_Breakdown_DATA!X277=0,0,Investment_Breakdown_DATA!X277/ECO!X57))))</f>
        <v>0</v>
      </c>
      <c r="O331" s="64">
        <f>IF($C$2="National Currency",IF(Investment_Breakdown_DATA!Y277=0,0,Investment_Breakdown_DATA!Y277),IF($C$2="Current Exchange rate",IF(Investment_Breakdown_DATA!Y277=0,0,Investment_Breakdown_DATA!Y277/ECO!Y22),IF($C$2="Constant Exchange rate",IF(Investment_Breakdown_DATA!Y277=0,0,Investment_Breakdown_DATA!Y277/ECO!Y57))))</f>
        <v>0</v>
      </c>
      <c r="P331" s="144">
        <f>IF($C$2="National Currency",IF(Investment_Breakdown_DATA!Z277=0,0,Investment_Breakdown_DATA!Z277),IF($C$2="Current Exchange rate",IF(Investment_Breakdown_DATA!Z277=0,0,Investment_Breakdown_DATA!Z277/ECO!Z22),IF($C$2="Constant Exchange rate",IF(Investment_Breakdown_DATA!Z277=0,0,Investment_Breakdown_DATA!Z277/ECO!Z57))))</f>
        <v>0</v>
      </c>
      <c r="Q331" s="63">
        <f t="shared" si="101"/>
        <v>0</v>
      </c>
      <c r="R331" s="63" t="str">
        <f t="shared" si="102"/>
        <v>-</v>
      </c>
      <c r="S331" s="63" t="str">
        <f t="shared" si="103"/>
        <v>-</v>
      </c>
    </row>
    <row r="332" spans="3:19" ht="15" x14ac:dyDescent="0.25">
      <c r="C332" s="165"/>
      <c r="D332" s="166"/>
      <c r="E332" s="61" t="str">
        <f t="shared" si="100"/>
        <v>HR</v>
      </c>
      <c r="F332" s="64">
        <f>IF($C$2="National Currency",IF(Investment_Breakdown_DATA!P278=0,0,Investment_Breakdown_DATA!P278),IF($C$2="Current Exchange rate",IF(Investment_Breakdown_DATA!P278=0,0,Investment_Breakdown_DATA!P278/ECO!P23),IF($C$2="Constant Exchange rate",IF(Investment_Breakdown_DATA!P278=0,0,Investment_Breakdown_DATA!P278/ECO!P58))))</f>
        <v>0</v>
      </c>
      <c r="G332" s="64">
        <f>IF($C$2="National Currency",IF(Investment_Breakdown_DATA!Q278=0,0,Investment_Breakdown_DATA!Q278),IF($C$2="Current Exchange rate",IF(Investment_Breakdown_DATA!Q278=0,0,Investment_Breakdown_DATA!Q278/ECO!Q23),IF($C$2="Constant Exchange rate",IF(Investment_Breakdown_DATA!Q278=0,0,Investment_Breakdown_DATA!Q278/ECO!Q58))))</f>
        <v>0</v>
      </c>
      <c r="H332" s="64">
        <f>IF($C$2="National Currency",IF(Investment_Breakdown_DATA!R278=0,0,Investment_Breakdown_DATA!R278),IF($C$2="Current Exchange rate",IF(Investment_Breakdown_DATA!R278=0,0,Investment_Breakdown_DATA!R278/ECO!R23),IF($C$2="Constant Exchange rate",IF(Investment_Breakdown_DATA!R278=0,0,Investment_Breakdown_DATA!R278/ECO!R58))))</f>
        <v>0</v>
      </c>
      <c r="I332" s="64">
        <f>IF($C$2="National Currency",IF(Investment_Breakdown_DATA!S278=0,0,Investment_Breakdown_DATA!S278),IF($C$2="Current Exchange rate",IF(Investment_Breakdown_DATA!S278=0,0,Investment_Breakdown_DATA!S278/ECO!S23),IF($C$2="Constant Exchange rate",IF(Investment_Breakdown_DATA!S278=0,0,Investment_Breakdown_DATA!S278/ECO!S58))))</f>
        <v>0</v>
      </c>
      <c r="J332" s="64">
        <f>IF($C$2="National Currency",IF(Investment_Breakdown_DATA!T278=0,0,Investment_Breakdown_DATA!T278),IF($C$2="Current Exchange rate",IF(Investment_Breakdown_DATA!T278=0,0,Investment_Breakdown_DATA!T278/ECO!T23),IF($C$2="Constant Exchange rate",IF(Investment_Breakdown_DATA!T278=0,0,Investment_Breakdown_DATA!T278/ECO!T58))))</f>
        <v>0</v>
      </c>
      <c r="K332" s="64">
        <f>IF($C$2="National Currency",IF(Investment_Breakdown_DATA!U278=0,0,Investment_Breakdown_DATA!U278),IF($C$2="Current Exchange rate",IF(Investment_Breakdown_DATA!U278=0,0,Investment_Breakdown_DATA!U278/ECO!U23),IF($C$2="Constant Exchange rate",IF(Investment_Breakdown_DATA!U278=0,0,Investment_Breakdown_DATA!U278/ECO!U58))))</f>
        <v>0</v>
      </c>
      <c r="L332" s="64">
        <f>IF($C$2="National Currency",IF(Investment_Breakdown_DATA!V278=0,0,Investment_Breakdown_DATA!V278),IF($C$2="Current Exchange rate",IF(Investment_Breakdown_DATA!V278=0,0,Investment_Breakdown_DATA!V278/ECO!V23),IF($C$2="Constant Exchange rate",IF(Investment_Breakdown_DATA!V278=0,0,Investment_Breakdown_DATA!V278/ECO!V58))))</f>
        <v>0</v>
      </c>
      <c r="M332" s="64">
        <f>IF($C$2="National Currency",IF(Investment_Breakdown_DATA!W278=0,0,Investment_Breakdown_DATA!W278),IF($C$2="Current Exchange rate",IF(Investment_Breakdown_DATA!W278=0,0,Investment_Breakdown_DATA!W278/ECO!W23),IF($C$2="Constant Exchange rate",IF(Investment_Breakdown_DATA!W278=0,0,Investment_Breakdown_DATA!W278/ECO!W58))))</f>
        <v>0</v>
      </c>
      <c r="N332" s="64">
        <f>IF($C$2="National Currency",IF(Investment_Breakdown_DATA!X278=0,0,Investment_Breakdown_DATA!X278),IF($C$2="Current Exchange rate",IF(Investment_Breakdown_DATA!X278=0,0,Investment_Breakdown_DATA!X278/ECO!X23),IF($C$2="Constant Exchange rate",IF(Investment_Breakdown_DATA!X278=0,0,Investment_Breakdown_DATA!X278/ECO!X58))))</f>
        <v>0</v>
      </c>
      <c r="O332" s="64">
        <f>IF($C$2="National Currency",IF(Investment_Breakdown_DATA!Y278=0,0,Investment_Breakdown_DATA!Y278),IF($C$2="Current Exchange rate",IF(Investment_Breakdown_DATA!Y278=0,0,Investment_Breakdown_DATA!Y278/ECO!Y23),IF($C$2="Constant Exchange rate",IF(Investment_Breakdown_DATA!Y278=0,0,Investment_Breakdown_DATA!Y278/ECO!Y58))))</f>
        <v>0</v>
      </c>
      <c r="P332" s="144">
        <f>IF($C$2="National Currency",IF(Investment_Breakdown_DATA!Z278=0,0,Investment_Breakdown_DATA!Z278),IF($C$2="Current Exchange rate",IF(Investment_Breakdown_DATA!Z278=0,0,Investment_Breakdown_DATA!Z278/ECO!Z23),IF($C$2="Constant Exchange rate",IF(Investment_Breakdown_DATA!Z278=0,0,Investment_Breakdown_DATA!Z278/ECO!Z58))))</f>
        <v>0</v>
      </c>
      <c r="Q332" s="63">
        <f t="shared" si="101"/>
        <v>0</v>
      </c>
      <c r="R332" s="63" t="str">
        <f t="shared" si="102"/>
        <v>-</v>
      </c>
      <c r="S332" s="63" t="str">
        <f t="shared" si="103"/>
        <v>-</v>
      </c>
    </row>
    <row r="333" spans="3:19" ht="15" x14ac:dyDescent="0.25">
      <c r="C333" s="165"/>
      <c r="D333" s="166"/>
      <c r="E333" s="61" t="str">
        <f t="shared" si="100"/>
        <v>HU</v>
      </c>
      <c r="F333" s="64">
        <f>IF($C$2="National Currency",IF(Investment_Breakdown_DATA!P279=0,0,Investment_Breakdown_DATA!P279),IF($C$2="Current Exchange rate",IF(Investment_Breakdown_DATA!P279=0,0,Investment_Breakdown_DATA!P279/ECO!P24),IF($C$2="Constant Exchange rate",IF(Investment_Breakdown_DATA!P279=0,0,Investment_Breakdown_DATA!P279/ECO!P59))))</f>
        <v>0</v>
      </c>
      <c r="G333" s="64">
        <f>IF($C$2="National Currency",IF(Investment_Breakdown_DATA!Q279=0,0,Investment_Breakdown_DATA!Q279),IF($C$2="Current Exchange rate",IF(Investment_Breakdown_DATA!Q279=0,0,Investment_Breakdown_DATA!Q279/ECO!Q24),IF($C$2="Constant Exchange rate",IF(Investment_Breakdown_DATA!Q279=0,0,Investment_Breakdown_DATA!Q279/ECO!Q59))))</f>
        <v>0</v>
      </c>
      <c r="H333" s="64">
        <f>IF($C$2="National Currency",IF(Investment_Breakdown_DATA!R279=0,0,Investment_Breakdown_DATA!R279),IF($C$2="Current Exchange rate",IF(Investment_Breakdown_DATA!R279=0,0,Investment_Breakdown_DATA!R279/ECO!R24),IF($C$2="Constant Exchange rate",IF(Investment_Breakdown_DATA!R279=0,0,Investment_Breakdown_DATA!R279/ECO!R59))))</f>
        <v>0</v>
      </c>
      <c r="I333" s="64">
        <f>IF($C$2="National Currency",IF(Investment_Breakdown_DATA!S279=0,0,Investment_Breakdown_DATA!S279),IF($C$2="Current Exchange rate",IF(Investment_Breakdown_DATA!S279=0,0,Investment_Breakdown_DATA!S279/ECO!S24),IF($C$2="Constant Exchange rate",IF(Investment_Breakdown_DATA!S279=0,0,Investment_Breakdown_DATA!S279/ECO!S59))))</f>
        <v>0</v>
      </c>
      <c r="J333" s="64">
        <f>IF($C$2="National Currency",IF(Investment_Breakdown_DATA!T279=0,0,Investment_Breakdown_DATA!T279),IF($C$2="Current Exchange rate",IF(Investment_Breakdown_DATA!T279=0,0,Investment_Breakdown_DATA!T279/ECO!T24),IF($C$2="Constant Exchange rate",IF(Investment_Breakdown_DATA!T279=0,0,Investment_Breakdown_DATA!T279/ECO!T59))))</f>
        <v>0</v>
      </c>
      <c r="K333" s="64">
        <f>IF($C$2="National Currency",IF(Investment_Breakdown_DATA!U279=0,0,Investment_Breakdown_DATA!U279),IF($C$2="Current Exchange rate",IF(Investment_Breakdown_DATA!U279=0,0,Investment_Breakdown_DATA!U279/ECO!U24),IF($C$2="Constant Exchange rate",IF(Investment_Breakdown_DATA!U279=0,0,Investment_Breakdown_DATA!U279/ECO!U59))))</f>
        <v>0</v>
      </c>
      <c r="L333" s="64">
        <f>IF($C$2="National Currency",IF(Investment_Breakdown_DATA!V279=0,0,Investment_Breakdown_DATA!V279),IF($C$2="Current Exchange rate",IF(Investment_Breakdown_DATA!V279=0,0,Investment_Breakdown_DATA!V279/ECO!V24),IF($C$2="Constant Exchange rate",IF(Investment_Breakdown_DATA!V279=0,0,Investment_Breakdown_DATA!V279/ECO!V59))))</f>
        <v>0</v>
      </c>
      <c r="M333" s="64">
        <f>IF($C$2="National Currency",IF(Investment_Breakdown_DATA!W279=0,0,Investment_Breakdown_DATA!W279),IF($C$2="Current Exchange rate",IF(Investment_Breakdown_DATA!W279=0,0,Investment_Breakdown_DATA!W279/ECO!W24),IF($C$2="Constant Exchange rate",IF(Investment_Breakdown_DATA!W279=0,0,Investment_Breakdown_DATA!W279/ECO!W59))))</f>
        <v>0</v>
      </c>
      <c r="N333" s="64">
        <f>IF($C$2="National Currency",IF(Investment_Breakdown_DATA!X279=0,0,Investment_Breakdown_DATA!X279),IF($C$2="Current Exchange rate",IF(Investment_Breakdown_DATA!X279=0,0,Investment_Breakdown_DATA!X279/ECO!X24),IF($C$2="Constant Exchange rate",IF(Investment_Breakdown_DATA!X279=0,0,Investment_Breakdown_DATA!X279/ECO!X59))))</f>
        <v>0</v>
      </c>
      <c r="O333" s="64">
        <f>IF($C$2="National Currency",IF(Investment_Breakdown_DATA!Y279=0,0,Investment_Breakdown_DATA!Y279),IF($C$2="Current Exchange rate",IF(Investment_Breakdown_DATA!Y279=0,0,Investment_Breakdown_DATA!Y279/ECO!Y24),IF($C$2="Constant Exchange rate",IF(Investment_Breakdown_DATA!Y279=0,0,Investment_Breakdown_DATA!Y279/ECO!Y59))))</f>
        <v>0</v>
      </c>
      <c r="P333" s="144">
        <f>IF($C$2="National Currency",IF(Investment_Breakdown_DATA!Z279=0,0,Investment_Breakdown_DATA!Z279),IF($C$2="Current Exchange rate",IF(Investment_Breakdown_DATA!Z279=0,0,Investment_Breakdown_DATA!Z279/ECO!Z24),IF($C$2="Constant Exchange rate",IF(Investment_Breakdown_DATA!Z279=0,0,Investment_Breakdown_DATA!Z279/ECO!Z59))))</f>
        <v>0</v>
      </c>
      <c r="Q333" s="63">
        <f t="shared" si="101"/>
        <v>0</v>
      </c>
      <c r="R333" s="63" t="str">
        <f t="shared" si="102"/>
        <v>-</v>
      </c>
      <c r="S333" s="63" t="str">
        <f t="shared" si="103"/>
        <v>-</v>
      </c>
    </row>
    <row r="334" spans="3:19" ht="15" x14ac:dyDescent="0.25">
      <c r="C334" s="165"/>
      <c r="D334" s="166"/>
      <c r="E334" s="61" t="str">
        <f t="shared" si="100"/>
        <v>IE</v>
      </c>
      <c r="F334" s="64">
        <f>IF($C$2="National Currency",IF(Investment_Breakdown_DATA!P280=0,0,Investment_Breakdown_DATA!P280),IF($C$2="Current Exchange rate",IF(Investment_Breakdown_DATA!P280=0,0,Investment_Breakdown_DATA!P280/ECO!P25),IF($C$2="Constant Exchange rate",IF(Investment_Breakdown_DATA!P280=0,0,Investment_Breakdown_DATA!P280/ECO!P60))))</f>
        <v>0</v>
      </c>
      <c r="G334" s="64">
        <f>IF($C$2="National Currency",IF(Investment_Breakdown_DATA!Q280=0,0,Investment_Breakdown_DATA!Q280),IF($C$2="Current Exchange rate",IF(Investment_Breakdown_DATA!Q280=0,0,Investment_Breakdown_DATA!Q280/ECO!Q25),IF($C$2="Constant Exchange rate",IF(Investment_Breakdown_DATA!Q280=0,0,Investment_Breakdown_DATA!Q280/ECO!Q60))))</f>
        <v>0</v>
      </c>
      <c r="H334" s="64">
        <f>IF($C$2="National Currency",IF(Investment_Breakdown_DATA!R280=0,0,Investment_Breakdown_DATA!R280),IF($C$2="Current Exchange rate",IF(Investment_Breakdown_DATA!R280=0,0,Investment_Breakdown_DATA!R280/ECO!R25),IF($C$2="Constant Exchange rate",IF(Investment_Breakdown_DATA!R280=0,0,Investment_Breakdown_DATA!R280/ECO!R60))))</f>
        <v>0</v>
      </c>
      <c r="I334" s="64">
        <f>IF($C$2="National Currency",IF(Investment_Breakdown_DATA!S280=0,0,Investment_Breakdown_DATA!S280),IF($C$2="Current Exchange rate",IF(Investment_Breakdown_DATA!S280=0,0,Investment_Breakdown_DATA!S280/ECO!S25),IF($C$2="Constant Exchange rate",IF(Investment_Breakdown_DATA!S280=0,0,Investment_Breakdown_DATA!S280/ECO!S60))))</f>
        <v>0</v>
      </c>
      <c r="J334" s="64">
        <f>IF($C$2="National Currency",IF(Investment_Breakdown_DATA!T280=0,0,Investment_Breakdown_DATA!T280),IF($C$2="Current Exchange rate",IF(Investment_Breakdown_DATA!T280=0,0,Investment_Breakdown_DATA!T280/ECO!T25),IF($C$2="Constant Exchange rate",IF(Investment_Breakdown_DATA!T280=0,0,Investment_Breakdown_DATA!T280/ECO!T60))))</f>
        <v>0</v>
      </c>
      <c r="K334" s="64">
        <f>IF($C$2="National Currency",IF(Investment_Breakdown_DATA!U280=0,0,Investment_Breakdown_DATA!U280),IF($C$2="Current Exchange rate",IF(Investment_Breakdown_DATA!U280=0,0,Investment_Breakdown_DATA!U280/ECO!U25),IF($C$2="Constant Exchange rate",IF(Investment_Breakdown_DATA!U280=0,0,Investment_Breakdown_DATA!U280/ECO!U60))))</f>
        <v>0</v>
      </c>
      <c r="L334" s="64">
        <f>IF($C$2="National Currency",IF(Investment_Breakdown_DATA!V280=0,0,Investment_Breakdown_DATA!V280),IF($C$2="Current Exchange rate",IF(Investment_Breakdown_DATA!V280=0,0,Investment_Breakdown_DATA!V280/ECO!V25),IF($C$2="Constant Exchange rate",IF(Investment_Breakdown_DATA!V280=0,0,Investment_Breakdown_DATA!V280/ECO!V60))))</f>
        <v>0</v>
      </c>
      <c r="M334" s="64">
        <f>IF($C$2="National Currency",IF(Investment_Breakdown_DATA!W280=0,0,Investment_Breakdown_DATA!W280),IF($C$2="Current Exchange rate",IF(Investment_Breakdown_DATA!W280=0,0,Investment_Breakdown_DATA!W280/ECO!W25),IF($C$2="Constant Exchange rate",IF(Investment_Breakdown_DATA!W280=0,0,Investment_Breakdown_DATA!W280/ECO!W60))))</f>
        <v>0</v>
      </c>
      <c r="N334" s="64">
        <f>IF($C$2="National Currency",IF(Investment_Breakdown_DATA!X280=0,0,Investment_Breakdown_DATA!X280),IF($C$2="Current Exchange rate",IF(Investment_Breakdown_DATA!X280=0,0,Investment_Breakdown_DATA!X280/ECO!X25),IF($C$2="Constant Exchange rate",IF(Investment_Breakdown_DATA!X280=0,0,Investment_Breakdown_DATA!X280/ECO!X60))))</f>
        <v>0</v>
      </c>
      <c r="O334" s="64">
        <f>IF($C$2="National Currency",IF(Investment_Breakdown_DATA!Y280=0,0,Investment_Breakdown_DATA!Y280),IF($C$2="Current Exchange rate",IF(Investment_Breakdown_DATA!Y280=0,0,Investment_Breakdown_DATA!Y280/ECO!Y25),IF($C$2="Constant Exchange rate",IF(Investment_Breakdown_DATA!Y280=0,0,Investment_Breakdown_DATA!Y280/ECO!Y60))))</f>
        <v>0</v>
      </c>
      <c r="P334" s="144">
        <f>IF($C$2="National Currency",IF(Investment_Breakdown_DATA!Z280=0,0,Investment_Breakdown_DATA!Z280),IF($C$2="Current Exchange rate",IF(Investment_Breakdown_DATA!Z280=0,0,Investment_Breakdown_DATA!Z280/ECO!Z25),IF($C$2="Constant Exchange rate",IF(Investment_Breakdown_DATA!Z280=0,0,Investment_Breakdown_DATA!Z280/ECO!Z60))))</f>
        <v>0</v>
      </c>
      <c r="Q334" s="63">
        <f t="shared" si="101"/>
        <v>0</v>
      </c>
      <c r="R334" s="63" t="str">
        <f t="shared" si="102"/>
        <v>-</v>
      </c>
      <c r="S334" s="63" t="str">
        <f t="shared" si="103"/>
        <v>-</v>
      </c>
    </row>
    <row r="335" spans="3:19" ht="15" x14ac:dyDescent="0.25">
      <c r="C335" s="165"/>
      <c r="D335" s="166"/>
      <c r="E335" s="61" t="str">
        <f t="shared" si="100"/>
        <v>IS</v>
      </c>
      <c r="F335" s="64">
        <f>IF($C$2="National Currency",IF(Investment_Breakdown_DATA!P281=0,0,Investment_Breakdown_DATA!P281),IF($C$2="Current Exchange rate",IF(Investment_Breakdown_DATA!P281=0,0,Investment_Breakdown_DATA!P281/ECO!P26),IF($C$2="Constant Exchange rate",IF(Investment_Breakdown_DATA!P281=0,0,Investment_Breakdown_DATA!P281/ECO!P61))))</f>
        <v>0</v>
      </c>
      <c r="G335" s="64">
        <f>IF($C$2="National Currency",IF(Investment_Breakdown_DATA!Q281=0,0,Investment_Breakdown_DATA!Q281),IF($C$2="Current Exchange rate",IF(Investment_Breakdown_DATA!Q281=0,0,Investment_Breakdown_DATA!Q281/ECO!Q26),IF($C$2="Constant Exchange rate",IF(Investment_Breakdown_DATA!Q281=0,0,Investment_Breakdown_DATA!Q281/ECO!Q61))))</f>
        <v>0</v>
      </c>
      <c r="H335" s="64">
        <f>IF($C$2="National Currency",IF(Investment_Breakdown_DATA!R281=0,0,Investment_Breakdown_DATA!R281),IF($C$2="Current Exchange rate",IF(Investment_Breakdown_DATA!R281=0,0,Investment_Breakdown_DATA!R281/ECO!R26),IF($C$2="Constant Exchange rate",IF(Investment_Breakdown_DATA!R281=0,0,Investment_Breakdown_DATA!R281/ECO!R61))))</f>
        <v>0</v>
      </c>
      <c r="I335" s="64">
        <f>IF($C$2="National Currency",IF(Investment_Breakdown_DATA!S281=0,0,Investment_Breakdown_DATA!S281),IF($C$2="Current Exchange rate",IF(Investment_Breakdown_DATA!S281=0,0,Investment_Breakdown_DATA!S281/ECO!S26),IF($C$2="Constant Exchange rate",IF(Investment_Breakdown_DATA!S281=0,0,Investment_Breakdown_DATA!S281/ECO!S61))))</f>
        <v>0</v>
      </c>
      <c r="J335" s="64">
        <f>IF($C$2="National Currency",IF(Investment_Breakdown_DATA!T281=0,0,Investment_Breakdown_DATA!T281),IF($C$2="Current Exchange rate",IF(Investment_Breakdown_DATA!T281=0,0,Investment_Breakdown_DATA!T281/ECO!T26),IF($C$2="Constant Exchange rate",IF(Investment_Breakdown_DATA!T281=0,0,Investment_Breakdown_DATA!T281/ECO!T61))))</f>
        <v>0</v>
      </c>
      <c r="K335" s="64">
        <f>IF($C$2="National Currency",IF(Investment_Breakdown_DATA!U281=0,0,Investment_Breakdown_DATA!U281),IF($C$2="Current Exchange rate",IF(Investment_Breakdown_DATA!U281=0,0,Investment_Breakdown_DATA!U281/ECO!U26),IF($C$2="Constant Exchange rate",IF(Investment_Breakdown_DATA!U281=0,0,Investment_Breakdown_DATA!U281/ECO!U61))))</f>
        <v>0</v>
      </c>
      <c r="L335" s="64">
        <f>IF($C$2="National Currency",IF(Investment_Breakdown_DATA!V281=0,0,Investment_Breakdown_DATA!V281),IF($C$2="Current Exchange rate",IF(Investment_Breakdown_DATA!V281=0,0,Investment_Breakdown_DATA!V281/ECO!V26),IF($C$2="Constant Exchange rate",IF(Investment_Breakdown_DATA!V281=0,0,Investment_Breakdown_DATA!V281/ECO!V61))))</f>
        <v>0</v>
      </c>
      <c r="M335" s="64">
        <f>IF($C$2="National Currency",IF(Investment_Breakdown_DATA!W281=0,0,Investment_Breakdown_DATA!W281),IF($C$2="Current Exchange rate",IF(Investment_Breakdown_DATA!W281=0,0,Investment_Breakdown_DATA!W281/ECO!W26),IF($C$2="Constant Exchange rate",IF(Investment_Breakdown_DATA!W281=0,0,Investment_Breakdown_DATA!W281/ECO!W61))))</f>
        <v>0</v>
      </c>
      <c r="N335" s="64">
        <f>IF($C$2="National Currency",IF(Investment_Breakdown_DATA!X281=0,0,Investment_Breakdown_DATA!X281),IF($C$2="Current Exchange rate",IF(Investment_Breakdown_DATA!X281=0,0,Investment_Breakdown_DATA!X281/ECO!X26),IF($C$2="Constant Exchange rate",IF(Investment_Breakdown_DATA!X281=0,0,Investment_Breakdown_DATA!X281/ECO!X61))))</f>
        <v>0</v>
      </c>
      <c r="O335" s="64">
        <f>IF($C$2="National Currency",IF(Investment_Breakdown_DATA!Y281=0,0,Investment_Breakdown_DATA!Y281),IF($C$2="Current Exchange rate",IF(Investment_Breakdown_DATA!Y281=0,0,Investment_Breakdown_DATA!Y281/ECO!Y26),IF($C$2="Constant Exchange rate",IF(Investment_Breakdown_DATA!Y281=0,0,Investment_Breakdown_DATA!Y281/ECO!Y61))))</f>
        <v>0</v>
      </c>
      <c r="P335" s="144">
        <f>IF($C$2="National Currency",IF(Investment_Breakdown_DATA!Z281=0,0,Investment_Breakdown_DATA!Z281),IF($C$2="Current Exchange rate",IF(Investment_Breakdown_DATA!Z281=0,0,Investment_Breakdown_DATA!Z281/ECO!Z26),IF($C$2="Constant Exchange rate",IF(Investment_Breakdown_DATA!Z281=0,0,Investment_Breakdown_DATA!Z281/ECO!Z61))))</f>
        <v>0</v>
      </c>
      <c r="Q335" s="63">
        <f t="shared" si="101"/>
        <v>0</v>
      </c>
      <c r="R335" s="63" t="str">
        <f t="shared" si="102"/>
        <v>-</v>
      </c>
      <c r="S335" s="63" t="str">
        <f t="shared" si="103"/>
        <v>-</v>
      </c>
    </row>
    <row r="336" spans="3:19" ht="15" x14ac:dyDescent="0.25">
      <c r="C336" s="165"/>
      <c r="D336" s="166"/>
      <c r="E336" s="61" t="str">
        <f t="shared" si="100"/>
        <v>IT</v>
      </c>
      <c r="F336" s="64">
        <f>IF($C$2="National Currency",IF(Investment_Breakdown_DATA!P282=0,0,Investment_Breakdown_DATA!P282),IF($C$2="Current Exchange rate",IF(Investment_Breakdown_DATA!P282=0,0,Investment_Breakdown_DATA!P282/ECO!P27),IF($C$2="Constant Exchange rate",IF(Investment_Breakdown_DATA!P282=0,0,Investment_Breakdown_DATA!P282/ECO!P62))))</f>
        <v>51406</v>
      </c>
      <c r="G336" s="64">
        <f>IF($C$2="National Currency",IF(Investment_Breakdown_DATA!Q282=0,0,Investment_Breakdown_DATA!Q282),IF($C$2="Current Exchange rate",IF(Investment_Breakdown_DATA!Q282=0,0,Investment_Breakdown_DATA!Q282/ECO!Q27),IF($C$2="Constant Exchange rate",IF(Investment_Breakdown_DATA!Q282=0,0,Investment_Breakdown_DATA!Q282/ECO!Q62))))</f>
        <v>62758</v>
      </c>
      <c r="H336" s="64">
        <f>IF($C$2="National Currency",IF(Investment_Breakdown_DATA!R282=0,0,Investment_Breakdown_DATA!R282),IF($C$2="Current Exchange rate",IF(Investment_Breakdown_DATA!R282=0,0,Investment_Breakdown_DATA!R282/ECO!R27),IF($C$2="Constant Exchange rate",IF(Investment_Breakdown_DATA!R282=0,0,Investment_Breakdown_DATA!R282/ECO!R62))))</f>
        <v>67784</v>
      </c>
      <c r="I336" s="64">
        <f>IF($C$2="National Currency",IF(Investment_Breakdown_DATA!S282=0,0,Investment_Breakdown_DATA!S282),IF($C$2="Current Exchange rate",IF(Investment_Breakdown_DATA!S282=0,0,Investment_Breakdown_DATA!S282/ECO!S27),IF($C$2="Constant Exchange rate",IF(Investment_Breakdown_DATA!S282=0,0,Investment_Breakdown_DATA!S282/ECO!S62))))</f>
        <v>73897</v>
      </c>
      <c r="J336" s="64">
        <f>IF($C$2="National Currency",IF(Investment_Breakdown_DATA!T282=0,0,Investment_Breakdown_DATA!T282),IF($C$2="Current Exchange rate",IF(Investment_Breakdown_DATA!T282=0,0,Investment_Breakdown_DATA!T282/ECO!T27),IF($C$2="Constant Exchange rate",IF(Investment_Breakdown_DATA!T282=0,0,Investment_Breakdown_DATA!T282/ECO!T62))))</f>
        <v>82539</v>
      </c>
      <c r="K336" s="64">
        <f>IF($C$2="National Currency",IF(Investment_Breakdown_DATA!U282=0,0,Investment_Breakdown_DATA!U282),IF($C$2="Current Exchange rate",IF(Investment_Breakdown_DATA!U282=0,0,Investment_Breakdown_DATA!U282/ECO!U27),IF($C$2="Constant Exchange rate",IF(Investment_Breakdown_DATA!U282=0,0,Investment_Breakdown_DATA!U282/ECO!U62))))</f>
        <v>97054</v>
      </c>
      <c r="L336" s="64">
        <f>IF($C$2="National Currency",IF(Investment_Breakdown_DATA!V282=0,0,Investment_Breakdown_DATA!V282),IF($C$2="Current Exchange rate",IF(Investment_Breakdown_DATA!V282=0,0,Investment_Breakdown_DATA!V282/ECO!V27),IF($C$2="Constant Exchange rate",IF(Investment_Breakdown_DATA!V282=0,0,Investment_Breakdown_DATA!V282/ECO!V62))))</f>
        <v>97914</v>
      </c>
      <c r="M336" s="64">
        <f>IF($C$2="National Currency",IF(Investment_Breakdown_DATA!W282=0,0,Investment_Breakdown_DATA!W282),IF($C$2="Current Exchange rate",IF(Investment_Breakdown_DATA!W282=0,0,Investment_Breakdown_DATA!W282/ECO!W27),IF($C$2="Constant Exchange rate",IF(Investment_Breakdown_DATA!W282=0,0,Investment_Breakdown_DATA!W282/ECO!W62))))</f>
        <v>90053</v>
      </c>
      <c r="N336" s="64">
        <f>IF($C$2="National Currency",IF(Investment_Breakdown_DATA!X282=0,0,Investment_Breakdown_DATA!X282),IF($C$2="Current Exchange rate",IF(Investment_Breakdown_DATA!X282=0,0,Investment_Breakdown_DATA!X282/ECO!X27),IF($C$2="Constant Exchange rate",IF(Investment_Breakdown_DATA!X282=0,0,Investment_Breakdown_DATA!X282/ECO!X62))))</f>
        <v>88265</v>
      </c>
      <c r="O336" s="64">
        <f>IF($C$2="National Currency",IF(Investment_Breakdown_DATA!Y282=0,0,Investment_Breakdown_DATA!Y282),IF($C$2="Current Exchange rate",IF(Investment_Breakdown_DATA!Y282=0,0,Investment_Breakdown_DATA!Y282/ECO!Y27),IF($C$2="Constant Exchange rate",IF(Investment_Breakdown_DATA!Y282=0,0,Investment_Breakdown_DATA!Y282/ECO!Y62))))</f>
        <v>92599</v>
      </c>
      <c r="P336" s="144">
        <f>IF($C$2="National Currency",IF(Investment_Breakdown_DATA!Z282=0,0,Investment_Breakdown_DATA!Z282),IF($C$2="Current Exchange rate",IF(Investment_Breakdown_DATA!Z282=0,0,Investment_Breakdown_DATA!Z282/ECO!Z27),IF($C$2="Constant Exchange rate",IF(Investment_Breakdown_DATA!Z282=0,0,Investment_Breakdown_DATA!Z282/ECO!Z62))))</f>
        <v>112019</v>
      </c>
      <c r="Q336" s="63">
        <f t="shared" si="101"/>
        <v>0.45472851796939517</v>
      </c>
      <c r="R336" s="63">
        <f t="shared" si="102"/>
        <v>4.9102135614343068E-2</v>
      </c>
      <c r="S336" s="63">
        <f t="shared" si="103"/>
        <v>0.8013266933820955</v>
      </c>
    </row>
    <row r="337" spans="3:19" ht="15" x14ac:dyDescent="0.25">
      <c r="C337" s="165"/>
      <c r="D337" s="166"/>
      <c r="E337" s="61" t="str">
        <f t="shared" si="100"/>
        <v>LI</v>
      </c>
      <c r="F337" s="64">
        <f>IF($C$2="National Currency",IF(Investment_Breakdown_DATA!P283=0,0,Investment_Breakdown_DATA!P283),IF($C$2="Current Exchange rate",IF(Investment_Breakdown_DATA!P283=0,0,Investment_Breakdown_DATA!P283/ECO!P28),IF($C$2="Constant Exchange rate",IF(Investment_Breakdown_DATA!P283=0,0,Investment_Breakdown_DATA!P283/ECO!P63))))</f>
        <v>0</v>
      </c>
      <c r="G337" s="64">
        <f>IF($C$2="National Currency",IF(Investment_Breakdown_DATA!Q283=0,0,Investment_Breakdown_DATA!Q283),IF($C$2="Current Exchange rate",IF(Investment_Breakdown_DATA!Q283=0,0,Investment_Breakdown_DATA!Q283/ECO!Q28),IF($C$2="Constant Exchange rate",IF(Investment_Breakdown_DATA!Q283=0,0,Investment_Breakdown_DATA!Q283/ECO!Q63))))</f>
        <v>0</v>
      </c>
      <c r="H337" s="64">
        <f>IF($C$2="National Currency",IF(Investment_Breakdown_DATA!R283=0,0,Investment_Breakdown_DATA!R283),IF($C$2="Current Exchange rate",IF(Investment_Breakdown_DATA!R283=0,0,Investment_Breakdown_DATA!R283/ECO!R28),IF($C$2="Constant Exchange rate",IF(Investment_Breakdown_DATA!R283=0,0,Investment_Breakdown_DATA!R283/ECO!R63))))</f>
        <v>0</v>
      </c>
      <c r="I337" s="64">
        <f>IF($C$2="National Currency",IF(Investment_Breakdown_DATA!S283=0,0,Investment_Breakdown_DATA!S283),IF($C$2="Current Exchange rate",IF(Investment_Breakdown_DATA!S283=0,0,Investment_Breakdown_DATA!S283/ECO!S28),IF($C$2="Constant Exchange rate",IF(Investment_Breakdown_DATA!S283=0,0,Investment_Breakdown_DATA!S283/ECO!S63))))</f>
        <v>0</v>
      </c>
      <c r="J337" s="64">
        <f>IF($C$2="National Currency",IF(Investment_Breakdown_DATA!T283=0,0,Investment_Breakdown_DATA!T283),IF($C$2="Current Exchange rate",IF(Investment_Breakdown_DATA!T283=0,0,Investment_Breakdown_DATA!T283/ECO!T28),IF($C$2="Constant Exchange rate",IF(Investment_Breakdown_DATA!T283=0,0,Investment_Breakdown_DATA!T283/ECO!T63))))</f>
        <v>0</v>
      </c>
      <c r="K337" s="64">
        <f>IF($C$2="National Currency",IF(Investment_Breakdown_DATA!U283=0,0,Investment_Breakdown_DATA!U283),IF($C$2="Current Exchange rate",IF(Investment_Breakdown_DATA!U283=0,0,Investment_Breakdown_DATA!U283/ECO!U28),IF($C$2="Constant Exchange rate",IF(Investment_Breakdown_DATA!U283=0,0,Investment_Breakdown_DATA!U283/ECO!U63))))</f>
        <v>0</v>
      </c>
      <c r="L337" s="64">
        <f>IF($C$2="National Currency",IF(Investment_Breakdown_DATA!V283=0,0,Investment_Breakdown_DATA!V283),IF($C$2="Current Exchange rate",IF(Investment_Breakdown_DATA!V283=0,0,Investment_Breakdown_DATA!V283/ECO!V28),IF($C$2="Constant Exchange rate",IF(Investment_Breakdown_DATA!V283=0,0,Investment_Breakdown_DATA!V283/ECO!V63))))</f>
        <v>0</v>
      </c>
      <c r="M337" s="64">
        <f>IF($C$2="National Currency",IF(Investment_Breakdown_DATA!W283=0,0,Investment_Breakdown_DATA!W283),IF($C$2="Current Exchange rate",IF(Investment_Breakdown_DATA!W283=0,0,Investment_Breakdown_DATA!W283/ECO!W28),IF($C$2="Constant Exchange rate",IF(Investment_Breakdown_DATA!W283=0,0,Investment_Breakdown_DATA!W283/ECO!W63))))</f>
        <v>0</v>
      </c>
      <c r="N337" s="64">
        <f>IF($C$2="National Currency",IF(Investment_Breakdown_DATA!X283=0,0,Investment_Breakdown_DATA!X283),IF($C$2="Current Exchange rate",IF(Investment_Breakdown_DATA!X283=0,0,Investment_Breakdown_DATA!X283/ECO!X28),IF($C$2="Constant Exchange rate",IF(Investment_Breakdown_DATA!X283=0,0,Investment_Breakdown_DATA!X283/ECO!X63))))</f>
        <v>0</v>
      </c>
      <c r="O337" s="64">
        <f>IF($C$2="National Currency",IF(Investment_Breakdown_DATA!Y283=0,0,Investment_Breakdown_DATA!Y283),IF($C$2="Current Exchange rate",IF(Investment_Breakdown_DATA!Y283=0,0,Investment_Breakdown_DATA!Y283/ECO!Y28),IF($C$2="Constant Exchange rate",IF(Investment_Breakdown_DATA!Y283=0,0,Investment_Breakdown_DATA!Y283/ECO!Y63))))</f>
        <v>0</v>
      </c>
      <c r="P337" s="144">
        <f>IF($C$2="National Currency",IF(Investment_Breakdown_DATA!Z283=0,0,Investment_Breakdown_DATA!Z283),IF($C$2="Current Exchange rate",IF(Investment_Breakdown_DATA!Z283=0,0,Investment_Breakdown_DATA!Z283/ECO!Z28),IF($C$2="Constant Exchange rate",IF(Investment_Breakdown_DATA!Z283=0,0,Investment_Breakdown_DATA!Z283/ECO!Z63))))</f>
        <v>0</v>
      </c>
      <c r="Q337" s="63">
        <f t="shared" si="101"/>
        <v>0</v>
      </c>
      <c r="R337" s="63" t="str">
        <f t="shared" si="102"/>
        <v>-</v>
      </c>
      <c r="S337" s="63" t="str">
        <f t="shared" si="103"/>
        <v>-</v>
      </c>
    </row>
    <row r="338" spans="3:19" ht="15" x14ac:dyDescent="0.25">
      <c r="C338" s="165"/>
      <c r="D338" s="166"/>
      <c r="E338" s="61" t="str">
        <f t="shared" si="100"/>
        <v>LU</v>
      </c>
      <c r="F338" s="64">
        <f>IF($C$2="National Currency",IF(Investment_Breakdown_DATA!P284=0,0,Investment_Breakdown_DATA!P284),IF($C$2="Current Exchange rate",IF(Investment_Breakdown_DATA!P284=0,0,Investment_Breakdown_DATA!P284/ECO!P29),IF($C$2="Constant Exchange rate",IF(Investment_Breakdown_DATA!P284=0,0,Investment_Breakdown_DATA!P284/ECO!P64))))</f>
        <v>0</v>
      </c>
      <c r="G338" s="64">
        <f>IF($C$2="National Currency",IF(Investment_Breakdown_DATA!Q284=0,0,Investment_Breakdown_DATA!Q284),IF($C$2="Current Exchange rate",IF(Investment_Breakdown_DATA!Q284=0,0,Investment_Breakdown_DATA!Q284/ECO!Q29),IF($C$2="Constant Exchange rate",IF(Investment_Breakdown_DATA!Q284=0,0,Investment_Breakdown_DATA!Q284/ECO!Q64))))</f>
        <v>0</v>
      </c>
      <c r="H338" s="64">
        <f>IF($C$2="National Currency",IF(Investment_Breakdown_DATA!R284=0,0,Investment_Breakdown_DATA!R284),IF($C$2="Current Exchange rate",IF(Investment_Breakdown_DATA!R284=0,0,Investment_Breakdown_DATA!R284/ECO!R29),IF($C$2="Constant Exchange rate",IF(Investment_Breakdown_DATA!R284=0,0,Investment_Breakdown_DATA!R284/ECO!R64))))</f>
        <v>0</v>
      </c>
      <c r="I338" s="64">
        <f>IF($C$2="National Currency",IF(Investment_Breakdown_DATA!S284=0,0,Investment_Breakdown_DATA!S284),IF($C$2="Current Exchange rate",IF(Investment_Breakdown_DATA!S284=0,0,Investment_Breakdown_DATA!S284/ECO!S29),IF($C$2="Constant Exchange rate",IF(Investment_Breakdown_DATA!S284=0,0,Investment_Breakdown_DATA!S284/ECO!S64))))</f>
        <v>0</v>
      </c>
      <c r="J338" s="64">
        <f>IF($C$2="National Currency",IF(Investment_Breakdown_DATA!T284=0,0,Investment_Breakdown_DATA!T284),IF($C$2="Current Exchange rate",IF(Investment_Breakdown_DATA!T284=0,0,Investment_Breakdown_DATA!T284/ECO!T29),IF($C$2="Constant Exchange rate",IF(Investment_Breakdown_DATA!T284=0,0,Investment_Breakdown_DATA!T284/ECO!T64))))</f>
        <v>0</v>
      </c>
      <c r="K338" s="64">
        <f>IF($C$2="National Currency",IF(Investment_Breakdown_DATA!U284=0,0,Investment_Breakdown_DATA!U284),IF($C$2="Current Exchange rate",IF(Investment_Breakdown_DATA!U284=0,0,Investment_Breakdown_DATA!U284/ECO!U29),IF($C$2="Constant Exchange rate",IF(Investment_Breakdown_DATA!U284=0,0,Investment_Breakdown_DATA!U284/ECO!U64))))</f>
        <v>0</v>
      </c>
      <c r="L338" s="64">
        <f>IF($C$2="National Currency",IF(Investment_Breakdown_DATA!V284=0,0,Investment_Breakdown_DATA!V284),IF($C$2="Current Exchange rate",IF(Investment_Breakdown_DATA!V284=0,0,Investment_Breakdown_DATA!V284/ECO!V29),IF($C$2="Constant Exchange rate",IF(Investment_Breakdown_DATA!V284=0,0,Investment_Breakdown_DATA!V284/ECO!V64))))</f>
        <v>0</v>
      </c>
      <c r="M338" s="64">
        <f>IF($C$2="National Currency",IF(Investment_Breakdown_DATA!W284=0,0,Investment_Breakdown_DATA!W284),IF($C$2="Current Exchange rate",IF(Investment_Breakdown_DATA!W284=0,0,Investment_Breakdown_DATA!W284/ECO!W29),IF($C$2="Constant Exchange rate",IF(Investment_Breakdown_DATA!W284=0,0,Investment_Breakdown_DATA!W284/ECO!W64))))</f>
        <v>0</v>
      </c>
      <c r="N338" s="64">
        <f>IF($C$2="National Currency",IF(Investment_Breakdown_DATA!X284=0,0,Investment_Breakdown_DATA!X284),IF($C$2="Current Exchange rate",IF(Investment_Breakdown_DATA!X284=0,0,Investment_Breakdown_DATA!X284/ECO!X29),IF($C$2="Constant Exchange rate",IF(Investment_Breakdown_DATA!X284=0,0,Investment_Breakdown_DATA!X284/ECO!X64))))</f>
        <v>0</v>
      </c>
      <c r="O338" s="64">
        <f>IF($C$2="National Currency",IF(Investment_Breakdown_DATA!Y284=0,0,Investment_Breakdown_DATA!Y284),IF($C$2="Current Exchange rate",IF(Investment_Breakdown_DATA!Y284=0,0,Investment_Breakdown_DATA!Y284/ECO!Y29),IF($C$2="Constant Exchange rate",IF(Investment_Breakdown_DATA!Y284=0,0,Investment_Breakdown_DATA!Y284/ECO!Y64))))</f>
        <v>0</v>
      </c>
      <c r="P338" s="144">
        <f>IF($C$2="National Currency",IF(Investment_Breakdown_DATA!Z284=0,0,Investment_Breakdown_DATA!Z284),IF($C$2="Current Exchange rate",IF(Investment_Breakdown_DATA!Z284=0,0,Investment_Breakdown_DATA!Z284/ECO!Z29),IF($C$2="Constant Exchange rate",IF(Investment_Breakdown_DATA!Z284=0,0,Investment_Breakdown_DATA!Z284/ECO!Z64))))</f>
        <v>0</v>
      </c>
      <c r="Q338" s="63">
        <f t="shared" si="101"/>
        <v>0</v>
      </c>
      <c r="R338" s="63" t="str">
        <f t="shared" si="102"/>
        <v>-</v>
      </c>
      <c r="S338" s="63" t="str">
        <f t="shared" si="103"/>
        <v>-</v>
      </c>
    </row>
    <row r="339" spans="3:19" ht="15" x14ac:dyDescent="0.25">
      <c r="C339" s="165"/>
      <c r="D339" s="166"/>
      <c r="E339" s="61" t="str">
        <f t="shared" si="100"/>
        <v>LV</v>
      </c>
      <c r="F339" s="64">
        <f>IF($C$2="National Currency",IF(Investment_Breakdown_DATA!P285=0,0,Investment_Breakdown_DATA!P285),IF($C$2="Current Exchange rate",IF(Investment_Breakdown_DATA!P285=0,0,Investment_Breakdown_DATA!P285/ECO!P30),IF($C$2="Constant Exchange rate",IF(Investment_Breakdown_DATA!P285=0,0,Investment_Breakdown_DATA!P285/ECO!P65))))</f>
        <v>9.4479225953329529</v>
      </c>
      <c r="G339" s="64">
        <f>IF($C$2="National Currency",IF(Investment_Breakdown_DATA!Q285=0,0,Investment_Breakdown_DATA!Q285),IF($C$2="Current Exchange rate",IF(Investment_Breakdown_DATA!Q285=0,0,Investment_Breakdown_DATA!Q285/ECO!Q30),IF($C$2="Constant Exchange rate",IF(Investment_Breakdown_DATA!Q285=0,0,Investment_Breakdown_DATA!Q285/ECO!Q65))))</f>
        <v>15.324416619237336</v>
      </c>
      <c r="H339" s="64">
        <f>IF($C$2="National Currency",IF(Investment_Breakdown_DATA!R285=0,0,Investment_Breakdown_DATA!R285),IF($C$2="Current Exchange rate",IF(Investment_Breakdown_DATA!R285=0,0,Investment_Breakdown_DATA!R285/ECO!R30),IF($C$2="Constant Exchange rate",IF(Investment_Breakdown_DATA!R285=0,0,Investment_Breakdown_DATA!R285/ECO!R65))))</f>
        <v>21.200910643141722</v>
      </c>
      <c r="I339" s="64">
        <f>IF($C$2="National Currency",IF(Investment_Breakdown_DATA!S285=0,0,Investment_Breakdown_DATA!S285),IF($C$2="Current Exchange rate",IF(Investment_Breakdown_DATA!S285=0,0,Investment_Breakdown_DATA!S285/ECO!S30),IF($C$2="Constant Exchange rate",IF(Investment_Breakdown_DATA!S285=0,0,Investment_Breakdown_DATA!S285/ECO!S65))))</f>
        <v>25.811041548093343</v>
      </c>
      <c r="J339" s="64">
        <f>IF($C$2="National Currency",IF(Investment_Breakdown_DATA!T285=0,0,Investment_Breakdown_DATA!T285),IF($C$2="Current Exchange rate",IF(Investment_Breakdown_DATA!T285=0,0,Investment_Breakdown_DATA!T285/ECO!T30),IF($C$2="Constant Exchange rate",IF(Investment_Breakdown_DATA!T285=0,0,Investment_Breakdown_DATA!T285/ECO!T65))))</f>
        <v>33.878770631758677</v>
      </c>
      <c r="K339" s="64">
        <f>IF($C$2="National Currency",IF(Investment_Breakdown_DATA!U285=0,0,Investment_Breakdown_DATA!U285),IF($C$2="Current Exchange rate",IF(Investment_Breakdown_DATA!U285=0,0,Investment_Breakdown_DATA!U285/ECO!U30),IF($C$2="Constant Exchange rate",IF(Investment_Breakdown_DATA!U285=0,0,Investment_Breakdown_DATA!U285/ECO!U65))))</f>
        <v>43.611269208878767</v>
      </c>
      <c r="L339" s="64">
        <f>IF($C$2="National Currency",IF(Investment_Breakdown_DATA!V285=0,0,Investment_Breakdown_DATA!V285),IF($C$2="Current Exchange rate",IF(Investment_Breakdown_DATA!V285=0,0,Investment_Breakdown_DATA!V285/ECO!V30),IF($C$2="Constant Exchange rate",IF(Investment_Breakdown_DATA!V285=0,0,Investment_Breakdown_DATA!V285/ECO!V65))))</f>
        <v>42.344906089926013</v>
      </c>
      <c r="M339" s="64">
        <f>IF($C$2="National Currency",IF(Investment_Breakdown_DATA!W285=0,0,Investment_Breakdown_DATA!W285),IF($C$2="Current Exchange rate",IF(Investment_Breakdown_DATA!W285=0,0,Investment_Breakdown_DATA!W285/ECO!W30),IF($C$2="Constant Exchange rate",IF(Investment_Breakdown_DATA!W285=0,0,Investment_Breakdown_DATA!W285/ECO!W65))))</f>
        <v>37.777461582242459</v>
      </c>
      <c r="N339" s="64">
        <f>IF($C$2="National Currency",IF(Investment_Breakdown_DATA!X285=0,0,Investment_Breakdown_DATA!X285),IF($C$2="Current Exchange rate",IF(Investment_Breakdown_DATA!X285=0,0,Investment_Breakdown_DATA!X285/ECO!X30),IF($C$2="Constant Exchange rate",IF(Investment_Breakdown_DATA!X285=0,0,Investment_Breakdown_DATA!X285/ECO!X65))))</f>
        <v>35.358565737051798</v>
      </c>
      <c r="O339" s="64">
        <f>IF($C$2="National Currency",IF(Investment_Breakdown_DATA!Y285=0,0,Investment_Breakdown_DATA!Y285),IF($C$2="Current Exchange rate",IF(Investment_Breakdown_DATA!Y285=0,0,Investment_Breakdown_DATA!Y285/ECO!Y30),IF($C$2="Constant Exchange rate",IF(Investment_Breakdown_DATA!Y285=0,0,Investment_Breakdown_DATA!Y285/ECO!Y65))))</f>
        <v>34.874786568013661</v>
      </c>
      <c r="P339" s="144">
        <f>IF($C$2="National Currency",IF(Investment_Breakdown_DATA!Z285=0,0,Investment_Breakdown_DATA!Z285),IF($C$2="Current Exchange rate",IF(Investment_Breakdown_DATA!Z285=0,0,Investment_Breakdown_DATA!Z285/ECO!Z30),IF($C$2="Constant Exchange rate",IF(Investment_Breakdown_DATA!Z285=0,0,Investment_Breakdown_DATA!Z285/ECO!Z65))))</f>
        <v>0</v>
      </c>
      <c r="Q339" s="63">
        <f t="shared" si="101"/>
        <v>1.7126059688087151E-4</v>
      </c>
      <c r="R339" s="63">
        <f t="shared" si="102"/>
        <v>-1.3682092555332037E-2</v>
      </c>
      <c r="S339" s="63">
        <f t="shared" si="103"/>
        <v>2.6912650602409642</v>
      </c>
    </row>
    <row r="340" spans="3:19" ht="15" x14ac:dyDescent="0.25">
      <c r="C340" s="165"/>
      <c r="D340" s="166"/>
      <c r="E340" s="61" t="str">
        <f t="shared" si="100"/>
        <v>MT</v>
      </c>
      <c r="F340" s="64">
        <f>IF($C$2="National Currency",IF(Investment_Breakdown_DATA!P286=0,0,Investment_Breakdown_DATA!P286),IF($C$2="Current Exchange rate",IF(Investment_Breakdown_DATA!P286=0,0,Investment_Breakdown_DATA!P286/ECO!P31),IF($C$2="Constant Exchange rate",IF(Investment_Breakdown_DATA!P286=0,0,Investment_Breakdown_DATA!P286/ECO!P66))))</f>
        <v>0</v>
      </c>
      <c r="G340" s="64">
        <f>IF($C$2="National Currency",IF(Investment_Breakdown_DATA!Q286=0,0,Investment_Breakdown_DATA!Q286),IF($C$2="Current Exchange rate",IF(Investment_Breakdown_DATA!Q286=0,0,Investment_Breakdown_DATA!Q286/ECO!Q31),IF($C$2="Constant Exchange rate",IF(Investment_Breakdown_DATA!Q286=0,0,Investment_Breakdown_DATA!Q286/ECO!Q66))))</f>
        <v>0</v>
      </c>
      <c r="H340" s="64">
        <f>IF($C$2="National Currency",IF(Investment_Breakdown_DATA!R286=0,0,Investment_Breakdown_DATA!R286),IF($C$2="Current Exchange rate",IF(Investment_Breakdown_DATA!R286=0,0,Investment_Breakdown_DATA!R286/ECO!R31),IF($C$2="Constant Exchange rate",IF(Investment_Breakdown_DATA!R286=0,0,Investment_Breakdown_DATA!R286/ECO!R66))))</f>
        <v>0</v>
      </c>
      <c r="I340" s="64">
        <f>IF($C$2="National Currency",IF(Investment_Breakdown_DATA!S286=0,0,Investment_Breakdown_DATA!S286),IF($C$2="Current Exchange rate",IF(Investment_Breakdown_DATA!S286=0,0,Investment_Breakdown_DATA!S286/ECO!S31),IF($C$2="Constant Exchange rate",IF(Investment_Breakdown_DATA!S286=0,0,Investment_Breakdown_DATA!S286/ECO!S66))))</f>
        <v>0</v>
      </c>
      <c r="J340" s="64">
        <f>IF($C$2="National Currency",IF(Investment_Breakdown_DATA!T286=0,0,Investment_Breakdown_DATA!T286),IF($C$2="Current Exchange rate",IF(Investment_Breakdown_DATA!T286=0,0,Investment_Breakdown_DATA!T286/ECO!T31),IF($C$2="Constant Exchange rate",IF(Investment_Breakdown_DATA!T286=0,0,Investment_Breakdown_DATA!T286/ECO!T66))))</f>
        <v>0</v>
      </c>
      <c r="K340" s="64">
        <f>IF($C$2="National Currency",IF(Investment_Breakdown_DATA!U286=0,0,Investment_Breakdown_DATA!U286),IF($C$2="Current Exchange rate",IF(Investment_Breakdown_DATA!U286=0,0,Investment_Breakdown_DATA!U286/ECO!U31),IF($C$2="Constant Exchange rate",IF(Investment_Breakdown_DATA!U286=0,0,Investment_Breakdown_DATA!U286/ECO!U66))))</f>
        <v>0</v>
      </c>
      <c r="L340" s="64">
        <f>IF($C$2="National Currency",IF(Investment_Breakdown_DATA!V286=0,0,Investment_Breakdown_DATA!V286),IF($C$2="Current Exchange rate",IF(Investment_Breakdown_DATA!V286=0,0,Investment_Breakdown_DATA!V286/ECO!V31),IF($C$2="Constant Exchange rate",IF(Investment_Breakdown_DATA!V286=0,0,Investment_Breakdown_DATA!V286/ECO!V66))))</f>
        <v>0</v>
      </c>
      <c r="M340" s="64">
        <f>IF($C$2="National Currency",IF(Investment_Breakdown_DATA!W286=0,0,Investment_Breakdown_DATA!W286),IF($C$2="Current Exchange rate",IF(Investment_Breakdown_DATA!W286=0,0,Investment_Breakdown_DATA!W286/ECO!W31),IF($C$2="Constant Exchange rate",IF(Investment_Breakdown_DATA!W286=0,0,Investment_Breakdown_DATA!W286/ECO!W66))))</f>
        <v>0</v>
      </c>
      <c r="N340" s="64">
        <f>IF($C$2="National Currency",IF(Investment_Breakdown_DATA!X286=0,0,Investment_Breakdown_DATA!X286),IF($C$2="Current Exchange rate",IF(Investment_Breakdown_DATA!X286=0,0,Investment_Breakdown_DATA!X286/ECO!X31),IF($C$2="Constant Exchange rate",IF(Investment_Breakdown_DATA!X286=0,0,Investment_Breakdown_DATA!X286/ECO!X66))))</f>
        <v>0</v>
      </c>
      <c r="O340" s="64">
        <f>IF($C$2="National Currency",IF(Investment_Breakdown_DATA!Y286=0,0,Investment_Breakdown_DATA!Y286),IF($C$2="Current Exchange rate",IF(Investment_Breakdown_DATA!Y286=0,0,Investment_Breakdown_DATA!Y286/ECO!Y31),IF($C$2="Constant Exchange rate",IF(Investment_Breakdown_DATA!Y286=0,0,Investment_Breakdown_DATA!Y286/ECO!Y66))))</f>
        <v>0</v>
      </c>
      <c r="P340" s="144">
        <f>IF($C$2="National Currency",IF(Investment_Breakdown_DATA!Z286=0,0,Investment_Breakdown_DATA!Z286),IF($C$2="Current Exchange rate",IF(Investment_Breakdown_DATA!Z286=0,0,Investment_Breakdown_DATA!Z286/ECO!Z31),IF($C$2="Constant Exchange rate",IF(Investment_Breakdown_DATA!Z286=0,0,Investment_Breakdown_DATA!Z286/ECO!Z66))))</f>
        <v>0</v>
      </c>
      <c r="Q340" s="63">
        <f t="shared" si="101"/>
        <v>0</v>
      </c>
      <c r="R340" s="63" t="str">
        <f t="shared" si="102"/>
        <v>-</v>
      </c>
      <c r="S340" s="63" t="str">
        <f t="shared" si="103"/>
        <v>-</v>
      </c>
    </row>
    <row r="341" spans="3:19" ht="15" x14ac:dyDescent="0.25">
      <c r="C341" s="165"/>
      <c r="D341" s="166"/>
      <c r="E341" s="61" t="str">
        <f t="shared" si="100"/>
        <v>NL</v>
      </c>
      <c r="F341" s="64">
        <f>IF($C$2="National Currency",IF(Investment_Breakdown_DATA!P287=0,0,Investment_Breakdown_DATA!P287),IF($C$2="Current Exchange rate",IF(Investment_Breakdown_DATA!P287=0,0,Investment_Breakdown_DATA!P287/ECO!P32),IF($C$2="Constant Exchange rate",IF(Investment_Breakdown_DATA!P287=0,0,Investment_Breakdown_DATA!P287/ECO!P67))))</f>
        <v>0</v>
      </c>
      <c r="G341" s="64">
        <f>IF($C$2="National Currency",IF(Investment_Breakdown_DATA!Q287=0,0,Investment_Breakdown_DATA!Q287),IF($C$2="Current Exchange rate",IF(Investment_Breakdown_DATA!Q287=0,0,Investment_Breakdown_DATA!Q287/ECO!Q32),IF($C$2="Constant Exchange rate",IF(Investment_Breakdown_DATA!Q287=0,0,Investment_Breakdown_DATA!Q287/ECO!Q67))))</f>
        <v>0</v>
      </c>
      <c r="H341" s="64">
        <f>IF($C$2="National Currency",IF(Investment_Breakdown_DATA!R287=0,0,Investment_Breakdown_DATA!R287),IF($C$2="Current Exchange rate",IF(Investment_Breakdown_DATA!R287=0,0,Investment_Breakdown_DATA!R287/ECO!R32),IF($C$2="Constant Exchange rate",IF(Investment_Breakdown_DATA!R287=0,0,Investment_Breakdown_DATA!R287/ECO!R67))))</f>
        <v>0</v>
      </c>
      <c r="I341" s="64">
        <f>IF($C$2="National Currency",IF(Investment_Breakdown_DATA!S287=0,0,Investment_Breakdown_DATA!S287),IF($C$2="Current Exchange rate",IF(Investment_Breakdown_DATA!S287=0,0,Investment_Breakdown_DATA!S287/ECO!S32),IF($C$2="Constant Exchange rate",IF(Investment_Breakdown_DATA!S287=0,0,Investment_Breakdown_DATA!S287/ECO!S67))))</f>
        <v>0</v>
      </c>
      <c r="J341" s="64">
        <f>IF($C$2="National Currency",IF(Investment_Breakdown_DATA!T287=0,0,Investment_Breakdown_DATA!T287),IF($C$2="Current Exchange rate",IF(Investment_Breakdown_DATA!T287=0,0,Investment_Breakdown_DATA!T287/ECO!T32),IF($C$2="Constant Exchange rate",IF(Investment_Breakdown_DATA!T287=0,0,Investment_Breakdown_DATA!T287/ECO!T67))))</f>
        <v>0</v>
      </c>
      <c r="K341" s="64">
        <f>IF($C$2="National Currency",IF(Investment_Breakdown_DATA!U287=0,0,Investment_Breakdown_DATA!U287),IF($C$2="Current Exchange rate",IF(Investment_Breakdown_DATA!U287=0,0,Investment_Breakdown_DATA!U287/ECO!U32),IF($C$2="Constant Exchange rate",IF(Investment_Breakdown_DATA!U287=0,0,Investment_Breakdown_DATA!U287/ECO!U67))))</f>
        <v>0</v>
      </c>
      <c r="L341" s="64">
        <f>IF($C$2="National Currency",IF(Investment_Breakdown_DATA!V287=0,0,Investment_Breakdown_DATA!V287),IF($C$2="Current Exchange rate",IF(Investment_Breakdown_DATA!V287=0,0,Investment_Breakdown_DATA!V287/ECO!V32),IF($C$2="Constant Exchange rate",IF(Investment_Breakdown_DATA!V287=0,0,Investment_Breakdown_DATA!V287/ECO!V67))))</f>
        <v>0</v>
      </c>
      <c r="M341" s="64">
        <f>IF($C$2="National Currency",IF(Investment_Breakdown_DATA!W287=0,0,Investment_Breakdown_DATA!W287),IF($C$2="Current Exchange rate",IF(Investment_Breakdown_DATA!W287=0,0,Investment_Breakdown_DATA!W287/ECO!W32),IF($C$2="Constant Exchange rate",IF(Investment_Breakdown_DATA!W287=0,0,Investment_Breakdown_DATA!W287/ECO!W67))))</f>
        <v>0</v>
      </c>
      <c r="N341" s="64">
        <f>IF($C$2="National Currency",IF(Investment_Breakdown_DATA!X287=0,0,Investment_Breakdown_DATA!X287),IF($C$2="Current Exchange rate",IF(Investment_Breakdown_DATA!X287=0,0,Investment_Breakdown_DATA!X287/ECO!X32),IF($C$2="Constant Exchange rate",IF(Investment_Breakdown_DATA!X287=0,0,Investment_Breakdown_DATA!X287/ECO!X67))))</f>
        <v>0</v>
      </c>
      <c r="O341" s="64">
        <f>IF($C$2="National Currency",IF(Investment_Breakdown_DATA!Y287=0,0,Investment_Breakdown_DATA!Y287),IF($C$2="Current Exchange rate",IF(Investment_Breakdown_DATA!Y287=0,0,Investment_Breakdown_DATA!Y287/ECO!Y32),IF($C$2="Constant Exchange rate",IF(Investment_Breakdown_DATA!Y287=0,0,Investment_Breakdown_DATA!Y287/ECO!Y67))))</f>
        <v>0</v>
      </c>
      <c r="P341" s="144">
        <f>IF($C$2="National Currency",IF(Investment_Breakdown_DATA!Z287=0,0,Investment_Breakdown_DATA!Z287),IF($C$2="Current Exchange rate",IF(Investment_Breakdown_DATA!Z287=0,0,Investment_Breakdown_DATA!Z287/ECO!Z32),IF($C$2="Constant Exchange rate",IF(Investment_Breakdown_DATA!Z287=0,0,Investment_Breakdown_DATA!Z287/ECO!Z67))))</f>
        <v>0</v>
      </c>
      <c r="Q341" s="63">
        <f t="shared" si="101"/>
        <v>0</v>
      </c>
      <c r="R341" s="63" t="str">
        <f t="shared" si="102"/>
        <v>-</v>
      </c>
      <c r="S341" s="63" t="str">
        <f t="shared" si="103"/>
        <v>-</v>
      </c>
    </row>
    <row r="342" spans="3:19" ht="15" x14ac:dyDescent="0.25">
      <c r="C342" s="165"/>
      <c r="D342" s="166"/>
      <c r="E342" s="61" t="str">
        <f t="shared" si="100"/>
        <v>NO</v>
      </c>
      <c r="F342" s="64">
        <f>IF($C$2="National Currency",IF(Investment_Breakdown_DATA!P288=0,0,Investment_Breakdown_DATA!P288),IF($C$2="Current Exchange rate",IF(Investment_Breakdown_DATA!P288=0,0,Investment_Breakdown_DATA!P288/ECO!P33),IF($C$2="Constant Exchange rate",IF(Investment_Breakdown_DATA!P288=0,0,Investment_Breakdown_DATA!P288/ECO!P68))))</f>
        <v>0</v>
      </c>
      <c r="G342" s="64">
        <f>IF($C$2="National Currency",IF(Investment_Breakdown_DATA!Q288=0,0,Investment_Breakdown_DATA!Q288),IF($C$2="Current Exchange rate",IF(Investment_Breakdown_DATA!Q288=0,0,Investment_Breakdown_DATA!Q288/ECO!Q33),IF($C$2="Constant Exchange rate",IF(Investment_Breakdown_DATA!Q288=0,0,Investment_Breakdown_DATA!Q288/ECO!Q68))))</f>
        <v>0</v>
      </c>
      <c r="H342" s="64">
        <f>IF($C$2="National Currency",IF(Investment_Breakdown_DATA!R288=0,0,Investment_Breakdown_DATA!R288),IF($C$2="Current Exchange rate",IF(Investment_Breakdown_DATA!R288=0,0,Investment_Breakdown_DATA!R288/ECO!R33),IF($C$2="Constant Exchange rate",IF(Investment_Breakdown_DATA!R288=0,0,Investment_Breakdown_DATA!R288/ECO!R68))))</f>
        <v>0</v>
      </c>
      <c r="I342" s="64">
        <f>IF($C$2="National Currency",IF(Investment_Breakdown_DATA!S288=0,0,Investment_Breakdown_DATA!S288),IF($C$2="Current Exchange rate",IF(Investment_Breakdown_DATA!S288=0,0,Investment_Breakdown_DATA!S288/ECO!S33),IF($C$2="Constant Exchange rate",IF(Investment_Breakdown_DATA!S288=0,0,Investment_Breakdown_DATA!S288/ECO!S68))))</f>
        <v>0</v>
      </c>
      <c r="J342" s="64">
        <f>IF($C$2="National Currency",IF(Investment_Breakdown_DATA!T288=0,0,Investment_Breakdown_DATA!T288),IF($C$2="Current Exchange rate",IF(Investment_Breakdown_DATA!T288=0,0,Investment_Breakdown_DATA!T288/ECO!T33),IF($C$2="Constant Exchange rate",IF(Investment_Breakdown_DATA!T288=0,0,Investment_Breakdown_DATA!T288/ECO!T68))))</f>
        <v>0</v>
      </c>
      <c r="K342" s="64">
        <f>IF($C$2="National Currency",IF(Investment_Breakdown_DATA!U288=0,0,Investment_Breakdown_DATA!U288),IF($C$2="Current Exchange rate",IF(Investment_Breakdown_DATA!U288=0,0,Investment_Breakdown_DATA!U288/ECO!U33),IF($C$2="Constant Exchange rate",IF(Investment_Breakdown_DATA!U288=0,0,Investment_Breakdown_DATA!U288/ECO!U68))))</f>
        <v>0</v>
      </c>
      <c r="L342" s="64">
        <f>IF($C$2="National Currency",IF(Investment_Breakdown_DATA!V288=0,0,Investment_Breakdown_DATA!V288),IF($C$2="Current Exchange rate",IF(Investment_Breakdown_DATA!V288=0,0,Investment_Breakdown_DATA!V288/ECO!V33),IF($C$2="Constant Exchange rate",IF(Investment_Breakdown_DATA!V288=0,0,Investment_Breakdown_DATA!V288/ECO!V68))))</f>
        <v>0</v>
      </c>
      <c r="M342" s="64">
        <f>IF($C$2="National Currency",IF(Investment_Breakdown_DATA!W288=0,0,Investment_Breakdown_DATA!W288),IF($C$2="Current Exchange rate",IF(Investment_Breakdown_DATA!W288=0,0,Investment_Breakdown_DATA!W288/ECO!W33),IF($C$2="Constant Exchange rate",IF(Investment_Breakdown_DATA!W288=0,0,Investment_Breakdown_DATA!W288/ECO!W68))))</f>
        <v>0</v>
      </c>
      <c r="N342" s="64">
        <f>IF($C$2="National Currency",IF(Investment_Breakdown_DATA!X288=0,0,Investment_Breakdown_DATA!X288),IF($C$2="Current Exchange rate",IF(Investment_Breakdown_DATA!X288=0,0,Investment_Breakdown_DATA!X288/ECO!X33),IF($C$2="Constant Exchange rate",IF(Investment_Breakdown_DATA!X288=0,0,Investment_Breakdown_DATA!X288/ECO!X68))))</f>
        <v>0</v>
      </c>
      <c r="O342" s="64">
        <f>IF($C$2="National Currency",IF(Investment_Breakdown_DATA!Y288=0,0,Investment_Breakdown_DATA!Y288),IF($C$2="Current Exchange rate",IF(Investment_Breakdown_DATA!Y288=0,0,Investment_Breakdown_DATA!Y288/ECO!Y33),IF($C$2="Constant Exchange rate",IF(Investment_Breakdown_DATA!Y288=0,0,Investment_Breakdown_DATA!Y288/ECO!Y68))))</f>
        <v>0</v>
      </c>
      <c r="P342" s="144">
        <f>IF($C$2="National Currency",IF(Investment_Breakdown_DATA!Z288=0,0,Investment_Breakdown_DATA!Z288),IF($C$2="Current Exchange rate",IF(Investment_Breakdown_DATA!Z288=0,0,Investment_Breakdown_DATA!Z288/ECO!Z33),IF($C$2="Constant Exchange rate",IF(Investment_Breakdown_DATA!Z288=0,0,Investment_Breakdown_DATA!Z288/ECO!Z68))))</f>
        <v>0</v>
      </c>
      <c r="Q342" s="63">
        <f t="shared" si="101"/>
        <v>0</v>
      </c>
      <c r="R342" s="63" t="str">
        <f t="shared" si="102"/>
        <v>-</v>
      </c>
      <c r="S342" s="63" t="str">
        <f t="shared" si="103"/>
        <v>-</v>
      </c>
    </row>
    <row r="343" spans="3:19" ht="15" x14ac:dyDescent="0.25">
      <c r="C343" s="165"/>
      <c r="D343" s="166"/>
      <c r="E343" s="61" t="str">
        <f t="shared" si="100"/>
        <v>PL</v>
      </c>
      <c r="F343" s="64">
        <f>IF($C$2="National Currency",IF(Investment_Breakdown_DATA!P289=0,0,Investment_Breakdown_DATA!P289),IF($C$2="Current Exchange rate",IF(Investment_Breakdown_DATA!P289=0,0,Investment_Breakdown_DATA!P289/ECO!P34),IF($C$2="Constant Exchange rate",IF(Investment_Breakdown_DATA!P289=0,0,Investment_Breakdown_DATA!P289/ECO!P69))))</f>
        <v>0</v>
      </c>
      <c r="G343" s="64">
        <f>IF($C$2="National Currency",IF(Investment_Breakdown_DATA!Q289=0,0,Investment_Breakdown_DATA!Q289),IF($C$2="Current Exchange rate",IF(Investment_Breakdown_DATA!Q289=0,0,Investment_Breakdown_DATA!Q289/ECO!Q34),IF($C$2="Constant Exchange rate",IF(Investment_Breakdown_DATA!Q289=0,0,Investment_Breakdown_DATA!Q289/ECO!Q69))))</f>
        <v>0</v>
      </c>
      <c r="H343" s="64">
        <f>IF($C$2="National Currency",IF(Investment_Breakdown_DATA!R289=0,0,Investment_Breakdown_DATA!R289),IF($C$2="Current Exchange rate",IF(Investment_Breakdown_DATA!R289=0,0,Investment_Breakdown_DATA!R289/ECO!R34),IF($C$2="Constant Exchange rate",IF(Investment_Breakdown_DATA!R289=0,0,Investment_Breakdown_DATA!R289/ECO!R69))))</f>
        <v>0</v>
      </c>
      <c r="I343" s="64">
        <f>IF($C$2="National Currency",IF(Investment_Breakdown_DATA!S289=0,0,Investment_Breakdown_DATA!S289),IF($C$2="Current Exchange rate",IF(Investment_Breakdown_DATA!S289=0,0,Investment_Breakdown_DATA!S289/ECO!S34),IF($C$2="Constant Exchange rate",IF(Investment_Breakdown_DATA!S289=0,0,Investment_Breakdown_DATA!S289/ECO!S69))))</f>
        <v>0</v>
      </c>
      <c r="J343" s="64">
        <f>IF($C$2="National Currency",IF(Investment_Breakdown_DATA!T289=0,0,Investment_Breakdown_DATA!T289),IF($C$2="Current Exchange rate",IF(Investment_Breakdown_DATA!T289=0,0,Investment_Breakdown_DATA!T289/ECO!T34),IF($C$2="Constant Exchange rate",IF(Investment_Breakdown_DATA!T289=0,0,Investment_Breakdown_DATA!T289/ECO!T69))))</f>
        <v>0</v>
      </c>
      <c r="K343" s="64">
        <f>IF($C$2="National Currency",IF(Investment_Breakdown_DATA!U289=0,0,Investment_Breakdown_DATA!U289),IF($C$2="Current Exchange rate",IF(Investment_Breakdown_DATA!U289=0,0,Investment_Breakdown_DATA!U289/ECO!U34),IF($C$2="Constant Exchange rate",IF(Investment_Breakdown_DATA!U289=0,0,Investment_Breakdown_DATA!U289/ECO!U69))))</f>
        <v>0</v>
      </c>
      <c r="L343" s="64">
        <f>IF($C$2="National Currency",IF(Investment_Breakdown_DATA!V289=0,0,Investment_Breakdown_DATA!V289),IF($C$2="Current Exchange rate",IF(Investment_Breakdown_DATA!V289=0,0,Investment_Breakdown_DATA!V289/ECO!V34),IF($C$2="Constant Exchange rate",IF(Investment_Breakdown_DATA!V289=0,0,Investment_Breakdown_DATA!V289/ECO!V69))))</f>
        <v>0</v>
      </c>
      <c r="M343" s="64">
        <f>IF($C$2="National Currency",IF(Investment_Breakdown_DATA!W289=0,0,Investment_Breakdown_DATA!W289),IF($C$2="Current Exchange rate",IF(Investment_Breakdown_DATA!W289=0,0,Investment_Breakdown_DATA!W289/ECO!W34),IF($C$2="Constant Exchange rate",IF(Investment_Breakdown_DATA!W289=0,0,Investment_Breakdown_DATA!W289/ECO!W69))))</f>
        <v>0</v>
      </c>
      <c r="N343" s="64">
        <f>IF($C$2="National Currency",IF(Investment_Breakdown_DATA!X289=0,0,Investment_Breakdown_DATA!X289),IF($C$2="Current Exchange rate",IF(Investment_Breakdown_DATA!X289=0,0,Investment_Breakdown_DATA!X289/ECO!X34),IF($C$2="Constant Exchange rate",IF(Investment_Breakdown_DATA!X289=0,0,Investment_Breakdown_DATA!X289/ECO!X69))))</f>
        <v>0</v>
      </c>
      <c r="O343" s="64">
        <f>IF($C$2="National Currency",IF(Investment_Breakdown_DATA!Y289=0,0,Investment_Breakdown_DATA!Y289),IF($C$2="Current Exchange rate",IF(Investment_Breakdown_DATA!Y289=0,0,Investment_Breakdown_DATA!Y289/ECO!Y34),IF($C$2="Constant Exchange rate",IF(Investment_Breakdown_DATA!Y289=0,0,Investment_Breakdown_DATA!Y289/ECO!Y69))))</f>
        <v>0</v>
      </c>
      <c r="P343" s="144">
        <f>IF($C$2="National Currency",IF(Investment_Breakdown_DATA!Z289=0,0,Investment_Breakdown_DATA!Z289),IF($C$2="Current Exchange rate",IF(Investment_Breakdown_DATA!Z289=0,0,Investment_Breakdown_DATA!Z289/ECO!Z34),IF($C$2="Constant Exchange rate",IF(Investment_Breakdown_DATA!Z289=0,0,Investment_Breakdown_DATA!Z289/ECO!Z69))))</f>
        <v>0</v>
      </c>
      <c r="Q343" s="63">
        <f t="shared" si="101"/>
        <v>0</v>
      </c>
      <c r="R343" s="63" t="str">
        <f t="shared" si="102"/>
        <v>-</v>
      </c>
      <c r="S343" s="63" t="str">
        <f t="shared" si="103"/>
        <v>-</v>
      </c>
    </row>
    <row r="344" spans="3:19" ht="15" x14ac:dyDescent="0.25">
      <c r="C344" s="165"/>
      <c r="D344" s="166"/>
      <c r="E344" s="61" t="str">
        <f t="shared" si="100"/>
        <v>PT</v>
      </c>
      <c r="F344" s="64">
        <f>IF($C$2="National Currency",IF(Investment_Breakdown_DATA!P290=0,0,Investment_Breakdown_DATA!P290),IF($C$2="Current Exchange rate",IF(Investment_Breakdown_DATA!P290=0,0,Investment_Breakdown_DATA!P290/ECO!P35),IF($C$2="Constant Exchange rate",IF(Investment_Breakdown_DATA!P290=0,0,Investment_Breakdown_DATA!P290/ECO!P70))))</f>
        <v>0</v>
      </c>
      <c r="G344" s="64">
        <f>IF($C$2="National Currency",IF(Investment_Breakdown_DATA!Q290=0,0,Investment_Breakdown_DATA!Q290),IF($C$2="Current Exchange rate",IF(Investment_Breakdown_DATA!Q290=0,0,Investment_Breakdown_DATA!Q290/ECO!Q35),IF($C$2="Constant Exchange rate",IF(Investment_Breakdown_DATA!Q290=0,0,Investment_Breakdown_DATA!Q290/ECO!Q70))))</f>
        <v>0</v>
      </c>
      <c r="H344" s="64">
        <f>IF($C$2="National Currency",IF(Investment_Breakdown_DATA!R290=0,0,Investment_Breakdown_DATA!R290),IF($C$2="Current Exchange rate",IF(Investment_Breakdown_DATA!R290=0,0,Investment_Breakdown_DATA!R290/ECO!R35),IF($C$2="Constant Exchange rate",IF(Investment_Breakdown_DATA!R290=0,0,Investment_Breakdown_DATA!R290/ECO!R70))))</f>
        <v>0</v>
      </c>
      <c r="I344" s="64">
        <f>IF($C$2="National Currency",IF(Investment_Breakdown_DATA!S290=0,0,Investment_Breakdown_DATA!S290),IF($C$2="Current Exchange rate",IF(Investment_Breakdown_DATA!S290=0,0,Investment_Breakdown_DATA!S290/ECO!S35),IF($C$2="Constant Exchange rate",IF(Investment_Breakdown_DATA!S290=0,0,Investment_Breakdown_DATA!S290/ECO!S70))))</f>
        <v>0</v>
      </c>
      <c r="J344" s="64">
        <f>IF($C$2="National Currency",IF(Investment_Breakdown_DATA!T290=0,0,Investment_Breakdown_DATA!T290),IF($C$2="Current Exchange rate",IF(Investment_Breakdown_DATA!T290=0,0,Investment_Breakdown_DATA!T290/ECO!T35),IF($C$2="Constant Exchange rate",IF(Investment_Breakdown_DATA!T290=0,0,Investment_Breakdown_DATA!T290/ECO!T70))))</f>
        <v>16276.802644640669</v>
      </c>
      <c r="K344" s="64">
        <f>IF($C$2="National Currency",IF(Investment_Breakdown_DATA!U290=0,0,Investment_Breakdown_DATA!U290),IF($C$2="Current Exchange rate",IF(Investment_Breakdown_DATA!U290=0,0,Investment_Breakdown_DATA!U290/ECO!U35),IF($C$2="Constant Exchange rate",IF(Investment_Breakdown_DATA!U290=0,0,Investment_Breakdown_DATA!U290/ECO!U70))))</f>
        <v>18236.593081482781</v>
      </c>
      <c r="L344" s="64">
        <f>IF($C$2="National Currency",IF(Investment_Breakdown_DATA!V290=0,0,Investment_Breakdown_DATA!V290),IF($C$2="Current Exchange rate",IF(Investment_Breakdown_DATA!V290=0,0,Investment_Breakdown_DATA!V290/ECO!V35),IF($C$2="Constant Exchange rate",IF(Investment_Breakdown_DATA!V290=0,0,Investment_Breakdown_DATA!V290/ECO!V70))))</f>
        <v>18037.852946965668</v>
      </c>
      <c r="M344" s="64">
        <f>IF($C$2="National Currency",IF(Investment_Breakdown_DATA!W290=0,0,Investment_Breakdown_DATA!W290),IF($C$2="Current Exchange rate",IF(Investment_Breakdown_DATA!W290=0,0,Investment_Breakdown_DATA!W290/ECO!W35),IF($C$2="Constant Exchange rate",IF(Investment_Breakdown_DATA!W290=0,0,Investment_Breakdown_DATA!W290/ECO!W70))))</f>
        <v>14357.27388882716</v>
      </c>
      <c r="N344" s="64">
        <f>IF($C$2="National Currency",IF(Investment_Breakdown_DATA!X290=0,0,Investment_Breakdown_DATA!X290),IF($C$2="Current Exchange rate",IF(Investment_Breakdown_DATA!X290=0,0,Investment_Breakdown_DATA!X290/ECO!X35),IF($C$2="Constant Exchange rate",IF(Investment_Breakdown_DATA!X290=0,0,Investment_Breakdown_DATA!X290/ECO!X70))))</f>
        <v>13801.680747462942</v>
      </c>
      <c r="O344" s="64">
        <f>IF($C$2="National Currency",IF(Investment_Breakdown_DATA!Y290=0,0,Investment_Breakdown_DATA!Y290),IF($C$2="Current Exchange rate",IF(Investment_Breakdown_DATA!Y290=0,0,Investment_Breakdown_DATA!Y290/ECO!Y35),IF($C$2="Constant Exchange rate",IF(Investment_Breakdown_DATA!Y290=0,0,Investment_Breakdown_DATA!Y290/ECO!Y70))))</f>
        <v>13041.721125450924</v>
      </c>
      <c r="P344" s="144">
        <f>IF($C$2="National Currency",IF(Investment_Breakdown_DATA!Z290=0,0,Investment_Breakdown_DATA!Z290),IF($C$2="Current Exchange rate",IF(Investment_Breakdown_DATA!Z290=0,0,Investment_Breakdown_DATA!Z290/ECO!Z35),IF($C$2="Constant Exchange rate",IF(Investment_Breakdown_DATA!Z290=0,0,Investment_Breakdown_DATA!Z290/ECO!Z70))))</f>
        <v>12670.913200079198</v>
      </c>
      <c r="Q344" s="63">
        <f t="shared" si="101"/>
        <v>6.4044347337945881E-2</v>
      </c>
      <c r="R344" s="63">
        <f t="shared" si="102"/>
        <v>-5.5062831543304269E-2</v>
      </c>
      <c r="S344" s="63" t="str">
        <f t="shared" si="103"/>
        <v>-</v>
      </c>
    </row>
    <row r="345" spans="3:19" ht="15" x14ac:dyDescent="0.25">
      <c r="C345" s="165"/>
      <c r="D345" s="166"/>
      <c r="E345" s="61" t="str">
        <f t="shared" si="100"/>
        <v>RO</v>
      </c>
      <c r="F345" s="64">
        <f>IF($C$2="National Currency",IF(Investment_Breakdown_DATA!P291=0,0,Investment_Breakdown_DATA!P291),IF($C$2="Current Exchange rate",IF(Investment_Breakdown_DATA!P291=0,0,Investment_Breakdown_DATA!P291/ECO!P36),IF($C$2="Constant Exchange rate",IF(Investment_Breakdown_DATA!P291=0,0,Investment_Breakdown_DATA!P291/ECO!P71))))</f>
        <v>0</v>
      </c>
      <c r="G345" s="64">
        <f>IF($C$2="National Currency",IF(Investment_Breakdown_DATA!Q291=0,0,Investment_Breakdown_DATA!Q291),IF($C$2="Current Exchange rate",IF(Investment_Breakdown_DATA!Q291=0,0,Investment_Breakdown_DATA!Q291/ECO!Q36),IF($C$2="Constant Exchange rate",IF(Investment_Breakdown_DATA!Q291=0,0,Investment_Breakdown_DATA!Q291/ECO!Q71))))</f>
        <v>0</v>
      </c>
      <c r="H345" s="64">
        <f>IF($C$2="National Currency",IF(Investment_Breakdown_DATA!R291=0,0,Investment_Breakdown_DATA!R291),IF($C$2="Current Exchange rate",IF(Investment_Breakdown_DATA!R291=0,0,Investment_Breakdown_DATA!R291/ECO!R36),IF($C$2="Constant Exchange rate",IF(Investment_Breakdown_DATA!R291=0,0,Investment_Breakdown_DATA!R291/ECO!R71))))</f>
        <v>0</v>
      </c>
      <c r="I345" s="64">
        <f>IF($C$2="National Currency",IF(Investment_Breakdown_DATA!S291=0,0,Investment_Breakdown_DATA!S291),IF($C$2="Current Exchange rate",IF(Investment_Breakdown_DATA!S291=0,0,Investment_Breakdown_DATA!S291/ECO!S36),IF($C$2="Constant Exchange rate",IF(Investment_Breakdown_DATA!S291=0,0,Investment_Breakdown_DATA!S291/ECO!S71))))</f>
        <v>0</v>
      </c>
      <c r="J345" s="64">
        <f>IF($C$2="National Currency",IF(Investment_Breakdown_DATA!T291=0,0,Investment_Breakdown_DATA!T291),IF($C$2="Current Exchange rate",IF(Investment_Breakdown_DATA!T291=0,0,Investment_Breakdown_DATA!T291/ECO!T36),IF($C$2="Constant Exchange rate",IF(Investment_Breakdown_DATA!T291=0,0,Investment_Breakdown_DATA!T291/ECO!T71))))</f>
        <v>0</v>
      </c>
      <c r="K345" s="64">
        <f>IF($C$2="National Currency",IF(Investment_Breakdown_DATA!U291=0,0,Investment_Breakdown_DATA!U291),IF($C$2="Current Exchange rate",IF(Investment_Breakdown_DATA!U291=0,0,Investment_Breakdown_DATA!U291/ECO!U36),IF($C$2="Constant Exchange rate",IF(Investment_Breakdown_DATA!U291=0,0,Investment_Breakdown_DATA!U291/ECO!U71))))</f>
        <v>0</v>
      </c>
      <c r="L345" s="64">
        <f>IF($C$2="National Currency",IF(Investment_Breakdown_DATA!V291=0,0,Investment_Breakdown_DATA!V291),IF($C$2="Current Exchange rate",IF(Investment_Breakdown_DATA!V291=0,0,Investment_Breakdown_DATA!V291/ECO!V36),IF($C$2="Constant Exchange rate",IF(Investment_Breakdown_DATA!V291=0,0,Investment_Breakdown_DATA!V291/ECO!V71))))</f>
        <v>0</v>
      </c>
      <c r="M345" s="64">
        <f>IF($C$2="National Currency",IF(Investment_Breakdown_DATA!W291=0,0,Investment_Breakdown_DATA!W291),IF($C$2="Current Exchange rate",IF(Investment_Breakdown_DATA!W291=0,0,Investment_Breakdown_DATA!W291/ECO!W36),IF($C$2="Constant Exchange rate",IF(Investment_Breakdown_DATA!W291=0,0,Investment_Breakdown_DATA!W291/ECO!W71))))</f>
        <v>0</v>
      </c>
      <c r="N345" s="64">
        <f>IF($C$2="National Currency",IF(Investment_Breakdown_DATA!X291=0,0,Investment_Breakdown_DATA!X291),IF($C$2="Current Exchange rate",IF(Investment_Breakdown_DATA!X291=0,0,Investment_Breakdown_DATA!X291/ECO!X36),IF($C$2="Constant Exchange rate",IF(Investment_Breakdown_DATA!X291=0,0,Investment_Breakdown_DATA!X291/ECO!X71))))</f>
        <v>0</v>
      </c>
      <c r="O345" s="64">
        <f>IF($C$2="National Currency",IF(Investment_Breakdown_DATA!Y291=0,0,Investment_Breakdown_DATA!Y291),IF($C$2="Current Exchange rate",IF(Investment_Breakdown_DATA!Y291=0,0,Investment_Breakdown_DATA!Y291/ECO!Y36),IF($C$2="Constant Exchange rate",IF(Investment_Breakdown_DATA!Y291=0,0,Investment_Breakdown_DATA!Y291/ECO!Y71))))</f>
        <v>0</v>
      </c>
      <c r="P345" s="144">
        <f>IF($C$2="National Currency",IF(Investment_Breakdown_DATA!Z291=0,0,Investment_Breakdown_DATA!Z291),IF($C$2="Current Exchange rate",IF(Investment_Breakdown_DATA!Z291=0,0,Investment_Breakdown_DATA!Z291/ECO!Z36),IF($C$2="Constant Exchange rate",IF(Investment_Breakdown_DATA!Z291=0,0,Investment_Breakdown_DATA!Z291/ECO!Z71))))</f>
        <v>0</v>
      </c>
      <c r="Q345" s="63">
        <f t="shared" si="101"/>
        <v>0</v>
      </c>
      <c r="R345" s="63" t="str">
        <f t="shared" si="102"/>
        <v>-</v>
      </c>
      <c r="S345" s="63" t="str">
        <f t="shared" si="103"/>
        <v>-</v>
      </c>
    </row>
    <row r="346" spans="3:19" ht="15" x14ac:dyDescent="0.25">
      <c r="C346" s="165"/>
      <c r="D346" s="166"/>
      <c r="E346" s="61" t="str">
        <f t="shared" si="100"/>
        <v>SE</v>
      </c>
      <c r="F346" s="64">
        <f>IF($C$2="National Currency",IF(Investment_Breakdown_DATA!P292=0,0,Investment_Breakdown_DATA!P292),IF($C$2="Current Exchange rate",IF(Investment_Breakdown_DATA!P292=0,0,Investment_Breakdown_DATA!P292/ECO!P37),IF($C$2="Constant Exchange rate",IF(Investment_Breakdown_DATA!P292=0,0,Investment_Breakdown_DATA!P292/ECO!P72))))</f>
        <v>0</v>
      </c>
      <c r="G346" s="64">
        <f>IF($C$2="National Currency",IF(Investment_Breakdown_DATA!Q292=0,0,Investment_Breakdown_DATA!Q292),IF($C$2="Current Exchange rate",IF(Investment_Breakdown_DATA!Q292=0,0,Investment_Breakdown_DATA!Q292/ECO!Q37),IF($C$2="Constant Exchange rate",IF(Investment_Breakdown_DATA!Q292=0,0,Investment_Breakdown_DATA!Q292/ECO!Q72))))</f>
        <v>0</v>
      </c>
      <c r="H346" s="64">
        <f>IF($C$2="National Currency",IF(Investment_Breakdown_DATA!R292=0,0,Investment_Breakdown_DATA!R292),IF($C$2="Current Exchange rate",IF(Investment_Breakdown_DATA!R292=0,0,Investment_Breakdown_DATA!R292/ECO!R37),IF($C$2="Constant Exchange rate",IF(Investment_Breakdown_DATA!R292=0,0,Investment_Breakdown_DATA!R292/ECO!R72))))</f>
        <v>0</v>
      </c>
      <c r="I346" s="64">
        <f>IF($C$2="National Currency",IF(Investment_Breakdown_DATA!S292=0,0,Investment_Breakdown_DATA!S292),IF($C$2="Current Exchange rate",IF(Investment_Breakdown_DATA!S292=0,0,Investment_Breakdown_DATA!S292/ECO!S37),IF($C$2="Constant Exchange rate",IF(Investment_Breakdown_DATA!S292=0,0,Investment_Breakdown_DATA!S292/ECO!S72))))</f>
        <v>0</v>
      </c>
      <c r="J346" s="64">
        <f>IF($C$2="National Currency",IF(Investment_Breakdown_DATA!T292=0,0,Investment_Breakdown_DATA!T292),IF($C$2="Current Exchange rate",IF(Investment_Breakdown_DATA!T292=0,0,Investment_Breakdown_DATA!T292/ECO!T37),IF($C$2="Constant Exchange rate",IF(Investment_Breakdown_DATA!T292=0,0,Investment_Breakdown_DATA!T292/ECO!T72))))</f>
        <v>0</v>
      </c>
      <c r="K346" s="64">
        <f>IF($C$2="National Currency",IF(Investment_Breakdown_DATA!U292=0,0,Investment_Breakdown_DATA!U292),IF($C$2="Current Exchange rate",IF(Investment_Breakdown_DATA!U292=0,0,Investment_Breakdown_DATA!U292/ECO!U37),IF($C$2="Constant Exchange rate",IF(Investment_Breakdown_DATA!U292=0,0,Investment_Breakdown_DATA!U292/ECO!U72))))</f>
        <v>0</v>
      </c>
      <c r="L346" s="64">
        <f>IF($C$2="National Currency",IF(Investment_Breakdown_DATA!V292=0,0,Investment_Breakdown_DATA!V292),IF($C$2="Current Exchange rate",IF(Investment_Breakdown_DATA!V292=0,0,Investment_Breakdown_DATA!V292/ECO!V37),IF($C$2="Constant Exchange rate",IF(Investment_Breakdown_DATA!V292=0,0,Investment_Breakdown_DATA!V292/ECO!V72))))</f>
        <v>0</v>
      </c>
      <c r="M346" s="64">
        <f>IF($C$2="National Currency",IF(Investment_Breakdown_DATA!W292=0,0,Investment_Breakdown_DATA!W292),IF($C$2="Current Exchange rate",IF(Investment_Breakdown_DATA!W292=0,0,Investment_Breakdown_DATA!W292/ECO!W37),IF($C$2="Constant Exchange rate",IF(Investment_Breakdown_DATA!W292=0,0,Investment_Breakdown_DATA!W292/ECO!W72))))</f>
        <v>0</v>
      </c>
      <c r="N346" s="64">
        <f>IF($C$2="National Currency",IF(Investment_Breakdown_DATA!X292=0,0,Investment_Breakdown_DATA!X292),IF($C$2="Current Exchange rate",IF(Investment_Breakdown_DATA!X292=0,0,Investment_Breakdown_DATA!X292/ECO!X37),IF($C$2="Constant Exchange rate",IF(Investment_Breakdown_DATA!X292=0,0,Investment_Breakdown_DATA!X292/ECO!X72))))</f>
        <v>0</v>
      </c>
      <c r="O346" s="64">
        <f>IF($C$2="National Currency",IF(Investment_Breakdown_DATA!Y292=0,0,Investment_Breakdown_DATA!Y292),IF($C$2="Current Exchange rate",IF(Investment_Breakdown_DATA!Y292=0,0,Investment_Breakdown_DATA!Y292/ECO!Y37),IF($C$2="Constant Exchange rate",IF(Investment_Breakdown_DATA!Y292=0,0,Investment_Breakdown_DATA!Y292/ECO!Y72))))</f>
        <v>0</v>
      </c>
      <c r="P346" s="144">
        <f>IF($C$2="National Currency",IF(Investment_Breakdown_DATA!Z292=0,0,Investment_Breakdown_DATA!Z292),IF($C$2="Current Exchange rate",IF(Investment_Breakdown_DATA!Z292=0,0,Investment_Breakdown_DATA!Z292/ECO!Z37),IF($C$2="Constant Exchange rate",IF(Investment_Breakdown_DATA!Z292=0,0,Investment_Breakdown_DATA!Z292/ECO!Z72))))</f>
        <v>0</v>
      </c>
      <c r="Q346" s="63">
        <f t="shared" si="101"/>
        <v>0</v>
      </c>
      <c r="R346" s="63" t="str">
        <f t="shared" si="102"/>
        <v>-</v>
      </c>
      <c r="S346" s="63" t="str">
        <f t="shared" si="103"/>
        <v>-</v>
      </c>
    </row>
    <row r="347" spans="3:19" ht="15" x14ac:dyDescent="0.25">
      <c r="C347" s="165"/>
      <c r="D347" s="166"/>
      <c r="E347" s="61" t="str">
        <f t="shared" si="100"/>
        <v>SI</v>
      </c>
      <c r="F347" s="64">
        <f>IF($C$2="National Currency",IF(Investment_Breakdown_DATA!P293=0,0,Investment_Breakdown_DATA!P293),IF($C$2="Current Exchange rate",IF(Investment_Breakdown_DATA!P293=0,0,Investment_Breakdown_DATA!P293/ECO!P38),IF($C$2="Constant Exchange rate",IF(Investment_Breakdown_DATA!P293=0,0,Investment_Breakdown_DATA!P293/ECO!P73))))</f>
        <v>0</v>
      </c>
      <c r="G347" s="64">
        <f>IF($C$2="National Currency",IF(Investment_Breakdown_DATA!Q293=0,0,Investment_Breakdown_DATA!Q293),IF($C$2="Current Exchange rate",IF(Investment_Breakdown_DATA!Q293=0,0,Investment_Breakdown_DATA!Q293/ECO!Q38),IF($C$2="Constant Exchange rate",IF(Investment_Breakdown_DATA!Q293=0,0,Investment_Breakdown_DATA!Q293/ECO!Q73))))</f>
        <v>0</v>
      </c>
      <c r="H347" s="64">
        <f>IF($C$2="National Currency",IF(Investment_Breakdown_DATA!R293=0,0,Investment_Breakdown_DATA!R293),IF($C$2="Current Exchange rate",IF(Investment_Breakdown_DATA!R293=0,0,Investment_Breakdown_DATA!R293/ECO!R38),IF($C$2="Constant Exchange rate",IF(Investment_Breakdown_DATA!R293=0,0,Investment_Breakdown_DATA!R293/ECO!R73))))</f>
        <v>0</v>
      </c>
      <c r="I347" s="64">
        <f>IF($C$2="National Currency",IF(Investment_Breakdown_DATA!S293=0,0,Investment_Breakdown_DATA!S293),IF($C$2="Current Exchange rate",IF(Investment_Breakdown_DATA!S293=0,0,Investment_Breakdown_DATA!S293/ECO!S38),IF($C$2="Constant Exchange rate",IF(Investment_Breakdown_DATA!S293=0,0,Investment_Breakdown_DATA!S293/ECO!S73))))</f>
        <v>0</v>
      </c>
      <c r="J347" s="64">
        <f>IF($C$2="National Currency",IF(Investment_Breakdown_DATA!T293=0,0,Investment_Breakdown_DATA!T293),IF($C$2="Current Exchange rate",IF(Investment_Breakdown_DATA!T293=0,0,Investment_Breakdown_DATA!T293/ECO!T38),IF($C$2="Constant Exchange rate",IF(Investment_Breakdown_DATA!T293=0,0,Investment_Breakdown_DATA!T293/ECO!T73))))</f>
        <v>0</v>
      </c>
      <c r="K347" s="64">
        <f>IF($C$2="National Currency",IF(Investment_Breakdown_DATA!U293=0,0,Investment_Breakdown_DATA!U293),IF($C$2="Current Exchange rate",IF(Investment_Breakdown_DATA!U293=0,0,Investment_Breakdown_DATA!U293/ECO!U38),IF($C$2="Constant Exchange rate",IF(Investment_Breakdown_DATA!U293=0,0,Investment_Breakdown_DATA!U293/ECO!U73))))</f>
        <v>0</v>
      </c>
      <c r="L347" s="64">
        <f>IF($C$2="National Currency",IF(Investment_Breakdown_DATA!V293=0,0,Investment_Breakdown_DATA!V293),IF($C$2="Current Exchange rate",IF(Investment_Breakdown_DATA!V293=0,0,Investment_Breakdown_DATA!V293/ECO!V38),IF($C$2="Constant Exchange rate",IF(Investment_Breakdown_DATA!V293=0,0,Investment_Breakdown_DATA!V293/ECO!V73))))</f>
        <v>0</v>
      </c>
      <c r="M347" s="64">
        <f>IF($C$2="National Currency",IF(Investment_Breakdown_DATA!W293=0,0,Investment_Breakdown_DATA!W293),IF($C$2="Current Exchange rate",IF(Investment_Breakdown_DATA!W293=0,0,Investment_Breakdown_DATA!W293/ECO!W38),IF($C$2="Constant Exchange rate",IF(Investment_Breakdown_DATA!W293=0,0,Investment_Breakdown_DATA!W293/ECO!W73))))</f>
        <v>0</v>
      </c>
      <c r="N347" s="64">
        <f>IF($C$2="National Currency",IF(Investment_Breakdown_DATA!X293=0,0,Investment_Breakdown_DATA!X293),IF($C$2="Current Exchange rate",IF(Investment_Breakdown_DATA!X293=0,0,Investment_Breakdown_DATA!X293/ECO!X38),IF($C$2="Constant Exchange rate",IF(Investment_Breakdown_DATA!X293=0,0,Investment_Breakdown_DATA!X293/ECO!X73))))</f>
        <v>0</v>
      </c>
      <c r="O347" s="64">
        <f>IF($C$2="National Currency",IF(Investment_Breakdown_DATA!Y293=0,0,Investment_Breakdown_DATA!Y293),IF($C$2="Current Exchange rate",IF(Investment_Breakdown_DATA!Y293=0,0,Investment_Breakdown_DATA!Y293/ECO!Y38),IF($C$2="Constant Exchange rate",IF(Investment_Breakdown_DATA!Y293=0,0,Investment_Breakdown_DATA!Y293/ECO!Y73))))</f>
        <v>0</v>
      </c>
      <c r="P347" s="144">
        <f>IF($C$2="National Currency",IF(Investment_Breakdown_DATA!Z293=0,0,Investment_Breakdown_DATA!Z293),IF($C$2="Current Exchange rate",IF(Investment_Breakdown_DATA!Z293=0,0,Investment_Breakdown_DATA!Z293/ECO!Z38),IF($C$2="Constant Exchange rate",IF(Investment_Breakdown_DATA!Z293=0,0,Investment_Breakdown_DATA!Z293/ECO!Z73))))</f>
        <v>0</v>
      </c>
      <c r="Q347" s="63">
        <f t="shared" si="101"/>
        <v>0</v>
      </c>
      <c r="R347" s="63" t="str">
        <f t="shared" si="102"/>
        <v>-</v>
      </c>
      <c r="S347" s="63" t="str">
        <f t="shared" si="103"/>
        <v>-</v>
      </c>
    </row>
    <row r="348" spans="3:19" ht="15" x14ac:dyDescent="0.25">
      <c r="C348" s="165"/>
      <c r="D348" s="166"/>
      <c r="E348" s="61" t="str">
        <f t="shared" si="100"/>
        <v xml:space="preserve">SK </v>
      </c>
      <c r="F348" s="64">
        <f>IF($C$2="National Currency",IF(Investment_Breakdown_DATA!P294=0,0,Investment_Breakdown_DATA!P294),IF($C$2="Current Exchange rate",IF(Investment_Breakdown_DATA!P294=0,0,Investment_Breakdown_DATA!P294/ECO!P39),IF($C$2="Constant Exchange rate",IF(Investment_Breakdown_DATA!P294=0,0,Investment_Breakdown_DATA!P294/ECO!P74))))</f>
        <v>0</v>
      </c>
      <c r="G348" s="64">
        <f>IF($C$2="National Currency",IF(Investment_Breakdown_DATA!Q294=0,0,Investment_Breakdown_DATA!Q294),IF($C$2="Current Exchange rate",IF(Investment_Breakdown_DATA!Q294=0,0,Investment_Breakdown_DATA!Q294/ECO!Q39),IF($C$2="Constant Exchange rate",IF(Investment_Breakdown_DATA!Q294=0,0,Investment_Breakdown_DATA!Q294/ECO!Q74))))</f>
        <v>0</v>
      </c>
      <c r="H348" s="64">
        <f>IF($C$2="National Currency",IF(Investment_Breakdown_DATA!R294=0,0,Investment_Breakdown_DATA!R294),IF($C$2="Current Exchange rate",IF(Investment_Breakdown_DATA!R294=0,0,Investment_Breakdown_DATA!R294/ECO!R39),IF($C$2="Constant Exchange rate",IF(Investment_Breakdown_DATA!R294=0,0,Investment_Breakdown_DATA!R294/ECO!R74))))</f>
        <v>0</v>
      </c>
      <c r="I348" s="64">
        <f>IF($C$2="National Currency",IF(Investment_Breakdown_DATA!S294=0,0,Investment_Breakdown_DATA!S294),IF($C$2="Current Exchange rate",IF(Investment_Breakdown_DATA!S294=0,0,Investment_Breakdown_DATA!S294/ECO!S39),IF($C$2="Constant Exchange rate",IF(Investment_Breakdown_DATA!S294=0,0,Investment_Breakdown_DATA!S294/ECO!S74))))</f>
        <v>0</v>
      </c>
      <c r="J348" s="64">
        <f>IF($C$2="National Currency",IF(Investment_Breakdown_DATA!T294=0,0,Investment_Breakdown_DATA!T294),IF($C$2="Current Exchange rate",IF(Investment_Breakdown_DATA!T294=0,0,Investment_Breakdown_DATA!T294/ECO!T39),IF($C$2="Constant Exchange rate",IF(Investment_Breakdown_DATA!T294=0,0,Investment_Breakdown_DATA!T294/ECO!T74))))</f>
        <v>0</v>
      </c>
      <c r="K348" s="64">
        <f>IF($C$2="National Currency",IF(Investment_Breakdown_DATA!U294=0,0,Investment_Breakdown_DATA!U294),IF($C$2="Current Exchange rate",IF(Investment_Breakdown_DATA!U294=0,0,Investment_Breakdown_DATA!U294/ECO!U39),IF($C$2="Constant Exchange rate",IF(Investment_Breakdown_DATA!U294=0,0,Investment_Breakdown_DATA!U294/ECO!U74))))</f>
        <v>0</v>
      </c>
      <c r="L348" s="64">
        <f>IF($C$2="National Currency",IF(Investment_Breakdown_DATA!V294=0,0,Investment_Breakdown_DATA!V294),IF($C$2="Current Exchange rate",IF(Investment_Breakdown_DATA!V294=0,0,Investment_Breakdown_DATA!V294/ECO!V39),IF($C$2="Constant Exchange rate",IF(Investment_Breakdown_DATA!V294=0,0,Investment_Breakdown_DATA!V294/ECO!V74))))</f>
        <v>0</v>
      </c>
      <c r="M348" s="64">
        <f>IF($C$2="National Currency",IF(Investment_Breakdown_DATA!W294=0,0,Investment_Breakdown_DATA!W294),IF($C$2="Current Exchange rate",IF(Investment_Breakdown_DATA!W294=0,0,Investment_Breakdown_DATA!W294/ECO!W39),IF($C$2="Constant Exchange rate",IF(Investment_Breakdown_DATA!W294=0,0,Investment_Breakdown_DATA!W294/ECO!W74))))</f>
        <v>0</v>
      </c>
      <c r="N348" s="64">
        <f>IF($C$2="National Currency",IF(Investment_Breakdown_DATA!X294=0,0,Investment_Breakdown_DATA!X294),IF($C$2="Current Exchange rate",IF(Investment_Breakdown_DATA!X294=0,0,Investment_Breakdown_DATA!X294/ECO!X39),IF($C$2="Constant Exchange rate",IF(Investment_Breakdown_DATA!X294=0,0,Investment_Breakdown_DATA!X294/ECO!X74))))</f>
        <v>0</v>
      </c>
      <c r="O348" s="64">
        <f>IF($C$2="National Currency",IF(Investment_Breakdown_DATA!Y294=0,0,Investment_Breakdown_DATA!Y294),IF($C$2="Current Exchange rate",IF(Investment_Breakdown_DATA!Y294=0,0,Investment_Breakdown_DATA!Y294/ECO!Y39),IF($C$2="Constant Exchange rate",IF(Investment_Breakdown_DATA!Y294=0,0,Investment_Breakdown_DATA!Y294/ECO!Y74))))</f>
        <v>0</v>
      </c>
      <c r="P348" s="144">
        <f>IF($C$2="National Currency",IF(Investment_Breakdown_DATA!Z294=0,0,Investment_Breakdown_DATA!Z294),IF($C$2="Current Exchange rate",IF(Investment_Breakdown_DATA!Z294=0,0,Investment_Breakdown_DATA!Z294/ECO!Z39),IF($C$2="Constant Exchange rate",IF(Investment_Breakdown_DATA!Z294=0,0,Investment_Breakdown_DATA!Z294/ECO!Z74))))</f>
        <v>0</v>
      </c>
      <c r="Q348" s="63">
        <f t="shared" si="101"/>
        <v>0</v>
      </c>
      <c r="R348" s="63" t="str">
        <f t="shared" si="102"/>
        <v>-</v>
      </c>
      <c r="S348" s="63" t="str">
        <f t="shared" si="103"/>
        <v>-</v>
      </c>
    </row>
    <row r="349" spans="3:19" ht="15" x14ac:dyDescent="0.25">
      <c r="C349" s="165"/>
      <c r="D349" s="166"/>
      <c r="E349" s="61" t="str">
        <f t="shared" si="100"/>
        <v>TR</v>
      </c>
      <c r="F349" s="64">
        <f>IF($C$2="National Currency",IF(Investment_Breakdown_DATA!P295=0,0,Investment_Breakdown_DATA!P295),IF($C$2="Current Exchange rate",IF(Investment_Breakdown_DATA!P295=0,0,Investment_Breakdown_DATA!P295/ECO!P40),IF($C$2="Constant Exchange rate",IF(Investment_Breakdown_DATA!P295=0,0,Investment_Breakdown_DATA!P295/ECO!P75))))</f>
        <v>243.12443117155192</v>
      </c>
      <c r="G349" s="64">
        <f>IF($C$2="National Currency",IF(Investment_Breakdown_DATA!Q295=0,0,Investment_Breakdown_DATA!Q295),IF($C$2="Current Exchange rate",IF(Investment_Breakdown_DATA!Q295=0,0,Investment_Breakdown_DATA!Q295/ECO!Q40),IF($C$2="Constant Exchange rate",IF(Investment_Breakdown_DATA!Q295=0,0,Investment_Breakdown_DATA!Q295/ECO!Q75))))</f>
        <v>244.95857001922039</v>
      </c>
      <c r="H349" s="64">
        <f>IF($C$2="National Currency",IF(Investment_Breakdown_DATA!R295=0,0,Investment_Breakdown_DATA!R295),IF($C$2="Current Exchange rate",IF(Investment_Breakdown_DATA!R295=0,0,Investment_Breakdown_DATA!R295/ECO!R40),IF($C$2="Constant Exchange rate",IF(Investment_Breakdown_DATA!R295=0,0,Investment_Breakdown_DATA!R295/ECO!R75))))</f>
        <v>266.54265533978185</v>
      </c>
      <c r="I349" s="64">
        <f>IF($C$2="National Currency",IF(Investment_Breakdown_DATA!S295=0,0,Investment_Breakdown_DATA!S295),IF($C$2="Current Exchange rate",IF(Investment_Breakdown_DATA!S295=0,0,Investment_Breakdown_DATA!S295/ECO!S40),IF($C$2="Constant Exchange rate",IF(Investment_Breakdown_DATA!S295=0,0,Investment_Breakdown_DATA!S295/ECO!S75))))</f>
        <v>316.59739710031312</v>
      </c>
      <c r="J349" s="64">
        <f>IF($C$2="National Currency",IF(Investment_Breakdown_DATA!T295=0,0,Investment_Breakdown_DATA!T295),IF($C$2="Current Exchange rate",IF(Investment_Breakdown_DATA!T295=0,0,Investment_Breakdown_DATA!T295/ECO!T40),IF($C$2="Constant Exchange rate",IF(Investment_Breakdown_DATA!T295=0,0,Investment_Breakdown_DATA!T295/ECO!T75))))</f>
        <v>356.80757746195872</v>
      </c>
      <c r="K349" s="64">
        <f>IF($C$2="National Currency",IF(Investment_Breakdown_DATA!U295=0,0,Investment_Breakdown_DATA!U295),IF($C$2="Current Exchange rate",IF(Investment_Breakdown_DATA!U295=0,0,Investment_Breakdown_DATA!U295/ECO!U40),IF($C$2="Constant Exchange rate",IF(Investment_Breakdown_DATA!U295=0,0,Investment_Breakdown_DATA!U295/ECO!U75))))</f>
        <v>356.85379606007558</v>
      </c>
      <c r="L349" s="64">
        <f>IF($C$2="National Currency",IF(Investment_Breakdown_DATA!V295=0,0,Investment_Breakdown_DATA!V295),IF($C$2="Current Exchange rate",IF(Investment_Breakdown_DATA!V295=0,0,Investment_Breakdown_DATA!V295/ECO!V40),IF($C$2="Constant Exchange rate",IF(Investment_Breakdown_DATA!V295=0,0,Investment_Breakdown_DATA!V295/ECO!V75))))</f>
        <v>346.45461148378791</v>
      </c>
      <c r="M349" s="64">
        <f>IF($C$2="National Currency",IF(Investment_Breakdown_DATA!W295=0,0,Investment_Breakdown_DATA!W295),IF($C$2="Current Exchange rate",IF(Investment_Breakdown_DATA!W295=0,0,Investment_Breakdown_DATA!W295/ECO!W40),IF($C$2="Constant Exchange rate",IF(Investment_Breakdown_DATA!W295=0,0,Investment_Breakdown_DATA!W295/ECO!W75))))</f>
        <v>340.81594251353414</v>
      </c>
      <c r="N349" s="64">
        <f>IF($C$2="National Currency",IF(Investment_Breakdown_DATA!X295=0,0,Investment_Breakdown_DATA!X295),IF($C$2="Current Exchange rate",IF(Investment_Breakdown_DATA!X295=0,0,Investment_Breakdown_DATA!X295/ECO!X40),IF($C$2="Constant Exchange rate",IF(Investment_Breakdown_DATA!X295=0,0,Investment_Breakdown_DATA!X295/ECO!X75))))</f>
        <v>346.82436026872256</v>
      </c>
      <c r="O349" s="64">
        <f>IF($C$2="National Currency",IF(Investment_Breakdown_DATA!Y295=0,0,Investment_Breakdown_DATA!Y295),IF($C$2="Current Exchange rate",IF(Investment_Breakdown_DATA!Y295=0,0,Investment_Breakdown_DATA!Y295/ECO!Y40),IF($C$2="Constant Exchange rate",IF(Investment_Breakdown_DATA!Y295=0,0,Investment_Breakdown_DATA!Y295/ECO!Y75))))</f>
        <v>475.63559322033899</v>
      </c>
      <c r="P349" s="144">
        <f>IF($C$2="National Currency",IF(Investment_Breakdown_DATA!Z295=0,0,Investment_Breakdown_DATA!Z295),IF($C$2="Current Exchange rate",IF(Investment_Breakdown_DATA!Z295=0,0,Investment_Breakdown_DATA!Z295/ECO!Z40),IF($C$2="Constant Exchange rate",IF(Investment_Breakdown_DATA!Z295=0,0,Investment_Breakdown_DATA!Z295/ECO!Z75))))</f>
        <v>0</v>
      </c>
      <c r="Q349" s="63">
        <f t="shared" si="101"/>
        <v>2.3357171070808413E-3</v>
      </c>
      <c r="R349" s="63">
        <f t="shared" si="102"/>
        <v>0.37140191897654584</v>
      </c>
      <c r="S349" s="63">
        <f t="shared" si="103"/>
        <v>0.9563463487744841</v>
      </c>
    </row>
    <row r="350" spans="3:19" ht="15" x14ac:dyDescent="0.25">
      <c r="C350" s="165"/>
      <c r="D350" s="166"/>
      <c r="E350" s="61" t="str">
        <f t="shared" si="100"/>
        <v>UK</v>
      </c>
      <c r="F350" s="65">
        <f>IF($C$2="National Currency",IF(Investment_Breakdown_DATA!P296=0,0,Investment_Breakdown_DATA!P296),IF($C$2="Current Exchange rate",IF(Investment_Breakdown_DATA!P296=0,0,Investment_Breakdown_DATA!P296/ECO!P41),IF($C$2="Constant Exchange rate",IF(Investment_Breakdown_DATA!P296=0,0,Investment_Breakdown_DATA!P296/ECO!P76))))</f>
        <v>0</v>
      </c>
      <c r="G350" s="65">
        <f>IF($C$2="National Currency",IF(Investment_Breakdown_DATA!Q296=0,0,Investment_Breakdown_DATA!Q296),IF($C$2="Current Exchange rate",IF(Investment_Breakdown_DATA!Q296=0,0,Investment_Breakdown_DATA!Q296/ECO!Q41),IF($C$2="Constant Exchange rate",IF(Investment_Breakdown_DATA!Q296=0,0,Investment_Breakdown_DATA!Q296/ECO!Q76))))</f>
        <v>0</v>
      </c>
      <c r="H350" s="65">
        <f>IF($C$2="National Currency",IF(Investment_Breakdown_DATA!R296=0,0,Investment_Breakdown_DATA!R296),IF($C$2="Current Exchange rate",IF(Investment_Breakdown_DATA!R296=0,0,Investment_Breakdown_DATA!R296/ECO!R41),IF($C$2="Constant Exchange rate",IF(Investment_Breakdown_DATA!R296=0,0,Investment_Breakdown_DATA!R296/ECO!R76))))</f>
        <v>0</v>
      </c>
      <c r="I350" s="65">
        <f>IF($C$2="National Currency",IF(Investment_Breakdown_DATA!S296=0,0,Investment_Breakdown_DATA!S296),IF($C$2="Current Exchange rate",IF(Investment_Breakdown_DATA!S296=0,0,Investment_Breakdown_DATA!S296/ECO!S41),IF($C$2="Constant Exchange rate",IF(Investment_Breakdown_DATA!S296=0,0,Investment_Breakdown_DATA!S296/ECO!S76))))</f>
        <v>0</v>
      </c>
      <c r="J350" s="65">
        <f>IF($C$2="National Currency",IF(Investment_Breakdown_DATA!T296=0,0,Investment_Breakdown_DATA!T296),IF($C$2="Current Exchange rate",IF(Investment_Breakdown_DATA!T296=0,0,Investment_Breakdown_DATA!T296/ECO!T41),IF($C$2="Constant Exchange rate",IF(Investment_Breakdown_DATA!T296=0,0,Investment_Breakdown_DATA!T296/ECO!T76))))</f>
        <v>0</v>
      </c>
      <c r="K350" s="65">
        <f>IF($C$2="National Currency",IF(Investment_Breakdown_DATA!U296=0,0,Investment_Breakdown_DATA!U296),IF($C$2="Current Exchange rate",IF(Investment_Breakdown_DATA!U296=0,0,Investment_Breakdown_DATA!U296/ECO!U41),IF($C$2="Constant Exchange rate",IF(Investment_Breakdown_DATA!U296=0,0,Investment_Breakdown_DATA!U296/ECO!U76))))</f>
        <v>0</v>
      </c>
      <c r="L350" s="65">
        <f>IF($C$2="National Currency",IF(Investment_Breakdown_DATA!V296=0,0,Investment_Breakdown_DATA!V296),IF($C$2="Current Exchange rate",IF(Investment_Breakdown_DATA!V296=0,0,Investment_Breakdown_DATA!V296/ECO!V41),IF($C$2="Constant Exchange rate",IF(Investment_Breakdown_DATA!V296=0,0,Investment_Breakdown_DATA!V296/ECO!V76))))</f>
        <v>0</v>
      </c>
      <c r="M350" s="65">
        <f>IF($C$2="National Currency",IF(Investment_Breakdown_DATA!W296=0,0,Investment_Breakdown_DATA!W296),IF($C$2="Current Exchange rate",IF(Investment_Breakdown_DATA!W296=0,0,Investment_Breakdown_DATA!W296/ECO!W41),IF($C$2="Constant Exchange rate",IF(Investment_Breakdown_DATA!W296=0,0,Investment_Breakdown_DATA!W296/ECO!W76))))</f>
        <v>0</v>
      </c>
      <c r="N350" s="65">
        <f>IF($C$2="National Currency",IF(Investment_Breakdown_DATA!X296=0,0,Investment_Breakdown_DATA!X296),IF($C$2="Current Exchange rate",IF(Investment_Breakdown_DATA!X296=0,0,Investment_Breakdown_DATA!X296/ECO!X41),IF($C$2="Constant Exchange rate",IF(Investment_Breakdown_DATA!X296=0,0,Investment_Breakdown_DATA!X296/ECO!X76))))</f>
        <v>0</v>
      </c>
      <c r="O350" s="65">
        <f>IF($C$2="National Currency",IF(Investment_Breakdown_DATA!Y296=0,0,Investment_Breakdown_DATA!Y296),IF($C$2="Current Exchange rate",IF(Investment_Breakdown_DATA!Y296=0,0,Investment_Breakdown_DATA!Y296/ECO!Y41),IF($C$2="Constant Exchange rate",IF(Investment_Breakdown_DATA!Y296=0,0,Investment_Breakdown_DATA!Y296/ECO!Y76))))</f>
        <v>0</v>
      </c>
      <c r="P350" s="145">
        <f>IF($C$2="National Currency",IF(Investment_Breakdown_DATA!Z296=0,0,Investment_Breakdown_DATA!Z296),IF($C$2="Current Exchange rate",IF(Investment_Breakdown_DATA!Z296=0,0,Investment_Breakdown_DATA!Z296/ECO!Z41),IF($C$2="Constant Exchange rate",IF(Investment_Breakdown_DATA!Z296=0,0,Investment_Breakdown_DATA!Z296/ECO!Z76))))</f>
        <v>0</v>
      </c>
      <c r="Q350" s="63">
        <f t="shared" si="101"/>
        <v>0</v>
      </c>
      <c r="R350" s="63" t="str">
        <f t="shared" si="102"/>
        <v>-</v>
      </c>
      <c r="S350" s="63" t="str">
        <f t="shared" si="103"/>
        <v>-</v>
      </c>
    </row>
    <row r="351" spans="3:19" ht="15.75" thickBot="1" x14ac:dyDescent="0.3">
      <c r="C351" s="171"/>
      <c r="D351" s="172"/>
      <c r="E351" s="87" t="s">
        <v>100</v>
      </c>
      <c r="F351" s="87">
        <f>SUM(F319:F350)</f>
        <v>68548.572353766896</v>
      </c>
      <c r="G351" s="87">
        <f t="shared" ref="G351:O351" si="104">SUM(G319:G350)</f>
        <v>81255.282986638456</v>
      </c>
      <c r="H351" s="87">
        <f t="shared" si="104"/>
        <v>86364.743565982921</v>
      </c>
      <c r="I351" s="87">
        <f t="shared" si="104"/>
        <v>94887.408438648403</v>
      </c>
      <c r="J351" s="87">
        <f t="shared" si="104"/>
        <v>123969.48899273439</v>
      </c>
      <c r="K351" s="87">
        <f t="shared" si="104"/>
        <v>140272.05814675175</v>
      </c>
      <c r="L351" s="87">
        <f t="shared" si="104"/>
        <v>137976.65246453939</v>
      </c>
      <c r="M351" s="87">
        <f t="shared" si="104"/>
        <v>197393.58087490289</v>
      </c>
      <c r="N351" s="87">
        <f t="shared" si="104"/>
        <v>201594.82067133862</v>
      </c>
      <c r="O351" s="87">
        <f t="shared" si="104"/>
        <v>203635.78781797944</v>
      </c>
      <c r="P351" s="146" t="s">
        <v>181</v>
      </c>
      <c r="Q351" s="63">
        <f t="shared" si="101"/>
        <v>1</v>
      </c>
      <c r="R351" s="95"/>
      <c r="S351" s="95"/>
    </row>
    <row r="352" spans="3:19" ht="16.5" thickTop="1" thickBot="1" x14ac:dyDescent="0.3">
      <c r="C352" s="173"/>
      <c r="D352" s="174"/>
      <c r="E352" s="93" t="s">
        <v>103</v>
      </c>
      <c r="F352" s="89">
        <v>68548.5703125</v>
      </c>
      <c r="G352" s="89">
        <v>81255.2890625</v>
      </c>
      <c r="H352" s="89">
        <v>86364.7421875</v>
      </c>
      <c r="I352" s="89">
        <v>94887.40625</v>
      </c>
      <c r="J352" s="89">
        <v>107692.6796875</v>
      </c>
      <c r="K352" s="89">
        <v>122035.4609375</v>
      </c>
      <c r="L352" s="89">
        <v>119938.796875</v>
      </c>
      <c r="M352" s="89">
        <v>111399.59375</v>
      </c>
      <c r="N352" s="89">
        <v>114860.1875</v>
      </c>
      <c r="O352" s="89">
        <v>119808.5078125</v>
      </c>
      <c r="P352" s="147" t="s">
        <v>181</v>
      </c>
      <c r="Q352" s="63">
        <f t="shared" ref="Q352" si="105">O352/$O$351</f>
        <v>0.58834701452178562</v>
      </c>
      <c r="R352" s="63">
        <f t="shared" ref="R352" si="106">IF(OR(O352=0, N352=0),"-",O352/N352-1)</f>
        <v>4.3081248779086367E-2</v>
      </c>
      <c r="S352" s="63">
        <f t="shared" ref="S352" si="107">IF(OR(O352=0, F352=0),"-",O352/F352-1)</f>
        <v>0.74779003072296946</v>
      </c>
    </row>
    <row r="353" spans="3:19" ht="15.75" thickTop="1" x14ac:dyDescent="0.25">
      <c r="E353" s="86" t="s">
        <v>104</v>
      </c>
      <c r="F353" s="90"/>
      <c r="G353" s="90">
        <f>G352/F352-1</f>
        <v>0.18536810749038923</v>
      </c>
      <c r="H353" s="90">
        <f t="shared" ref="H353:O353" si="108">H352/G352-1</f>
        <v>6.288148358034773E-2</v>
      </c>
      <c r="I353" s="90">
        <f t="shared" si="108"/>
        <v>9.8682215064071821E-2</v>
      </c>
      <c r="J353" s="90">
        <f t="shared" si="108"/>
        <v>0.13495229708104706</v>
      </c>
      <c r="K353" s="90">
        <f t="shared" si="108"/>
        <v>0.13318250870550852</v>
      </c>
      <c r="L353" s="90">
        <f t="shared" si="108"/>
        <v>-1.7180777180608175E-2</v>
      </c>
      <c r="M353" s="90">
        <f t="shared" si="108"/>
        <v>-7.11963380281323E-2</v>
      </c>
      <c r="N353" s="90">
        <f t="shared" si="108"/>
        <v>3.1064689138509571E-2</v>
      </c>
      <c r="O353" s="91">
        <f t="shared" si="108"/>
        <v>4.3081248779086367E-2</v>
      </c>
      <c r="P353" s="91"/>
    </row>
    <row r="356" spans="3:19" ht="18.75" x14ac:dyDescent="0.15">
      <c r="C356" s="159" t="s">
        <v>150</v>
      </c>
      <c r="D356" s="160"/>
      <c r="E356" s="167" t="s">
        <v>112</v>
      </c>
      <c r="F356" s="168"/>
      <c r="G356" s="168"/>
      <c r="H356" s="168"/>
      <c r="I356" s="168"/>
      <c r="J356" s="168"/>
      <c r="K356" s="168"/>
      <c r="L356" s="168"/>
      <c r="M356" s="168"/>
      <c r="N356" s="168"/>
      <c r="O356" s="168"/>
      <c r="P356" s="169"/>
    </row>
    <row r="357" spans="3:19" ht="15" x14ac:dyDescent="0.15">
      <c r="C357" s="163" t="s">
        <v>116</v>
      </c>
      <c r="D357" s="164"/>
      <c r="E357" s="57">
        <v>10</v>
      </c>
      <c r="F357" s="58">
        <v>2004</v>
      </c>
      <c r="G357" s="58">
        <f t="shared" ref="G357:P357" si="109">F357+1</f>
        <v>2005</v>
      </c>
      <c r="H357" s="58">
        <f t="shared" si="109"/>
        <v>2006</v>
      </c>
      <c r="I357" s="58">
        <f t="shared" si="109"/>
        <v>2007</v>
      </c>
      <c r="J357" s="58">
        <f t="shared" si="109"/>
        <v>2008</v>
      </c>
      <c r="K357" s="58">
        <f t="shared" si="109"/>
        <v>2009</v>
      </c>
      <c r="L357" s="58">
        <f t="shared" si="109"/>
        <v>2010</v>
      </c>
      <c r="M357" s="58">
        <f t="shared" si="109"/>
        <v>2011</v>
      </c>
      <c r="N357" s="58">
        <f t="shared" si="109"/>
        <v>2012</v>
      </c>
      <c r="O357" s="107">
        <f t="shared" si="109"/>
        <v>2013</v>
      </c>
      <c r="P357" s="107">
        <f t="shared" si="109"/>
        <v>2014</v>
      </c>
      <c r="Q357" s="59" t="s">
        <v>102</v>
      </c>
      <c r="R357" s="60" t="s">
        <v>126</v>
      </c>
      <c r="S357" s="59" t="s">
        <v>127</v>
      </c>
    </row>
    <row r="358" spans="3:19" ht="15" x14ac:dyDescent="0.25">
      <c r="C358" s="165"/>
      <c r="D358" s="166"/>
      <c r="E358" s="61" t="str">
        <f t="shared" ref="E358:E389" si="110">E280</f>
        <v>AT</v>
      </c>
      <c r="F358" s="62">
        <f>IF($C$2="National Currency",IF(Investment_Breakdown_DATA!P301=0,0,Investment_Breakdown_DATA!P301),IF($C$2="Current Exchange rate",IF(Investment_Breakdown_DATA!P301=0,0,Investment_Breakdown_DATA!P301/ECO!P10),IF($C$2="Constant Exchange rate",IF(Investment_Breakdown_DATA!P301=0,0,Investment_Breakdown_DATA!P301/ECO!P45))))</f>
        <v>0</v>
      </c>
      <c r="G358" s="62">
        <f>IF($C$2="National Currency",IF(Investment_Breakdown_DATA!Q301=0,0,Investment_Breakdown_DATA!Q301),IF($C$2="Current Exchange rate",IF(Investment_Breakdown_DATA!Q301=0,0,Investment_Breakdown_DATA!Q301/ECO!Q10),IF($C$2="Constant Exchange rate",IF(Investment_Breakdown_DATA!Q301=0,0,Investment_Breakdown_DATA!Q301/ECO!Q45))))</f>
        <v>0</v>
      </c>
      <c r="H358" s="62">
        <f>IF($C$2="National Currency",IF(Investment_Breakdown_DATA!R301=0,0,Investment_Breakdown_DATA!R301),IF($C$2="Current Exchange rate",IF(Investment_Breakdown_DATA!R301=0,0,Investment_Breakdown_DATA!R301/ECO!R10),IF($C$2="Constant Exchange rate",IF(Investment_Breakdown_DATA!R301=0,0,Investment_Breakdown_DATA!R301/ECO!R45))))</f>
        <v>0</v>
      </c>
      <c r="I358" s="62">
        <f>IF($C$2="National Currency",IF(Investment_Breakdown_DATA!S301=0,0,Investment_Breakdown_DATA!S301),IF($C$2="Current Exchange rate",IF(Investment_Breakdown_DATA!S301=0,0,Investment_Breakdown_DATA!S301/ECO!S10),IF($C$2="Constant Exchange rate",IF(Investment_Breakdown_DATA!S301=0,0,Investment_Breakdown_DATA!S301/ECO!S45))))</f>
        <v>0</v>
      </c>
      <c r="J358" s="62">
        <f>IF($C$2="National Currency",IF(Investment_Breakdown_DATA!T301=0,0,Investment_Breakdown_DATA!T301),IF($C$2="Current Exchange rate",IF(Investment_Breakdown_DATA!T301=0,0,Investment_Breakdown_DATA!T301/ECO!T10),IF($C$2="Constant Exchange rate",IF(Investment_Breakdown_DATA!T301=0,0,Investment_Breakdown_DATA!T301/ECO!T45))))</f>
        <v>0</v>
      </c>
      <c r="K358" s="62">
        <f>IF($C$2="National Currency",IF(Investment_Breakdown_DATA!U301=0,0,Investment_Breakdown_DATA!U301),IF($C$2="Current Exchange rate",IF(Investment_Breakdown_DATA!U301=0,0,Investment_Breakdown_DATA!U301/ECO!U10),IF($C$2="Constant Exchange rate",IF(Investment_Breakdown_DATA!U301=0,0,Investment_Breakdown_DATA!U301/ECO!U45))))</f>
        <v>0</v>
      </c>
      <c r="L358" s="62">
        <f>IF($C$2="National Currency",IF(Investment_Breakdown_DATA!V301=0,0,Investment_Breakdown_DATA!V301),IF($C$2="Current Exchange rate",IF(Investment_Breakdown_DATA!V301=0,0,Investment_Breakdown_DATA!V301/ECO!V10),IF($C$2="Constant Exchange rate",IF(Investment_Breakdown_DATA!V301=0,0,Investment_Breakdown_DATA!V301/ECO!V45))))</f>
        <v>0</v>
      </c>
      <c r="M358" s="62">
        <f>IF($C$2="National Currency",IF(Investment_Breakdown_DATA!W301=0,0,Investment_Breakdown_DATA!W301),IF($C$2="Current Exchange rate",IF(Investment_Breakdown_DATA!W301=0,0,Investment_Breakdown_DATA!W301/ECO!W10),IF($C$2="Constant Exchange rate",IF(Investment_Breakdown_DATA!W301=0,0,Investment_Breakdown_DATA!W301/ECO!W45))))</f>
        <v>0</v>
      </c>
      <c r="N358" s="62">
        <f>IF($C$2="National Currency",IF(Investment_Breakdown_DATA!X301=0,0,Investment_Breakdown_DATA!X301),IF($C$2="Current Exchange rate",IF(Investment_Breakdown_DATA!X301=0,0,Investment_Breakdown_DATA!X301/ECO!X10),IF($C$2="Constant Exchange rate",IF(Investment_Breakdown_DATA!X301=0,0,Investment_Breakdown_DATA!X301/ECO!X45))))</f>
        <v>0</v>
      </c>
      <c r="O358" s="62">
        <f>IF($C$2="National Currency",IF(Investment_Breakdown_DATA!Y301=0,0,Investment_Breakdown_DATA!Y301),IF($C$2="Current Exchange rate",IF(Investment_Breakdown_DATA!Y301=0,0,Investment_Breakdown_DATA!Y301/ECO!Y10),IF($C$2="Constant Exchange rate",IF(Investment_Breakdown_DATA!Y301=0,0,Investment_Breakdown_DATA!Y301/ECO!Y45))))</f>
        <v>0</v>
      </c>
      <c r="P358" s="143">
        <f>IF($C$2="National Currency",IF(Investment_Breakdown_DATA!Z301=0,0,Investment_Breakdown_DATA!Z301),IF($C$2="Current Exchange rate",IF(Investment_Breakdown_DATA!Z301=0,0,Investment_Breakdown_DATA!Z301/ECO!Z10),IF($C$2="Constant Exchange rate",IF(Investment_Breakdown_DATA!Z301=0,0,Investment_Breakdown_DATA!Z301/ECO!Z45))))</f>
        <v>0</v>
      </c>
      <c r="Q358" s="63">
        <f>O358/$O$390</f>
        <v>0</v>
      </c>
      <c r="R358" s="63" t="str">
        <f>IF(OR(O358=0, N358=0),"-",O358/N358-1)</f>
        <v>-</v>
      </c>
      <c r="S358" s="63" t="str">
        <f>IF(OR(O358=0, F358=0),"-",O358/F358-1)</f>
        <v>-</v>
      </c>
    </row>
    <row r="359" spans="3:19" ht="15" x14ac:dyDescent="0.25">
      <c r="C359" s="165"/>
      <c r="D359" s="166"/>
      <c r="E359" s="61" t="str">
        <f t="shared" si="110"/>
        <v>BE</v>
      </c>
      <c r="F359" s="64">
        <f>IF($C$2="National Currency",IF(Investment_Breakdown_DATA!P302=0,0,Investment_Breakdown_DATA!P302),IF($C$2="Current Exchange rate",IF(Investment_Breakdown_DATA!P302=0,0,Investment_Breakdown_DATA!P302/ECO!P11),IF($C$2="Constant Exchange rate",IF(Investment_Breakdown_DATA!P302=0,0,Investment_Breakdown_DATA!P302/ECO!P46))))</f>
        <v>0</v>
      </c>
      <c r="G359" s="64">
        <f>IF($C$2="National Currency",IF(Investment_Breakdown_DATA!Q302=0,0,Investment_Breakdown_DATA!Q302),IF($C$2="Current Exchange rate",IF(Investment_Breakdown_DATA!Q302=0,0,Investment_Breakdown_DATA!Q302/ECO!Q11),IF($C$2="Constant Exchange rate",IF(Investment_Breakdown_DATA!Q302=0,0,Investment_Breakdown_DATA!Q302/ECO!Q46))))</f>
        <v>0</v>
      </c>
      <c r="H359" s="64">
        <f>IF($C$2="National Currency",IF(Investment_Breakdown_DATA!R302=0,0,Investment_Breakdown_DATA!R302),IF($C$2="Current Exchange rate",IF(Investment_Breakdown_DATA!R302=0,0,Investment_Breakdown_DATA!R302/ECO!R11),IF($C$2="Constant Exchange rate",IF(Investment_Breakdown_DATA!R302=0,0,Investment_Breakdown_DATA!R302/ECO!R46))))</f>
        <v>0</v>
      </c>
      <c r="I359" s="64">
        <f>IF($C$2="National Currency",IF(Investment_Breakdown_DATA!S302=0,0,Investment_Breakdown_DATA!S302),IF($C$2="Current Exchange rate",IF(Investment_Breakdown_DATA!S302=0,0,Investment_Breakdown_DATA!S302/ECO!S11),IF($C$2="Constant Exchange rate",IF(Investment_Breakdown_DATA!S302=0,0,Investment_Breakdown_DATA!S302/ECO!S46))))</f>
        <v>0</v>
      </c>
      <c r="J359" s="64">
        <f>IF($C$2="National Currency",IF(Investment_Breakdown_DATA!T302=0,0,Investment_Breakdown_DATA!T302),IF($C$2="Current Exchange rate",IF(Investment_Breakdown_DATA!T302=0,0,Investment_Breakdown_DATA!T302/ECO!T11),IF($C$2="Constant Exchange rate",IF(Investment_Breakdown_DATA!T302=0,0,Investment_Breakdown_DATA!T302/ECO!T46))))</f>
        <v>0</v>
      </c>
      <c r="K359" s="64">
        <f>IF($C$2="National Currency",IF(Investment_Breakdown_DATA!U302=0,0,Investment_Breakdown_DATA!U302),IF($C$2="Current Exchange rate",IF(Investment_Breakdown_DATA!U302=0,0,Investment_Breakdown_DATA!U302/ECO!U11),IF($C$2="Constant Exchange rate",IF(Investment_Breakdown_DATA!U302=0,0,Investment_Breakdown_DATA!U302/ECO!U46))))</f>
        <v>0</v>
      </c>
      <c r="L359" s="64">
        <f>IF($C$2="National Currency",IF(Investment_Breakdown_DATA!V302=0,0,Investment_Breakdown_DATA!V302),IF($C$2="Current Exchange rate",IF(Investment_Breakdown_DATA!V302=0,0,Investment_Breakdown_DATA!V302/ECO!V11),IF($C$2="Constant Exchange rate",IF(Investment_Breakdown_DATA!V302=0,0,Investment_Breakdown_DATA!V302/ECO!V46))))</f>
        <v>0</v>
      </c>
      <c r="M359" s="64">
        <f>IF($C$2="National Currency",IF(Investment_Breakdown_DATA!W302=0,0,Investment_Breakdown_DATA!W302),IF($C$2="Current Exchange rate",IF(Investment_Breakdown_DATA!W302=0,0,Investment_Breakdown_DATA!W302/ECO!W11),IF($C$2="Constant Exchange rate",IF(Investment_Breakdown_DATA!W302=0,0,Investment_Breakdown_DATA!W302/ECO!W46))))</f>
        <v>0</v>
      </c>
      <c r="N359" s="64">
        <f>IF($C$2="National Currency",IF(Investment_Breakdown_DATA!X302=0,0,Investment_Breakdown_DATA!X302),IF($C$2="Current Exchange rate",IF(Investment_Breakdown_DATA!X302=0,0,Investment_Breakdown_DATA!X302/ECO!X11),IF($C$2="Constant Exchange rate",IF(Investment_Breakdown_DATA!X302=0,0,Investment_Breakdown_DATA!X302/ECO!X46))))</f>
        <v>0</v>
      </c>
      <c r="O359" s="64">
        <f>IF($C$2="National Currency",IF(Investment_Breakdown_DATA!Y302=0,0,Investment_Breakdown_DATA!Y302),IF($C$2="Current Exchange rate",IF(Investment_Breakdown_DATA!Y302=0,0,Investment_Breakdown_DATA!Y302/ECO!Y11),IF($C$2="Constant Exchange rate",IF(Investment_Breakdown_DATA!Y302=0,0,Investment_Breakdown_DATA!Y302/ECO!Y46))))</f>
        <v>0</v>
      </c>
      <c r="P359" s="144">
        <f>IF($C$2="National Currency",IF(Investment_Breakdown_DATA!Z302=0,0,Investment_Breakdown_DATA!Z302),IF($C$2="Current Exchange rate",IF(Investment_Breakdown_DATA!Z302=0,0,Investment_Breakdown_DATA!Z302/ECO!Z11),IF($C$2="Constant Exchange rate",IF(Investment_Breakdown_DATA!Z302=0,0,Investment_Breakdown_DATA!Z302/ECO!Z46))))</f>
        <v>0</v>
      </c>
      <c r="Q359" s="63">
        <f t="shared" ref="Q359:Q390" si="111">O359/$O$390</f>
        <v>0</v>
      </c>
      <c r="R359" s="63" t="str">
        <f t="shared" ref="R359:R389" si="112">IF(OR(O359=0, N359=0),"-",O359/N359-1)</f>
        <v>-</v>
      </c>
      <c r="S359" s="63" t="str">
        <f t="shared" ref="S359:S389" si="113">IF(OR(O359=0, F359=0),"-",O359/F359-1)</f>
        <v>-</v>
      </c>
    </row>
    <row r="360" spans="3:19" ht="15" x14ac:dyDescent="0.25">
      <c r="C360" s="165"/>
      <c r="D360" s="166"/>
      <c r="E360" s="61" t="str">
        <f t="shared" si="110"/>
        <v>BG</v>
      </c>
      <c r="F360" s="64">
        <f>IF($C$2="National Currency",IF(Investment_Breakdown_DATA!P303=0,0,Investment_Breakdown_DATA!P303),IF($C$2="Current Exchange rate",IF(Investment_Breakdown_DATA!P303=0,0,Investment_Breakdown_DATA!P303/ECO!P12),IF($C$2="Constant Exchange rate",IF(Investment_Breakdown_DATA!P303=0,0,Investment_Breakdown_DATA!P303/ECO!P47))))</f>
        <v>0</v>
      </c>
      <c r="G360" s="64">
        <f>IF($C$2="National Currency",IF(Investment_Breakdown_DATA!Q303=0,0,Investment_Breakdown_DATA!Q303),IF($C$2="Current Exchange rate",IF(Investment_Breakdown_DATA!Q303=0,0,Investment_Breakdown_DATA!Q303/ECO!Q12),IF($C$2="Constant Exchange rate",IF(Investment_Breakdown_DATA!Q303=0,0,Investment_Breakdown_DATA!Q303/ECO!Q47))))</f>
        <v>0</v>
      </c>
      <c r="H360" s="64">
        <f>IF($C$2="National Currency",IF(Investment_Breakdown_DATA!R303=0,0,Investment_Breakdown_DATA!R303),IF($C$2="Current Exchange rate",IF(Investment_Breakdown_DATA!R303=0,0,Investment_Breakdown_DATA!R303/ECO!R12),IF($C$2="Constant Exchange rate",IF(Investment_Breakdown_DATA!R303=0,0,Investment_Breakdown_DATA!R303/ECO!R47))))</f>
        <v>0</v>
      </c>
      <c r="I360" s="64">
        <f>IF($C$2="National Currency",IF(Investment_Breakdown_DATA!S303=0,0,Investment_Breakdown_DATA!S303),IF($C$2="Current Exchange rate",IF(Investment_Breakdown_DATA!S303=0,0,Investment_Breakdown_DATA!S303/ECO!S12),IF($C$2="Constant Exchange rate",IF(Investment_Breakdown_DATA!S303=0,0,Investment_Breakdown_DATA!S303/ECO!S47))))</f>
        <v>0</v>
      </c>
      <c r="J360" s="64">
        <f>IF($C$2="National Currency",IF(Investment_Breakdown_DATA!T303=0,0,Investment_Breakdown_DATA!T303),IF($C$2="Current Exchange rate",IF(Investment_Breakdown_DATA!T303=0,0,Investment_Breakdown_DATA!T303/ECO!T12),IF($C$2="Constant Exchange rate",IF(Investment_Breakdown_DATA!T303=0,0,Investment_Breakdown_DATA!T303/ECO!T47))))</f>
        <v>0</v>
      </c>
      <c r="K360" s="64">
        <f>IF($C$2="National Currency",IF(Investment_Breakdown_DATA!U303=0,0,Investment_Breakdown_DATA!U303),IF($C$2="Current Exchange rate",IF(Investment_Breakdown_DATA!U303=0,0,Investment_Breakdown_DATA!U303/ECO!U12),IF($C$2="Constant Exchange rate",IF(Investment_Breakdown_DATA!U303=0,0,Investment_Breakdown_DATA!U303/ECO!U47))))</f>
        <v>0</v>
      </c>
      <c r="L360" s="64">
        <f>IF($C$2="National Currency",IF(Investment_Breakdown_DATA!V303=0,0,Investment_Breakdown_DATA!V303),IF($C$2="Current Exchange rate",IF(Investment_Breakdown_DATA!V303=0,0,Investment_Breakdown_DATA!V303/ECO!V12),IF($C$2="Constant Exchange rate",IF(Investment_Breakdown_DATA!V303=0,0,Investment_Breakdown_DATA!V303/ECO!V47))))</f>
        <v>0</v>
      </c>
      <c r="M360" s="64">
        <f>IF($C$2="National Currency",IF(Investment_Breakdown_DATA!W303=0,0,Investment_Breakdown_DATA!W303),IF($C$2="Current Exchange rate",IF(Investment_Breakdown_DATA!W303=0,0,Investment_Breakdown_DATA!W303/ECO!W12),IF($C$2="Constant Exchange rate",IF(Investment_Breakdown_DATA!W303=0,0,Investment_Breakdown_DATA!W303/ECO!W47))))</f>
        <v>0</v>
      </c>
      <c r="N360" s="64">
        <f>IF($C$2="National Currency",IF(Investment_Breakdown_DATA!X303=0,0,Investment_Breakdown_DATA!X303),IF($C$2="Current Exchange rate",IF(Investment_Breakdown_DATA!X303=0,0,Investment_Breakdown_DATA!X303/ECO!X12),IF($C$2="Constant Exchange rate",IF(Investment_Breakdown_DATA!X303=0,0,Investment_Breakdown_DATA!X303/ECO!X47))))</f>
        <v>0</v>
      </c>
      <c r="O360" s="64">
        <f>IF($C$2="National Currency",IF(Investment_Breakdown_DATA!Y303=0,0,Investment_Breakdown_DATA!Y303),IF($C$2="Current Exchange rate",IF(Investment_Breakdown_DATA!Y303=0,0,Investment_Breakdown_DATA!Y303/ECO!Y12),IF($C$2="Constant Exchange rate",IF(Investment_Breakdown_DATA!Y303=0,0,Investment_Breakdown_DATA!Y303/ECO!Y47))))</f>
        <v>0</v>
      </c>
      <c r="P360" s="144">
        <f>IF($C$2="National Currency",IF(Investment_Breakdown_DATA!Z303=0,0,Investment_Breakdown_DATA!Z303),IF($C$2="Current Exchange rate",IF(Investment_Breakdown_DATA!Z303=0,0,Investment_Breakdown_DATA!Z303/ECO!Z12),IF($C$2="Constant Exchange rate",IF(Investment_Breakdown_DATA!Z303=0,0,Investment_Breakdown_DATA!Z303/ECO!Z47))))</f>
        <v>0</v>
      </c>
      <c r="Q360" s="63">
        <f t="shared" si="111"/>
        <v>0</v>
      </c>
      <c r="R360" s="63" t="str">
        <f t="shared" si="112"/>
        <v>-</v>
      </c>
      <c r="S360" s="63" t="str">
        <f t="shared" si="113"/>
        <v>-</v>
      </c>
    </row>
    <row r="361" spans="3:19" ht="15" x14ac:dyDescent="0.25">
      <c r="C361" s="165"/>
      <c r="D361" s="166"/>
      <c r="E361" s="61" t="str">
        <f t="shared" si="110"/>
        <v>CH</v>
      </c>
      <c r="F361" s="64">
        <f>IF($C$2="National Currency",IF(Investment_Breakdown_DATA!P304=0,0,Investment_Breakdown_DATA!P304),IF($C$2="Current Exchange rate",IF(Investment_Breakdown_DATA!P304=0,0,Investment_Breakdown_DATA!P304/ECO!P13),IF($C$2="Constant Exchange rate",IF(Investment_Breakdown_DATA!P304=0,0,Investment_Breakdown_DATA!P304/ECO!P48))))</f>
        <v>0</v>
      </c>
      <c r="G361" s="64">
        <f>IF($C$2="National Currency",IF(Investment_Breakdown_DATA!Q304=0,0,Investment_Breakdown_DATA!Q304),IF($C$2="Current Exchange rate",IF(Investment_Breakdown_DATA!Q304=0,0,Investment_Breakdown_DATA!Q304/ECO!Q13),IF($C$2="Constant Exchange rate",IF(Investment_Breakdown_DATA!Q304=0,0,Investment_Breakdown_DATA!Q304/ECO!Q48))))</f>
        <v>0</v>
      </c>
      <c r="H361" s="64">
        <f>IF($C$2="National Currency",IF(Investment_Breakdown_DATA!R304=0,0,Investment_Breakdown_DATA!R304),IF($C$2="Current Exchange rate",IF(Investment_Breakdown_DATA!R304=0,0,Investment_Breakdown_DATA!R304/ECO!R13),IF($C$2="Constant Exchange rate",IF(Investment_Breakdown_DATA!R304=0,0,Investment_Breakdown_DATA!R304/ECO!R48))))</f>
        <v>0</v>
      </c>
      <c r="I361" s="64">
        <f>IF($C$2="National Currency",IF(Investment_Breakdown_DATA!S304=0,0,Investment_Breakdown_DATA!S304),IF($C$2="Current Exchange rate",IF(Investment_Breakdown_DATA!S304=0,0,Investment_Breakdown_DATA!S304/ECO!S13),IF($C$2="Constant Exchange rate",IF(Investment_Breakdown_DATA!S304=0,0,Investment_Breakdown_DATA!S304/ECO!S48))))</f>
        <v>0</v>
      </c>
      <c r="J361" s="64">
        <f>IF($C$2="National Currency",IF(Investment_Breakdown_DATA!T304=0,0,Investment_Breakdown_DATA!T304),IF($C$2="Current Exchange rate",IF(Investment_Breakdown_DATA!T304=0,0,Investment_Breakdown_DATA!T304/ECO!T13),IF($C$2="Constant Exchange rate",IF(Investment_Breakdown_DATA!T304=0,0,Investment_Breakdown_DATA!T304/ECO!T48))))</f>
        <v>0</v>
      </c>
      <c r="K361" s="64">
        <f>IF($C$2="National Currency",IF(Investment_Breakdown_DATA!U304=0,0,Investment_Breakdown_DATA!U304),IF($C$2="Current Exchange rate",IF(Investment_Breakdown_DATA!U304=0,0,Investment_Breakdown_DATA!U304/ECO!U13),IF($C$2="Constant Exchange rate",IF(Investment_Breakdown_DATA!U304=0,0,Investment_Breakdown_DATA!U304/ECO!U48))))</f>
        <v>0</v>
      </c>
      <c r="L361" s="64">
        <f>IF($C$2="National Currency",IF(Investment_Breakdown_DATA!V304=0,0,Investment_Breakdown_DATA!V304),IF($C$2="Current Exchange rate",IF(Investment_Breakdown_DATA!V304=0,0,Investment_Breakdown_DATA!V304/ECO!V13),IF($C$2="Constant Exchange rate",IF(Investment_Breakdown_DATA!V304=0,0,Investment_Breakdown_DATA!V304/ECO!V48))))</f>
        <v>0</v>
      </c>
      <c r="M361" s="64">
        <f>IF($C$2="National Currency",IF(Investment_Breakdown_DATA!W304=0,0,Investment_Breakdown_DATA!W304),IF($C$2="Current Exchange rate",IF(Investment_Breakdown_DATA!W304=0,0,Investment_Breakdown_DATA!W304/ECO!W13),IF($C$2="Constant Exchange rate",IF(Investment_Breakdown_DATA!W304=0,0,Investment_Breakdown_DATA!W304/ECO!W48))))</f>
        <v>0</v>
      </c>
      <c r="N361" s="64">
        <f>IF($C$2="National Currency",IF(Investment_Breakdown_DATA!X304=0,0,Investment_Breakdown_DATA!X304),IF($C$2="Current Exchange rate",IF(Investment_Breakdown_DATA!X304=0,0,Investment_Breakdown_DATA!X304/ECO!X13),IF($C$2="Constant Exchange rate",IF(Investment_Breakdown_DATA!X304=0,0,Investment_Breakdown_DATA!X304/ECO!X48))))</f>
        <v>0</v>
      </c>
      <c r="O361" s="64">
        <f>IF($C$2="National Currency",IF(Investment_Breakdown_DATA!Y304=0,0,Investment_Breakdown_DATA!Y304),IF($C$2="Current Exchange rate",IF(Investment_Breakdown_DATA!Y304=0,0,Investment_Breakdown_DATA!Y304/ECO!Y13),IF($C$2="Constant Exchange rate",IF(Investment_Breakdown_DATA!Y304=0,0,Investment_Breakdown_DATA!Y304/ECO!Y48))))</f>
        <v>0</v>
      </c>
      <c r="P361" s="144">
        <f>IF($C$2="National Currency",IF(Investment_Breakdown_DATA!Z304=0,0,Investment_Breakdown_DATA!Z304),IF($C$2="Current Exchange rate",IF(Investment_Breakdown_DATA!Z304=0,0,Investment_Breakdown_DATA!Z304/ECO!Z13),IF($C$2="Constant Exchange rate",IF(Investment_Breakdown_DATA!Z304=0,0,Investment_Breakdown_DATA!Z304/ECO!Z48))))</f>
        <v>0</v>
      </c>
      <c r="Q361" s="63">
        <f t="shared" si="111"/>
        <v>0</v>
      </c>
      <c r="R361" s="63" t="str">
        <f t="shared" si="112"/>
        <v>-</v>
      </c>
      <c r="S361" s="63" t="str">
        <f t="shared" si="113"/>
        <v>-</v>
      </c>
    </row>
    <row r="362" spans="3:19" ht="15" x14ac:dyDescent="0.25">
      <c r="C362" s="165"/>
      <c r="D362" s="166"/>
      <c r="E362" s="61" t="str">
        <f t="shared" si="110"/>
        <v>CY</v>
      </c>
      <c r="F362" s="64">
        <f>IF($C$2="National Currency",IF(Investment_Breakdown_DATA!P305=0,0,Investment_Breakdown_DATA!P305),IF($C$2="Current Exchange rate",IF(Investment_Breakdown_DATA!P305=0,0,Investment_Breakdown_DATA!P305/ECO!P14),IF($C$2="Constant Exchange rate",IF(Investment_Breakdown_DATA!P305=0,0,Investment_Breakdown_DATA!P305/ECO!P49))))</f>
        <v>0</v>
      </c>
      <c r="G362" s="64">
        <f>IF($C$2="National Currency",IF(Investment_Breakdown_DATA!Q305=0,0,Investment_Breakdown_DATA!Q305),IF($C$2="Current Exchange rate",IF(Investment_Breakdown_DATA!Q305=0,0,Investment_Breakdown_DATA!Q305/ECO!Q14),IF($C$2="Constant Exchange rate",IF(Investment_Breakdown_DATA!Q305=0,0,Investment_Breakdown_DATA!Q305/ECO!Q49))))</f>
        <v>0</v>
      </c>
      <c r="H362" s="64">
        <f>IF($C$2="National Currency",IF(Investment_Breakdown_DATA!R305=0,0,Investment_Breakdown_DATA!R305),IF($C$2="Current Exchange rate",IF(Investment_Breakdown_DATA!R305=0,0,Investment_Breakdown_DATA!R305/ECO!R14),IF($C$2="Constant Exchange rate",IF(Investment_Breakdown_DATA!R305=0,0,Investment_Breakdown_DATA!R305/ECO!R49))))</f>
        <v>0</v>
      </c>
      <c r="I362" s="64">
        <f>IF($C$2="National Currency",IF(Investment_Breakdown_DATA!S305=0,0,Investment_Breakdown_DATA!S305),IF($C$2="Current Exchange rate",IF(Investment_Breakdown_DATA!S305=0,0,Investment_Breakdown_DATA!S305/ECO!S14),IF($C$2="Constant Exchange rate",IF(Investment_Breakdown_DATA!S305=0,0,Investment_Breakdown_DATA!S305/ECO!S49))))</f>
        <v>0</v>
      </c>
      <c r="J362" s="64">
        <f>IF($C$2="National Currency",IF(Investment_Breakdown_DATA!T305=0,0,Investment_Breakdown_DATA!T305),IF($C$2="Current Exchange rate",IF(Investment_Breakdown_DATA!T305=0,0,Investment_Breakdown_DATA!T305/ECO!T14),IF($C$2="Constant Exchange rate",IF(Investment_Breakdown_DATA!T305=0,0,Investment_Breakdown_DATA!T305/ECO!T49))))</f>
        <v>0</v>
      </c>
      <c r="K362" s="64">
        <f>IF($C$2="National Currency",IF(Investment_Breakdown_DATA!U305=0,0,Investment_Breakdown_DATA!U305),IF($C$2="Current Exchange rate",IF(Investment_Breakdown_DATA!U305=0,0,Investment_Breakdown_DATA!U305/ECO!U14),IF($C$2="Constant Exchange rate",IF(Investment_Breakdown_DATA!U305=0,0,Investment_Breakdown_DATA!U305/ECO!U49))))</f>
        <v>0</v>
      </c>
      <c r="L362" s="64">
        <f>IF($C$2="National Currency",IF(Investment_Breakdown_DATA!V305=0,0,Investment_Breakdown_DATA!V305),IF($C$2="Current Exchange rate",IF(Investment_Breakdown_DATA!V305=0,0,Investment_Breakdown_DATA!V305/ECO!V14),IF($C$2="Constant Exchange rate",IF(Investment_Breakdown_DATA!V305=0,0,Investment_Breakdown_DATA!V305/ECO!V49))))</f>
        <v>0</v>
      </c>
      <c r="M362" s="64">
        <f>IF($C$2="National Currency",IF(Investment_Breakdown_DATA!W305=0,0,Investment_Breakdown_DATA!W305),IF($C$2="Current Exchange rate",IF(Investment_Breakdown_DATA!W305=0,0,Investment_Breakdown_DATA!W305/ECO!W14),IF($C$2="Constant Exchange rate",IF(Investment_Breakdown_DATA!W305=0,0,Investment_Breakdown_DATA!W305/ECO!W49))))</f>
        <v>0</v>
      </c>
      <c r="N362" s="64">
        <f>IF($C$2="National Currency",IF(Investment_Breakdown_DATA!X305=0,0,Investment_Breakdown_DATA!X305),IF($C$2="Current Exchange rate",IF(Investment_Breakdown_DATA!X305=0,0,Investment_Breakdown_DATA!X305/ECO!X14),IF($C$2="Constant Exchange rate",IF(Investment_Breakdown_DATA!X305=0,0,Investment_Breakdown_DATA!X305/ECO!X49))))</f>
        <v>0</v>
      </c>
      <c r="O362" s="64">
        <f>IF($C$2="National Currency",IF(Investment_Breakdown_DATA!Y305=0,0,Investment_Breakdown_DATA!Y305),IF($C$2="Current Exchange rate",IF(Investment_Breakdown_DATA!Y305=0,0,Investment_Breakdown_DATA!Y305/ECO!Y14),IF($C$2="Constant Exchange rate",IF(Investment_Breakdown_DATA!Y305=0,0,Investment_Breakdown_DATA!Y305/ECO!Y49))))</f>
        <v>0</v>
      </c>
      <c r="P362" s="144">
        <f>IF($C$2="National Currency",IF(Investment_Breakdown_DATA!Z305=0,0,Investment_Breakdown_DATA!Z305),IF($C$2="Current Exchange rate",IF(Investment_Breakdown_DATA!Z305=0,0,Investment_Breakdown_DATA!Z305/ECO!Z14),IF($C$2="Constant Exchange rate",IF(Investment_Breakdown_DATA!Z305=0,0,Investment_Breakdown_DATA!Z305/ECO!Z49))))</f>
        <v>0</v>
      </c>
      <c r="Q362" s="63">
        <f t="shared" si="111"/>
        <v>0</v>
      </c>
      <c r="R362" s="63" t="str">
        <f t="shared" si="112"/>
        <v>-</v>
      </c>
      <c r="S362" s="63" t="str">
        <f t="shared" si="113"/>
        <v>-</v>
      </c>
    </row>
    <row r="363" spans="3:19" ht="15" x14ac:dyDescent="0.25">
      <c r="C363" s="165"/>
      <c r="D363" s="166"/>
      <c r="E363" s="61" t="str">
        <f t="shared" si="110"/>
        <v xml:space="preserve">CZ </v>
      </c>
      <c r="F363" s="64">
        <f>IF($C$2="National Currency",IF(Investment_Breakdown_DATA!P306=0,0,Investment_Breakdown_DATA!P306),IF($C$2="Current Exchange rate",IF(Investment_Breakdown_DATA!P306=0,0,Investment_Breakdown_DATA!P306/ECO!P15),IF($C$2="Constant Exchange rate",IF(Investment_Breakdown_DATA!P306=0,0,Investment_Breakdown_DATA!P306/ECO!P50))))</f>
        <v>0</v>
      </c>
      <c r="G363" s="64">
        <f>IF($C$2="National Currency",IF(Investment_Breakdown_DATA!Q306=0,0,Investment_Breakdown_DATA!Q306),IF($C$2="Current Exchange rate",IF(Investment_Breakdown_DATA!Q306=0,0,Investment_Breakdown_DATA!Q306/ECO!Q15),IF($C$2="Constant Exchange rate",IF(Investment_Breakdown_DATA!Q306=0,0,Investment_Breakdown_DATA!Q306/ECO!Q50))))</f>
        <v>0</v>
      </c>
      <c r="H363" s="64">
        <f>IF($C$2="National Currency",IF(Investment_Breakdown_DATA!R306=0,0,Investment_Breakdown_DATA!R306),IF($C$2="Current Exchange rate",IF(Investment_Breakdown_DATA!R306=0,0,Investment_Breakdown_DATA!R306/ECO!R15),IF($C$2="Constant Exchange rate",IF(Investment_Breakdown_DATA!R306=0,0,Investment_Breakdown_DATA!R306/ECO!R50))))</f>
        <v>0</v>
      </c>
      <c r="I363" s="64">
        <f>IF($C$2="National Currency",IF(Investment_Breakdown_DATA!S306=0,0,Investment_Breakdown_DATA!S306),IF($C$2="Current Exchange rate",IF(Investment_Breakdown_DATA!S306=0,0,Investment_Breakdown_DATA!S306/ECO!S15),IF($C$2="Constant Exchange rate",IF(Investment_Breakdown_DATA!S306=0,0,Investment_Breakdown_DATA!S306/ECO!S50))))</f>
        <v>0</v>
      </c>
      <c r="J363" s="64">
        <f>IF($C$2="National Currency",IF(Investment_Breakdown_DATA!T306=0,0,Investment_Breakdown_DATA!T306),IF($C$2="Current Exchange rate",IF(Investment_Breakdown_DATA!T306=0,0,Investment_Breakdown_DATA!T306/ECO!T15),IF($C$2="Constant Exchange rate",IF(Investment_Breakdown_DATA!T306=0,0,Investment_Breakdown_DATA!T306/ECO!T50))))</f>
        <v>0</v>
      </c>
      <c r="K363" s="64">
        <f>IF($C$2="National Currency",IF(Investment_Breakdown_DATA!U306=0,0,Investment_Breakdown_DATA!U306),IF($C$2="Current Exchange rate",IF(Investment_Breakdown_DATA!U306=0,0,Investment_Breakdown_DATA!U306/ECO!U15),IF($C$2="Constant Exchange rate",IF(Investment_Breakdown_DATA!U306=0,0,Investment_Breakdown_DATA!U306/ECO!U50))))</f>
        <v>0</v>
      </c>
      <c r="L363" s="64">
        <f>IF($C$2="National Currency",IF(Investment_Breakdown_DATA!V306=0,0,Investment_Breakdown_DATA!V306),IF($C$2="Current Exchange rate",IF(Investment_Breakdown_DATA!V306=0,0,Investment_Breakdown_DATA!V306/ECO!V15),IF($C$2="Constant Exchange rate",IF(Investment_Breakdown_DATA!V306=0,0,Investment_Breakdown_DATA!V306/ECO!V50))))</f>
        <v>0</v>
      </c>
      <c r="M363" s="64">
        <f>IF($C$2="National Currency",IF(Investment_Breakdown_DATA!W306=0,0,Investment_Breakdown_DATA!W306),IF($C$2="Current Exchange rate",IF(Investment_Breakdown_DATA!W306=0,0,Investment_Breakdown_DATA!W306/ECO!W15),IF($C$2="Constant Exchange rate",IF(Investment_Breakdown_DATA!W306=0,0,Investment_Breakdown_DATA!W306/ECO!W50))))</f>
        <v>0</v>
      </c>
      <c r="N363" s="64">
        <f>IF($C$2="National Currency",IF(Investment_Breakdown_DATA!X306=0,0,Investment_Breakdown_DATA!X306),IF($C$2="Current Exchange rate",IF(Investment_Breakdown_DATA!X306=0,0,Investment_Breakdown_DATA!X306/ECO!X15),IF($C$2="Constant Exchange rate",IF(Investment_Breakdown_DATA!X306=0,0,Investment_Breakdown_DATA!X306/ECO!X50))))</f>
        <v>0</v>
      </c>
      <c r="O363" s="64">
        <f>IF($C$2="National Currency",IF(Investment_Breakdown_DATA!Y306=0,0,Investment_Breakdown_DATA!Y306),IF($C$2="Current Exchange rate",IF(Investment_Breakdown_DATA!Y306=0,0,Investment_Breakdown_DATA!Y306/ECO!Y15),IF($C$2="Constant Exchange rate",IF(Investment_Breakdown_DATA!Y306=0,0,Investment_Breakdown_DATA!Y306/ECO!Y50))))</f>
        <v>0</v>
      </c>
      <c r="P363" s="144">
        <f>IF($C$2="National Currency",IF(Investment_Breakdown_DATA!Z306=0,0,Investment_Breakdown_DATA!Z306),IF($C$2="Current Exchange rate",IF(Investment_Breakdown_DATA!Z306=0,0,Investment_Breakdown_DATA!Z306/ECO!Z15),IF($C$2="Constant Exchange rate",IF(Investment_Breakdown_DATA!Z306=0,0,Investment_Breakdown_DATA!Z306/ECO!Z50))))</f>
        <v>0</v>
      </c>
      <c r="Q363" s="63">
        <f t="shared" si="111"/>
        <v>0</v>
      </c>
      <c r="R363" s="63" t="str">
        <f t="shared" si="112"/>
        <v>-</v>
      </c>
      <c r="S363" s="63" t="str">
        <f t="shared" si="113"/>
        <v>-</v>
      </c>
    </row>
    <row r="364" spans="3:19" ht="15" x14ac:dyDescent="0.25">
      <c r="C364" s="165"/>
      <c r="D364" s="166"/>
      <c r="E364" s="61" t="str">
        <f t="shared" si="110"/>
        <v>DE</v>
      </c>
      <c r="F364" s="64">
        <f>IF($C$2="National Currency",IF(Investment_Breakdown_DATA!P307=0,0,Investment_Breakdown_DATA!P307),IF($C$2="Current Exchange rate",IF(Investment_Breakdown_DATA!P307=0,0,Investment_Breakdown_DATA!P307/ECO!P16),IF($C$2="Constant Exchange rate",IF(Investment_Breakdown_DATA!P307=0,0,Investment_Breakdown_DATA!P307/ECO!P51))))</f>
        <v>0</v>
      </c>
      <c r="G364" s="64">
        <f>IF($C$2="National Currency",IF(Investment_Breakdown_DATA!Q307=0,0,Investment_Breakdown_DATA!Q307),IF($C$2="Current Exchange rate",IF(Investment_Breakdown_DATA!Q307=0,0,Investment_Breakdown_DATA!Q307/ECO!Q16),IF($C$2="Constant Exchange rate",IF(Investment_Breakdown_DATA!Q307=0,0,Investment_Breakdown_DATA!Q307/ECO!Q51))))</f>
        <v>0</v>
      </c>
      <c r="H364" s="64">
        <f>IF($C$2="National Currency",IF(Investment_Breakdown_DATA!R307=0,0,Investment_Breakdown_DATA!R307),IF($C$2="Current Exchange rate",IF(Investment_Breakdown_DATA!R307=0,0,Investment_Breakdown_DATA!R307/ECO!R16),IF($C$2="Constant Exchange rate",IF(Investment_Breakdown_DATA!R307=0,0,Investment_Breakdown_DATA!R307/ECO!R51))))</f>
        <v>0</v>
      </c>
      <c r="I364" s="64">
        <f>IF($C$2="National Currency",IF(Investment_Breakdown_DATA!S307=0,0,Investment_Breakdown_DATA!S307),IF($C$2="Current Exchange rate",IF(Investment_Breakdown_DATA!S307=0,0,Investment_Breakdown_DATA!S307/ECO!S16),IF($C$2="Constant Exchange rate",IF(Investment_Breakdown_DATA!S307=0,0,Investment_Breakdown_DATA!S307/ECO!S51))))</f>
        <v>0</v>
      </c>
      <c r="J364" s="64">
        <f>IF($C$2="National Currency",IF(Investment_Breakdown_DATA!T307=0,0,Investment_Breakdown_DATA!T307),IF($C$2="Current Exchange rate",IF(Investment_Breakdown_DATA!T307=0,0,Investment_Breakdown_DATA!T307/ECO!T16),IF($C$2="Constant Exchange rate",IF(Investment_Breakdown_DATA!T307=0,0,Investment_Breakdown_DATA!T307/ECO!T51))))</f>
        <v>0</v>
      </c>
      <c r="K364" s="64">
        <f>IF($C$2="National Currency",IF(Investment_Breakdown_DATA!U307=0,0,Investment_Breakdown_DATA!U307),IF($C$2="Current Exchange rate",IF(Investment_Breakdown_DATA!U307=0,0,Investment_Breakdown_DATA!U307/ECO!U16),IF($C$2="Constant Exchange rate",IF(Investment_Breakdown_DATA!U307=0,0,Investment_Breakdown_DATA!U307/ECO!U51))))</f>
        <v>0</v>
      </c>
      <c r="L364" s="64">
        <f>IF($C$2="National Currency",IF(Investment_Breakdown_DATA!V307=0,0,Investment_Breakdown_DATA!V307),IF($C$2="Current Exchange rate",IF(Investment_Breakdown_DATA!V307=0,0,Investment_Breakdown_DATA!V307/ECO!V16),IF($C$2="Constant Exchange rate",IF(Investment_Breakdown_DATA!V307=0,0,Investment_Breakdown_DATA!V307/ECO!V51))))</f>
        <v>0</v>
      </c>
      <c r="M364" s="64">
        <f>IF($C$2="National Currency",IF(Investment_Breakdown_DATA!W307=0,0,Investment_Breakdown_DATA!W307),IF($C$2="Current Exchange rate",IF(Investment_Breakdown_DATA!W307=0,0,Investment_Breakdown_DATA!W307/ECO!W16),IF($C$2="Constant Exchange rate",IF(Investment_Breakdown_DATA!W307=0,0,Investment_Breakdown_DATA!W307/ECO!W51))))</f>
        <v>0</v>
      </c>
      <c r="N364" s="64">
        <f>IF($C$2="National Currency",IF(Investment_Breakdown_DATA!X307=0,0,Investment_Breakdown_DATA!X307),IF($C$2="Current Exchange rate",IF(Investment_Breakdown_DATA!X307=0,0,Investment_Breakdown_DATA!X307/ECO!X16),IF($C$2="Constant Exchange rate",IF(Investment_Breakdown_DATA!X307=0,0,Investment_Breakdown_DATA!X307/ECO!X51))))</f>
        <v>0</v>
      </c>
      <c r="O364" s="64">
        <f>IF($C$2="National Currency",IF(Investment_Breakdown_DATA!Y307=0,0,Investment_Breakdown_DATA!Y307),IF($C$2="Current Exchange rate",IF(Investment_Breakdown_DATA!Y307=0,0,Investment_Breakdown_DATA!Y307/ECO!Y16),IF($C$2="Constant Exchange rate",IF(Investment_Breakdown_DATA!Y307=0,0,Investment_Breakdown_DATA!Y307/ECO!Y51))))</f>
        <v>0</v>
      </c>
      <c r="P364" s="144">
        <f>IF($C$2="National Currency",IF(Investment_Breakdown_DATA!Z307=0,0,Investment_Breakdown_DATA!Z307),IF($C$2="Current Exchange rate",IF(Investment_Breakdown_DATA!Z307=0,0,Investment_Breakdown_DATA!Z307/ECO!Z16),IF($C$2="Constant Exchange rate",IF(Investment_Breakdown_DATA!Z307=0,0,Investment_Breakdown_DATA!Z307/ECO!Z51))))</f>
        <v>0</v>
      </c>
      <c r="Q364" s="63">
        <f t="shared" si="111"/>
        <v>0</v>
      </c>
      <c r="R364" s="63" t="str">
        <f t="shared" si="112"/>
        <v>-</v>
      </c>
      <c r="S364" s="63" t="str">
        <f t="shared" si="113"/>
        <v>-</v>
      </c>
    </row>
    <row r="365" spans="3:19" ht="15" x14ac:dyDescent="0.25">
      <c r="C365" s="165"/>
      <c r="D365" s="166"/>
      <c r="E365" s="61" t="str">
        <f t="shared" si="110"/>
        <v>DK</v>
      </c>
      <c r="F365" s="64">
        <f>IF($C$2="National Currency",IF(Investment_Breakdown_DATA!P308=0,0,Investment_Breakdown_DATA!P308),IF($C$2="Current Exchange rate",IF(Investment_Breakdown_DATA!P308=0,0,Investment_Breakdown_DATA!P308/ECO!P17),IF($C$2="Constant Exchange rate",IF(Investment_Breakdown_DATA!P308=0,0,Investment_Breakdown_DATA!P308/ECO!P52))))</f>
        <v>0</v>
      </c>
      <c r="G365" s="64">
        <f>IF($C$2="National Currency",IF(Investment_Breakdown_DATA!Q308=0,0,Investment_Breakdown_DATA!Q308),IF($C$2="Current Exchange rate",IF(Investment_Breakdown_DATA!Q308=0,0,Investment_Breakdown_DATA!Q308/ECO!Q17),IF($C$2="Constant Exchange rate",IF(Investment_Breakdown_DATA!Q308=0,0,Investment_Breakdown_DATA!Q308/ECO!Q52))))</f>
        <v>0</v>
      </c>
      <c r="H365" s="64">
        <f>IF($C$2="National Currency",IF(Investment_Breakdown_DATA!R308=0,0,Investment_Breakdown_DATA!R308),IF($C$2="Current Exchange rate",IF(Investment_Breakdown_DATA!R308=0,0,Investment_Breakdown_DATA!R308/ECO!R17),IF($C$2="Constant Exchange rate",IF(Investment_Breakdown_DATA!R308=0,0,Investment_Breakdown_DATA!R308/ECO!R52))))</f>
        <v>0</v>
      </c>
      <c r="I365" s="64">
        <f>IF($C$2="National Currency",IF(Investment_Breakdown_DATA!S308=0,0,Investment_Breakdown_DATA!S308),IF($C$2="Current Exchange rate",IF(Investment_Breakdown_DATA!S308=0,0,Investment_Breakdown_DATA!S308/ECO!S17),IF($C$2="Constant Exchange rate",IF(Investment_Breakdown_DATA!S308=0,0,Investment_Breakdown_DATA!S308/ECO!S52))))</f>
        <v>0</v>
      </c>
      <c r="J365" s="64">
        <f>IF($C$2="National Currency",IF(Investment_Breakdown_DATA!T308=0,0,Investment_Breakdown_DATA!T308),IF($C$2="Current Exchange rate",IF(Investment_Breakdown_DATA!T308=0,0,Investment_Breakdown_DATA!T308/ECO!T17),IF($C$2="Constant Exchange rate",IF(Investment_Breakdown_DATA!T308=0,0,Investment_Breakdown_DATA!T308/ECO!T52))))</f>
        <v>0</v>
      </c>
      <c r="K365" s="64">
        <f>IF($C$2="National Currency",IF(Investment_Breakdown_DATA!U308=0,0,Investment_Breakdown_DATA!U308),IF($C$2="Current Exchange rate",IF(Investment_Breakdown_DATA!U308=0,0,Investment_Breakdown_DATA!U308/ECO!U17),IF($C$2="Constant Exchange rate",IF(Investment_Breakdown_DATA!U308=0,0,Investment_Breakdown_DATA!U308/ECO!U52))))</f>
        <v>0</v>
      </c>
      <c r="L365" s="64">
        <f>IF($C$2="National Currency",IF(Investment_Breakdown_DATA!V308=0,0,Investment_Breakdown_DATA!V308),IF($C$2="Current Exchange rate",IF(Investment_Breakdown_DATA!V308=0,0,Investment_Breakdown_DATA!V308/ECO!V17),IF($C$2="Constant Exchange rate",IF(Investment_Breakdown_DATA!V308=0,0,Investment_Breakdown_DATA!V308/ECO!V52))))</f>
        <v>0</v>
      </c>
      <c r="M365" s="64">
        <f>IF($C$2="National Currency",IF(Investment_Breakdown_DATA!W308=0,0,Investment_Breakdown_DATA!W308),IF($C$2="Current Exchange rate",IF(Investment_Breakdown_DATA!W308=0,0,Investment_Breakdown_DATA!W308/ECO!W17),IF($C$2="Constant Exchange rate",IF(Investment_Breakdown_DATA!W308=0,0,Investment_Breakdown_DATA!W308/ECO!W52))))</f>
        <v>0</v>
      </c>
      <c r="N365" s="64">
        <f>IF($C$2="National Currency",IF(Investment_Breakdown_DATA!X308=0,0,Investment_Breakdown_DATA!X308),IF($C$2="Current Exchange rate",IF(Investment_Breakdown_DATA!X308=0,0,Investment_Breakdown_DATA!X308/ECO!X17),IF($C$2="Constant Exchange rate",IF(Investment_Breakdown_DATA!X308=0,0,Investment_Breakdown_DATA!X308/ECO!X52))))</f>
        <v>0</v>
      </c>
      <c r="O365" s="64">
        <f>IF($C$2="National Currency",IF(Investment_Breakdown_DATA!Y308=0,0,Investment_Breakdown_DATA!Y308),IF($C$2="Current Exchange rate",IF(Investment_Breakdown_DATA!Y308=0,0,Investment_Breakdown_DATA!Y308/ECO!Y17),IF($C$2="Constant Exchange rate",IF(Investment_Breakdown_DATA!Y308=0,0,Investment_Breakdown_DATA!Y308/ECO!Y52))))</f>
        <v>0</v>
      </c>
      <c r="P365" s="144">
        <f>IF($C$2="National Currency",IF(Investment_Breakdown_DATA!Z308=0,0,Investment_Breakdown_DATA!Z308),IF($C$2="Current Exchange rate",IF(Investment_Breakdown_DATA!Z308=0,0,Investment_Breakdown_DATA!Z308/ECO!Z17),IF($C$2="Constant Exchange rate",IF(Investment_Breakdown_DATA!Z308=0,0,Investment_Breakdown_DATA!Z308/ECO!Z52))))</f>
        <v>0</v>
      </c>
      <c r="Q365" s="63">
        <f t="shared" si="111"/>
        <v>0</v>
      </c>
      <c r="R365" s="63" t="str">
        <f t="shared" si="112"/>
        <v>-</v>
      </c>
      <c r="S365" s="63" t="str">
        <f t="shared" si="113"/>
        <v>-</v>
      </c>
    </row>
    <row r="366" spans="3:19" ht="15" x14ac:dyDescent="0.25">
      <c r="C366" s="165"/>
      <c r="D366" s="166"/>
      <c r="E366" s="61" t="str">
        <f t="shared" si="110"/>
        <v>EE</v>
      </c>
      <c r="F366" s="64">
        <f>IF($C$2="National Currency",IF(Investment_Breakdown_DATA!P309=0,0,Investment_Breakdown_DATA!P309),IF($C$2="Current Exchange rate",IF(Investment_Breakdown_DATA!P309=0,0,Investment_Breakdown_DATA!P309/ECO!P18),IF($C$2="Constant Exchange rate",IF(Investment_Breakdown_DATA!P309=0,0,Investment_Breakdown_DATA!P309/ECO!P53))))</f>
        <v>0</v>
      </c>
      <c r="G366" s="64">
        <f>IF($C$2="National Currency",IF(Investment_Breakdown_DATA!Q309=0,0,Investment_Breakdown_DATA!Q309),IF($C$2="Current Exchange rate",IF(Investment_Breakdown_DATA!Q309=0,0,Investment_Breakdown_DATA!Q309/ECO!Q18),IF($C$2="Constant Exchange rate",IF(Investment_Breakdown_DATA!Q309=0,0,Investment_Breakdown_DATA!Q309/ECO!Q53))))</f>
        <v>0</v>
      </c>
      <c r="H366" s="64">
        <f>IF($C$2="National Currency",IF(Investment_Breakdown_DATA!R309=0,0,Investment_Breakdown_DATA!R309),IF($C$2="Current Exchange rate",IF(Investment_Breakdown_DATA!R309=0,0,Investment_Breakdown_DATA!R309/ECO!R18),IF($C$2="Constant Exchange rate",IF(Investment_Breakdown_DATA!R309=0,0,Investment_Breakdown_DATA!R309/ECO!R53))))</f>
        <v>0</v>
      </c>
      <c r="I366" s="64">
        <f>IF($C$2="National Currency",IF(Investment_Breakdown_DATA!S309=0,0,Investment_Breakdown_DATA!S309),IF($C$2="Current Exchange rate",IF(Investment_Breakdown_DATA!S309=0,0,Investment_Breakdown_DATA!S309/ECO!S18),IF($C$2="Constant Exchange rate",IF(Investment_Breakdown_DATA!S309=0,0,Investment_Breakdown_DATA!S309/ECO!S53))))</f>
        <v>0</v>
      </c>
      <c r="J366" s="64">
        <f>IF($C$2="National Currency",IF(Investment_Breakdown_DATA!T309=0,0,Investment_Breakdown_DATA!T309),IF($C$2="Current Exchange rate",IF(Investment_Breakdown_DATA!T309=0,0,Investment_Breakdown_DATA!T309/ECO!T18),IF($C$2="Constant Exchange rate",IF(Investment_Breakdown_DATA!T309=0,0,Investment_Breakdown_DATA!T309/ECO!T53))))</f>
        <v>0</v>
      </c>
      <c r="K366" s="64">
        <f>IF($C$2="National Currency",IF(Investment_Breakdown_DATA!U309=0,0,Investment_Breakdown_DATA!U309),IF($C$2="Current Exchange rate",IF(Investment_Breakdown_DATA!U309=0,0,Investment_Breakdown_DATA!U309/ECO!U18),IF($C$2="Constant Exchange rate",IF(Investment_Breakdown_DATA!U309=0,0,Investment_Breakdown_DATA!U309/ECO!U53))))</f>
        <v>0</v>
      </c>
      <c r="L366" s="64">
        <f>IF($C$2="National Currency",IF(Investment_Breakdown_DATA!V309=0,0,Investment_Breakdown_DATA!V309),IF($C$2="Current Exchange rate",IF(Investment_Breakdown_DATA!V309=0,0,Investment_Breakdown_DATA!V309/ECO!V18),IF($C$2="Constant Exchange rate",IF(Investment_Breakdown_DATA!V309=0,0,Investment_Breakdown_DATA!V309/ECO!V53))))</f>
        <v>0</v>
      </c>
      <c r="M366" s="64">
        <f>IF($C$2="National Currency",IF(Investment_Breakdown_DATA!W309=0,0,Investment_Breakdown_DATA!W309),IF($C$2="Current Exchange rate",IF(Investment_Breakdown_DATA!W309=0,0,Investment_Breakdown_DATA!W309/ECO!W18),IF($C$2="Constant Exchange rate",IF(Investment_Breakdown_DATA!W309=0,0,Investment_Breakdown_DATA!W309/ECO!W53))))</f>
        <v>0</v>
      </c>
      <c r="N366" s="64">
        <f>IF($C$2="National Currency",IF(Investment_Breakdown_DATA!X309=0,0,Investment_Breakdown_DATA!X309),IF($C$2="Current Exchange rate",IF(Investment_Breakdown_DATA!X309=0,0,Investment_Breakdown_DATA!X309/ECO!X18),IF($C$2="Constant Exchange rate",IF(Investment_Breakdown_DATA!X309=0,0,Investment_Breakdown_DATA!X309/ECO!X53))))</f>
        <v>0</v>
      </c>
      <c r="O366" s="64">
        <f>IF($C$2="National Currency",IF(Investment_Breakdown_DATA!Y309=0,0,Investment_Breakdown_DATA!Y309),IF($C$2="Current Exchange rate",IF(Investment_Breakdown_DATA!Y309=0,0,Investment_Breakdown_DATA!Y309/ECO!Y18),IF($C$2="Constant Exchange rate",IF(Investment_Breakdown_DATA!Y309=0,0,Investment_Breakdown_DATA!Y309/ECO!Y53))))</f>
        <v>0</v>
      </c>
      <c r="P366" s="144">
        <f>IF($C$2="National Currency",IF(Investment_Breakdown_DATA!Z309=0,0,Investment_Breakdown_DATA!Z309),IF($C$2="Current Exchange rate",IF(Investment_Breakdown_DATA!Z309=0,0,Investment_Breakdown_DATA!Z309/ECO!Z18),IF($C$2="Constant Exchange rate",IF(Investment_Breakdown_DATA!Z309=0,0,Investment_Breakdown_DATA!Z309/ECO!Z53))))</f>
        <v>0</v>
      </c>
      <c r="Q366" s="63">
        <f t="shared" si="111"/>
        <v>0</v>
      </c>
      <c r="R366" s="63" t="str">
        <f t="shared" si="112"/>
        <v>-</v>
      </c>
      <c r="S366" s="63" t="str">
        <f t="shared" si="113"/>
        <v>-</v>
      </c>
    </row>
    <row r="367" spans="3:19" ht="15" x14ac:dyDescent="0.25">
      <c r="C367" s="165"/>
      <c r="D367" s="166"/>
      <c r="E367" s="61" t="str">
        <f t="shared" si="110"/>
        <v>ES</v>
      </c>
      <c r="F367" s="64">
        <f>IF($C$2="National Currency",IF(Investment_Breakdown_DATA!P310=0,0,Investment_Breakdown_DATA!P310),IF($C$2="Current Exchange rate",IF(Investment_Breakdown_DATA!P310=0,0,Investment_Breakdown_DATA!P310/ECO!P19),IF($C$2="Constant Exchange rate",IF(Investment_Breakdown_DATA!P310=0,0,Investment_Breakdown_DATA!P310/ECO!P54))))</f>
        <v>0</v>
      </c>
      <c r="G367" s="64">
        <f>IF($C$2="National Currency",IF(Investment_Breakdown_DATA!Q310=0,0,Investment_Breakdown_DATA!Q310),IF($C$2="Current Exchange rate",IF(Investment_Breakdown_DATA!Q310=0,0,Investment_Breakdown_DATA!Q310/ECO!Q19),IF($C$2="Constant Exchange rate",IF(Investment_Breakdown_DATA!Q310=0,0,Investment_Breakdown_DATA!Q310/ECO!Q54))))</f>
        <v>0</v>
      </c>
      <c r="H367" s="64">
        <f>IF($C$2="National Currency",IF(Investment_Breakdown_DATA!R310=0,0,Investment_Breakdown_DATA!R310),IF($C$2="Current Exchange rate",IF(Investment_Breakdown_DATA!R310=0,0,Investment_Breakdown_DATA!R310/ECO!R19),IF($C$2="Constant Exchange rate",IF(Investment_Breakdown_DATA!R310=0,0,Investment_Breakdown_DATA!R310/ECO!R54))))</f>
        <v>0</v>
      </c>
      <c r="I367" s="64">
        <f>IF($C$2="National Currency",IF(Investment_Breakdown_DATA!S310=0,0,Investment_Breakdown_DATA!S310),IF($C$2="Current Exchange rate",IF(Investment_Breakdown_DATA!S310=0,0,Investment_Breakdown_DATA!S310/ECO!S19),IF($C$2="Constant Exchange rate",IF(Investment_Breakdown_DATA!S310=0,0,Investment_Breakdown_DATA!S310/ECO!S54))))</f>
        <v>0</v>
      </c>
      <c r="J367" s="64">
        <f>IF($C$2="National Currency",IF(Investment_Breakdown_DATA!T310=0,0,Investment_Breakdown_DATA!T310),IF($C$2="Current Exchange rate",IF(Investment_Breakdown_DATA!T310=0,0,Investment_Breakdown_DATA!T310/ECO!T19),IF($C$2="Constant Exchange rate",IF(Investment_Breakdown_DATA!T310=0,0,Investment_Breakdown_DATA!T310/ECO!T54))))</f>
        <v>0</v>
      </c>
      <c r="K367" s="64">
        <f>IF($C$2="National Currency",IF(Investment_Breakdown_DATA!U310=0,0,Investment_Breakdown_DATA!U310),IF($C$2="Current Exchange rate",IF(Investment_Breakdown_DATA!U310=0,0,Investment_Breakdown_DATA!U310/ECO!U19),IF($C$2="Constant Exchange rate",IF(Investment_Breakdown_DATA!U310=0,0,Investment_Breakdown_DATA!U310/ECO!U54))))</f>
        <v>0</v>
      </c>
      <c r="L367" s="64">
        <f>IF($C$2="National Currency",IF(Investment_Breakdown_DATA!V310=0,0,Investment_Breakdown_DATA!V310),IF($C$2="Current Exchange rate",IF(Investment_Breakdown_DATA!V310=0,0,Investment_Breakdown_DATA!V310/ECO!V19),IF($C$2="Constant Exchange rate",IF(Investment_Breakdown_DATA!V310=0,0,Investment_Breakdown_DATA!V310/ECO!V54))))</f>
        <v>0</v>
      </c>
      <c r="M367" s="64">
        <f>IF($C$2="National Currency",IF(Investment_Breakdown_DATA!W310=0,0,Investment_Breakdown_DATA!W310),IF($C$2="Current Exchange rate",IF(Investment_Breakdown_DATA!W310=0,0,Investment_Breakdown_DATA!W310/ECO!W19),IF($C$2="Constant Exchange rate",IF(Investment_Breakdown_DATA!W310=0,0,Investment_Breakdown_DATA!W310/ECO!W54))))</f>
        <v>0</v>
      </c>
      <c r="N367" s="64">
        <f>IF($C$2="National Currency",IF(Investment_Breakdown_DATA!X310=0,0,Investment_Breakdown_DATA!X310),IF($C$2="Current Exchange rate",IF(Investment_Breakdown_DATA!X310=0,0,Investment_Breakdown_DATA!X310/ECO!X19),IF($C$2="Constant Exchange rate",IF(Investment_Breakdown_DATA!X310=0,0,Investment_Breakdown_DATA!X310/ECO!X54))))</f>
        <v>0</v>
      </c>
      <c r="O367" s="64">
        <f>IF($C$2="National Currency",IF(Investment_Breakdown_DATA!Y310=0,0,Investment_Breakdown_DATA!Y310),IF($C$2="Current Exchange rate",IF(Investment_Breakdown_DATA!Y310=0,0,Investment_Breakdown_DATA!Y310/ECO!Y19),IF($C$2="Constant Exchange rate",IF(Investment_Breakdown_DATA!Y310=0,0,Investment_Breakdown_DATA!Y310/ECO!Y54))))</f>
        <v>0</v>
      </c>
      <c r="P367" s="144">
        <f>IF($C$2="National Currency",IF(Investment_Breakdown_DATA!Z310=0,0,Investment_Breakdown_DATA!Z310),IF($C$2="Current Exchange rate",IF(Investment_Breakdown_DATA!Z310=0,0,Investment_Breakdown_DATA!Z310/ECO!Z19),IF($C$2="Constant Exchange rate",IF(Investment_Breakdown_DATA!Z310=0,0,Investment_Breakdown_DATA!Z310/ECO!Z54))))</f>
        <v>0</v>
      </c>
      <c r="Q367" s="63">
        <f t="shared" si="111"/>
        <v>0</v>
      </c>
      <c r="R367" s="63" t="str">
        <f t="shared" si="112"/>
        <v>-</v>
      </c>
      <c r="S367" s="63" t="str">
        <f t="shared" si="113"/>
        <v>-</v>
      </c>
    </row>
    <row r="368" spans="3:19" ht="15" x14ac:dyDescent="0.25">
      <c r="C368" s="165"/>
      <c r="D368" s="166"/>
      <c r="E368" s="61" t="str">
        <f t="shared" si="110"/>
        <v>FI</v>
      </c>
      <c r="F368" s="64">
        <f>IF($C$2="National Currency",IF(Investment_Breakdown_DATA!P311=0,0,Investment_Breakdown_DATA!P311),IF($C$2="Current Exchange rate",IF(Investment_Breakdown_DATA!P311=0,0,Investment_Breakdown_DATA!P311/ECO!P20),IF($C$2="Constant Exchange rate",IF(Investment_Breakdown_DATA!P311=0,0,Investment_Breakdown_DATA!P311/ECO!P55))))</f>
        <v>1120</v>
      </c>
      <c r="G368" s="64">
        <f>IF($C$2="National Currency",IF(Investment_Breakdown_DATA!Q311=0,0,Investment_Breakdown_DATA!Q311),IF($C$2="Current Exchange rate",IF(Investment_Breakdown_DATA!Q311=0,0,Investment_Breakdown_DATA!Q311/ECO!Q20),IF($C$2="Constant Exchange rate",IF(Investment_Breakdown_DATA!Q311=0,0,Investment_Breakdown_DATA!Q311/ECO!Q55))))</f>
        <v>1087</v>
      </c>
      <c r="H368" s="64">
        <f>IF($C$2="National Currency",IF(Investment_Breakdown_DATA!R311=0,0,Investment_Breakdown_DATA!R311),IF($C$2="Current Exchange rate",IF(Investment_Breakdown_DATA!R311=0,0,Investment_Breakdown_DATA!R311/ECO!R20),IF($C$2="Constant Exchange rate",IF(Investment_Breakdown_DATA!R311=0,0,Investment_Breakdown_DATA!R311/ECO!R55))))</f>
        <v>1305</v>
      </c>
      <c r="I368" s="64">
        <f>IF($C$2="National Currency",IF(Investment_Breakdown_DATA!S311=0,0,Investment_Breakdown_DATA!S311),IF($C$2="Current Exchange rate",IF(Investment_Breakdown_DATA!S311=0,0,Investment_Breakdown_DATA!S311/ECO!S20),IF($C$2="Constant Exchange rate",IF(Investment_Breakdown_DATA!S311=0,0,Investment_Breakdown_DATA!S311/ECO!S55))))</f>
        <v>967</v>
      </c>
      <c r="J368" s="64">
        <f>IF($C$2="National Currency",IF(Investment_Breakdown_DATA!T311=0,0,Investment_Breakdown_DATA!T311),IF($C$2="Current Exchange rate",IF(Investment_Breakdown_DATA!T311=0,0,Investment_Breakdown_DATA!T311/ECO!T20),IF($C$2="Constant Exchange rate",IF(Investment_Breakdown_DATA!T311=0,0,Investment_Breakdown_DATA!T311/ECO!T55))))</f>
        <v>708</v>
      </c>
      <c r="K368" s="64">
        <f>IF($C$2="National Currency",IF(Investment_Breakdown_DATA!U311=0,0,Investment_Breakdown_DATA!U311),IF($C$2="Current Exchange rate",IF(Investment_Breakdown_DATA!U311=0,0,Investment_Breakdown_DATA!U311/ECO!U20),IF($C$2="Constant Exchange rate",IF(Investment_Breakdown_DATA!U311=0,0,Investment_Breakdown_DATA!U311/ECO!U55))))</f>
        <v>713</v>
      </c>
      <c r="L368" s="64">
        <f>IF($C$2="National Currency",IF(Investment_Breakdown_DATA!V311=0,0,Investment_Breakdown_DATA!V311),IF($C$2="Current Exchange rate",IF(Investment_Breakdown_DATA!V311=0,0,Investment_Breakdown_DATA!V311/ECO!V20),IF($C$2="Constant Exchange rate",IF(Investment_Breakdown_DATA!V311=0,0,Investment_Breakdown_DATA!V311/ECO!V55))))</f>
        <v>557</v>
      </c>
      <c r="M368" s="64">
        <f>IF($C$2="National Currency",IF(Investment_Breakdown_DATA!W311=0,0,Investment_Breakdown_DATA!W311),IF($C$2="Current Exchange rate",IF(Investment_Breakdown_DATA!W311=0,0,Investment_Breakdown_DATA!W311/ECO!W20),IF($C$2="Constant Exchange rate",IF(Investment_Breakdown_DATA!W311=0,0,Investment_Breakdown_DATA!W311/ECO!W55))))</f>
        <v>595</v>
      </c>
      <c r="N368" s="64">
        <f>IF($C$2="National Currency",IF(Investment_Breakdown_DATA!X311=0,0,Investment_Breakdown_DATA!X311),IF($C$2="Current Exchange rate",IF(Investment_Breakdown_DATA!X311=0,0,Investment_Breakdown_DATA!X311/ECO!X20),IF($C$2="Constant Exchange rate",IF(Investment_Breakdown_DATA!X311=0,0,Investment_Breakdown_DATA!X311/ECO!X55))))</f>
        <v>1021</v>
      </c>
      <c r="O368" s="64">
        <f>IF($C$2="National Currency",IF(Investment_Breakdown_DATA!Y311=0,0,Investment_Breakdown_DATA!Y311),IF($C$2="Current Exchange rate",IF(Investment_Breakdown_DATA!Y311=0,0,Investment_Breakdown_DATA!Y311/ECO!Y20),IF($C$2="Constant Exchange rate",IF(Investment_Breakdown_DATA!Y311=0,0,Investment_Breakdown_DATA!Y311/ECO!Y55))))</f>
        <v>697</v>
      </c>
      <c r="P368" s="144">
        <f>IF($C$2="National Currency",IF(Investment_Breakdown_DATA!Z311=0,0,Investment_Breakdown_DATA!Z311),IF($C$2="Current Exchange rate",IF(Investment_Breakdown_DATA!Z311=0,0,Investment_Breakdown_DATA!Z311/ECO!Z20),IF($C$2="Constant Exchange rate",IF(Investment_Breakdown_DATA!Z311=0,0,Investment_Breakdown_DATA!Z311/ECO!Z55))))</f>
        <v>568</v>
      </c>
      <c r="Q368" s="63">
        <f t="shared" si="111"/>
        <v>0.99853232433349182</v>
      </c>
      <c r="R368" s="63">
        <f t="shared" si="112"/>
        <v>-0.31733594515181196</v>
      </c>
      <c r="S368" s="63">
        <f t="shared" si="113"/>
        <v>-0.37767857142857142</v>
      </c>
    </row>
    <row r="369" spans="3:19" ht="15" x14ac:dyDescent="0.25">
      <c r="C369" s="165"/>
      <c r="D369" s="166"/>
      <c r="E369" s="61" t="str">
        <f t="shared" si="110"/>
        <v>FR</v>
      </c>
      <c r="F369" s="64">
        <f>IF($C$2="National Currency",IF(Investment_Breakdown_DATA!P312=0,0,Investment_Breakdown_DATA!P312),IF($C$2="Current Exchange rate",IF(Investment_Breakdown_DATA!P312=0,0,Investment_Breakdown_DATA!P312/ECO!P21),IF($C$2="Constant Exchange rate",IF(Investment_Breakdown_DATA!P312=0,0,Investment_Breakdown_DATA!P312/ECO!P56))))</f>
        <v>0</v>
      </c>
      <c r="G369" s="64">
        <f>IF($C$2="National Currency",IF(Investment_Breakdown_DATA!Q312=0,0,Investment_Breakdown_DATA!Q312),IF($C$2="Current Exchange rate",IF(Investment_Breakdown_DATA!Q312=0,0,Investment_Breakdown_DATA!Q312/ECO!Q21),IF($C$2="Constant Exchange rate",IF(Investment_Breakdown_DATA!Q312=0,0,Investment_Breakdown_DATA!Q312/ECO!Q56))))</f>
        <v>0</v>
      </c>
      <c r="H369" s="64">
        <f>IF($C$2="National Currency",IF(Investment_Breakdown_DATA!R312=0,0,Investment_Breakdown_DATA!R312),IF($C$2="Current Exchange rate",IF(Investment_Breakdown_DATA!R312=0,0,Investment_Breakdown_DATA!R312/ECO!R21),IF($C$2="Constant Exchange rate",IF(Investment_Breakdown_DATA!R312=0,0,Investment_Breakdown_DATA!R312/ECO!R56))))</f>
        <v>0</v>
      </c>
      <c r="I369" s="64">
        <f>IF($C$2="National Currency",IF(Investment_Breakdown_DATA!S312=0,0,Investment_Breakdown_DATA!S312),IF($C$2="Current Exchange rate",IF(Investment_Breakdown_DATA!S312=0,0,Investment_Breakdown_DATA!S312/ECO!S21),IF($C$2="Constant Exchange rate",IF(Investment_Breakdown_DATA!S312=0,0,Investment_Breakdown_DATA!S312/ECO!S56))))</f>
        <v>0</v>
      </c>
      <c r="J369" s="64">
        <f>IF($C$2="National Currency",IF(Investment_Breakdown_DATA!T312=0,0,Investment_Breakdown_DATA!T312),IF($C$2="Current Exchange rate",IF(Investment_Breakdown_DATA!T312=0,0,Investment_Breakdown_DATA!T312/ECO!T21),IF($C$2="Constant Exchange rate",IF(Investment_Breakdown_DATA!T312=0,0,Investment_Breakdown_DATA!T312/ECO!T56))))</f>
        <v>0</v>
      </c>
      <c r="K369" s="64">
        <f>IF($C$2="National Currency",IF(Investment_Breakdown_DATA!U312=0,0,Investment_Breakdown_DATA!U312),IF($C$2="Current Exchange rate",IF(Investment_Breakdown_DATA!U312=0,0,Investment_Breakdown_DATA!U312/ECO!U21),IF($C$2="Constant Exchange rate",IF(Investment_Breakdown_DATA!U312=0,0,Investment_Breakdown_DATA!U312/ECO!U56))))</f>
        <v>0</v>
      </c>
      <c r="L369" s="64">
        <f>IF($C$2="National Currency",IF(Investment_Breakdown_DATA!V312=0,0,Investment_Breakdown_DATA!V312),IF($C$2="Current Exchange rate",IF(Investment_Breakdown_DATA!V312=0,0,Investment_Breakdown_DATA!V312/ECO!V21),IF($C$2="Constant Exchange rate",IF(Investment_Breakdown_DATA!V312=0,0,Investment_Breakdown_DATA!V312/ECO!V56))))</f>
        <v>0</v>
      </c>
      <c r="M369" s="64">
        <f>IF($C$2="National Currency",IF(Investment_Breakdown_DATA!W312=0,0,Investment_Breakdown_DATA!W312),IF($C$2="Current Exchange rate",IF(Investment_Breakdown_DATA!W312=0,0,Investment_Breakdown_DATA!W312/ECO!W21),IF($C$2="Constant Exchange rate",IF(Investment_Breakdown_DATA!W312=0,0,Investment_Breakdown_DATA!W312/ECO!W56))))</f>
        <v>0</v>
      </c>
      <c r="N369" s="64">
        <f>IF($C$2="National Currency",IF(Investment_Breakdown_DATA!X312=0,0,Investment_Breakdown_DATA!X312),IF($C$2="Current Exchange rate",IF(Investment_Breakdown_DATA!X312=0,0,Investment_Breakdown_DATA!X312/ECO!X21),IF($C$2="Constant Exchange rate",IF(Investment_Breakdown_DATA!X312=0,0,Investment_Breakdown_DATA!X312/ECO!X56))))</f>
        <v>0</v>
      </c>
      <c r="O369" s="64">
        <f>IF($C$2="National Currency",IF(Investment_Breakdown_DATA!Y312=0,0,Investment_Breakdown_DATA!Y312),IF($C$2="Current Exchange rate",IF(Investment_Breakdown_DATA!Y312=0,0,Investment_Breakdown_DATA!Y312/ECO!Y21),IF($C$2="Constant Exchange rate",IF(Investment_Breakdown_DATA!Y312=0,0,Investment_Breakdown_DATA!Y312/ECO!Y56))))</f>
        <v>0</v>
      </c>
      <c r="P369" s="144">
        <f>IF($C$2="National Currency",IF(Investment_Breakdown_DATA!Z312=0,0,Investment_Breakdown_DATA!Z312),IF($C$2="Current Exchange rate",IF(Investment_Breakdown_DATA!Z312=0,0,Investment_Breakdown_DATA!Z312/ECO!Z21),IF($C$2="Constant Exchange rate",IF(Investment_Breakdown_DATA!Z312=0,0,Investment_Breakdown_DATA!Z312/ECO!Z56))))</f>
        <v>0</v>
      </c>
      <c r="Q369" s="63">
        <f t="shared" si="111"/>
        <v>0</v>
      </c>
      <c r="R369" s="63" t="str">
        <f t="shared" si="112"/>
        <v>-</v>
      </c>
      <c r="S369" s="63" t="str">
        <f t="shared" si="113"/>
        <v>-</v>
      </c>
    </row>
    <row r="370" spans="3:19" ht="15" x14ac:dyDescent="0.25">
      <c r="C370" s="165"/>
      <c r="D370" s="166"/>
      <c r="E370" s="61" t="str">
        <f t="shared" si="110"/>
        <v>GR</v>
      </c>
      <c r="F370" s="64">
        <f>IF($C$2="National Currency",IF(Investment_Breakdown_DATA!P313=0,0,Investment_Breakdown_DATA!P313),IF($C$2="Current Exchange rate",IF(Investment_Breakdown_DATA!P313=0,0,Investment_Breakdown_DATA!P313/ECO!P22),IF($C$2="Constant Exchange rate",IF(Investment_Breakdown_DATA!P313=0,0,Investment_Breakdown_DATA!P313/ECO!P57))))</f>
        <v>0</v>
      </c>
      <c r="G370" s="64">
        <f>IF($C$2="National Currency",IF(Investment_Breakdown_DATA!Q313=0,0,Investment_Breakdown_DATA!Q313),IF($C$2="Current Exchange rate",IF(Investment_Breakdown_DATA!Q313=0,0,Investment_Breakdown_DATA!Q313/ECO!Q22),IF($C$2="Constant Exchange rate",IF(Investment_Breakdown_DATA!Q313=0,0,Investment_Breakdown_DATA!Q313/ECO!Q57))))</f>
        <v>0</v>
      </c>
      <c r="H370" s="64">
        <f>IF($C$2="National Currency",IF(Investment_Breakdown_DATA!R313=0,0,Investment_Breakdown_DATA!R313),IF($C$2="Current Exchange rate",IF(Investment_Breakdown_DATA!R313=0,0,Investment_Breakdown_DATA!R313/ECO!R22),IF($C$2="Constant Exchange rate",IF(Investment_Breakdown_DATA!R313=0,0,Investment_Breakdown_DATA!R313/ECO!R57))))</f>
        <v>0</v>
      </c>
      <c r="I370" s="64">
        <f>IF($C$2="National Currency",IF(Investment_Breakdown_DATA!S313=0,0,Investment_Breakdown_DATA!S313),IF($C$2="Current Exchange rate",IF(Investment_Breakdown_DATA!S313=0,0,Investment_Breakdown_DATA!S313/ECO!S22),IF($C$2="Constant Exchange rate",IF(Investment_Breakdown_DATA!S313=0,0,Investment_Breakdown_DATA!S313/ECO!S57))))</f>
        <v>0</v>
      </c>
      <c r="J370" s="64">
        <f>IF($C$2="National Currency",IF(Investment_Breakdown_DATA!T313=0,0,Investment_Breakdown_DATA!T313),IF($C$2="Current Exchange rate",IF(Investment_Breakdown_DATA!T313=0,0,Investment_Breakdown_DATA!T313/ECO!T22),IF($C$2="Constant Exchange rate",IF(Investment_Breakdown_DATA!T313=0,0,Investment_Breakdown_DATA!T313/ECO!T57))))</f>
        <v>0</v>
      </c>
      <c r="K370" s="64">
        <f>IF($C$2="National Currency",IF(Investment_Breakdown_DATA!U313=0,0,Investment_Breakdown_DATA!U313),IF($C$2="Current Exchange rate",IF(Investment_Breakdown_DATA!U313=0,0,Investment_Breakdown_DATA!U313/ECO!U22),IF($C$2="Constant Exchange rate",IF(Investment_Breakdown_DATA!U313=0,0,Investment_Breakdown_DATA!U313/ECO!U57))))</f>
        <v>0</v>
      </c>
      <c r="L370" s="64">
        <f>IF($C$2="National Currency",IF(Investment_Breakdown_DATA!V313=0,0,Investment_Breakdown_DATA!V313),IF($C$2="Current Exchange rate",IF(Investment_Breakdown_DATA!V313=0,0,Investment_Breakdown_DATA!V313/ECO!V22),IF($C$2="Constant Exchange rate",IF(Investment_Breakdown_DATA!V313=0,0,Investment_Breakdown_DATA!V313/ECO!V57))))</f>
        <v>0</v>
      </c>
      <c r="M370" s="64">
        <f>IF($C$2="National Currency",IF(Investment_Breakdown_DATA!W313=0,0,Investment_Breakdown_DATA!W313),IF($C$2="Current Exchange rate",IF(Investment_Breakdown_DATA!W313=0,0,Investment_Breakdown_DATA!W313/ECO!W22),IF($C$2="Constant Exchange rate",IF(Investment_Breakdown_DATA!W313=0,0,Investment_Breakdown_DATA!W313/ECO!W57))))</f>
        <v>0</v>
      </c>
      <c r="N370" s="64">
        <f>IF($C$2="National Currency",IF(Investment_Breakdown_DATA!X313=0,0,Investment_Breakdown_DATA!X313),IF($C$2="Current Exchange rate",IF(Investment_Breakdown_DATA!X313=0,0,Investment_Breakdown_DATA!X313/ECO!X22),IF($C$2="Constant Exchange rate",IF(Investment_Breakdown_DATA!X313=0,0,Investment_Breakdown_DATA!X313/ECO!X57))))</f>
        <v>0</v>
      </c>
      <c r="O370" s="64">
        <f>IF($C$2="National Currency",IF(Investment_Breakdown_DATA!Y313=0,0,Investment_Breakdown_DATA!Y313),IF($C$2="Current Exchange rate",IF(Investment_Breakdown_DATA!Y313=0,0,Investment_Breakdown_DATA!Y313/ECO!Y22),IF($C$2="Constant Exchange rate",IF(Investment_Breakdown_DATA!Y313=0,0,Investment_Breakdown_DATA!Y313/ECO!Y57))))</f>
        <v>0</v>
      </c>
      <c r="P370" s="144">
        <f>IF($C$2="National Currency",IF(Investment_Breakdown_DATA!Z313=0,0,Investment_Breakdown_DATA!Z313),IF($C$2="Current Exchange rate",IF(Investment_Breakdown_DATA!Z313=0,0,Investment_Breakdown_DATA!Z313/ECO!Z22),IF($C$2="Constant Exchange rate",IF(Investment_Breakdown_DATA!Z313=0,0,Investment_Breakdown_DATA!Z313/ECO!Z57))))</f>
        <v>0</v>
      </c>
      <c r="Q370" s="63">
        <f t="shared" si="111"/>
        <v>0</v>
      </c>
      <c r="R370" s="63" t="str">
        <f t="shared" si="112"/>
        <v>-</v>
      </c>
      <c r="S370" s="63" t="str">
        <f t="shared" si="113"/>
        <v>-</v>
      </c>
    </row>
    <row r="371" spans="3:19" ht="15" x14ac:dyDescent="0.25">
      <c r="C371" s="165"/>
      <c r="D371" s="166"/>
      <c r="E371" s="61" t="str">
        <f t="shared" si="110"/>
        <v>HR</v>
      </c>
      <c r="F371" s="64">
        <f>IF($C$2="National Currency",IF(Investment_Breakdown_DATA!P314=0,0,Investment_Breakdown_DATA!P314),IF($C$2="Current Exchange rate",IF(Investment_Breakdown_DATA!P314=0,0,Investment_Breakdown_DATA!P314/ECO!P23),IF($C$2="Constant Exchange rate",IF(Investment_Breakdown_DATA!P314=0,0,Investment_Breakdown_DATA!P314/ECO!P58))))</f>
        <v>0</v>
      </c>
      <c r="G371" s="64">
        <f>IF($C$2="National Currency",IF(Investment_Breakdown_DATA!Q314=0,0,Investment_Breakdown_DATA!Q314),IF($C$2="Current Exchange rate",IF(Investment_Breakdown_DATA!Q314=0,0,Investment_Breakdown_DATA!Q314/ECO!Q23),IF($C$2="Constant Exchange rate",IF(Investment_Breakdown_DATA!Q314=0,0,Investment_Breakdown_DATA!Q314/ECO!Q58))))</f>
        <v>0</v>
      </c>
      <c r="H371" s="64">
        <f>IF($C$2="National Currency",IF(Investment_Breakdown_DATA!R314=0,0,Investment_Breakdown_DATA!R314),IF($C$2="Current Exchange rate",IF(Investment_Breakdown_DATA!R314=0,0,Investment_Breakdown_DATA!R314/ECO!R23),IF($C$2="Constant Exchange rate",IF(Investment_Breakdown_DATA!R314=0,0,Investment_Breakdown_DATA!R314/ECO!R58))))</f>
        <v>0</v>
      </c>
      <c r="I371" s="64">
        <f>IF($C$2="National Currency",IF(Investment_Breakdown_DATA!S314=0,0,Investment_Breakdown_DATA!S314),IF($C$2="Current Exchange rate",IF(Investment_Breakdown_DATA!S314=0,0,Investment_Breakdown_DATA!S314/ECO!S23),IF($C$2="Constant Exchange rate",IF(Investment_Breakdown_DATA!S314=0,0,Investment_Breakdown_DATA!S314/ECO!S58))))</f>
        <v>0</v>
      </c>
      <c r="J371" s="64">
        <f>IF($C$2="National Currency",IF(Investment_Breakdown_DATA!T314=0,0,Investment_Breakdown_DATA!T314),IF($C$2="Current Exchange rate",IF(Investment_Breakdown_DATA!T314=0,0,Investment_Breakdown_DATA!T314/ECO!T23),IF($C$2="Constant Exchange rate",IF(Investment_Breakdown_DATA!T314=0,0,Investment_Breakdown_DATA!T314/ECO!T58))))</f>
        <v>0</v>
      </c>
      <c r="K371" s="64">
        <f>IF($C$2="National Currency",IF(Investment_Breakdown_DATA!U314=0,0,Investment_Breakdown_DATA!U314),IF($C$2="Current Exchange rate",IF(Investment_Breakdown_DATA!U314=0,0,Investment_Breakdown_DATA!U314/ECO!U23),IF($C$2="Constant Exchange rate",IF(Investment_Breakdown_DATA!U314=0,0,Investment_Breakdown_DATA!U314/ECO!U58))))</f>
        <v>0</v>
      </c>
      <c r="L371" s="64">
        <f>IF($C$2="National Currency",IF(Investment_Breakdown_DATA!V314=0,0,Investment_Breakdown_DATA!V314),IF($C$2="Current Exchange rate",IF(Investment_Breakdown_DATA!V314=0,0,Investment_Breakdown_DATA!V314/ECO!V23),IF($C$2="Constant Exchange rate",IF(Investment_Breakdown_DATA!V314=0,0,Investment_Breakdown_DATA!V314/ECO!V58))))</f>
        <v>0</v>
      </c>
      <c r="M371" s="64">
        <f>IF($C$2="National Currency",IF(Investment_Breakdown_DATA!W314=0,0,Investment_Breakdown_DATA!W314),IF($C$2="Current Exchange rate",IF(Investment_Breakdown_DATA!W314=0,0,Investment_Breakdown_DATA!W314/ECO!W23),IF($C$2="Constant Exchange rate",IF(Investment_Breakdown_DATA!W314=0,0,Investment_Breakdown_DATA!W314/ECO!W58))))</f>
        <v>0</v>
      </c>
      <c r="N371" s="64">
        <f>IF($C$2="National Currency",IF(Investment_Breakdown_DATA!X314=0,0,Investment_Breakdown_DATA!X314),IF($C$2="Current Exchange rate",IF(Investment_Breakdown_DATA!X314=0,0,Investment_Breakdown_DATA!X314/ECO!X23),IF($C$2="Constant Exchange rate",IF(Investment_Breakdown_DATA!X314=0,0,Investment_Breakdown_DATA!X314/ECO!X58))))</f>
        <v>0</v>
      </c>
      <c r="O371" s="64">
        <f>IF($C$2="National Currency",IF(Investment_Breakdown_DATA!Y314=0,0,Investment_Breakdown_DATA!Y314),IF($C$2="Current Exchange rate",IF(Investment_Breakdown_DATA!Y314=0,0,Investment_Breakdown_DATA!Y314/ECO!Y23),IF($C$2="Constant Exchange rate",IF(Investment_Breakdown_DATA!Y314=0,0,Investment_Breakdown_DATA!Y314/ECO!Y58))))</f>
        <v>0</v>
      </c>
      <c r="P371" s="144">
        <f>IF($C$2="National Currency",IF(Investment_Breakdown_DATA!Z314=0,0,Investment_Breakdown_DATA!Z314),IF($C$2="Current Exchange rate",IF(Investment_Breakdown_DATA!Z314=0,0,Investment_Breakdown_DATA!Z314/ECO!Z23),IF($C$2="Constant Exchange rate",IF(Investment_Breakdown_DATA!Z314=0,0,Investment_Breakdown_DATA!Z314/ECO!Z58))))</f>
        <v>0</v>
      </c>
      <c r="Q371" s="63">
        <f t="shared" si="111"/>
        <v>0</v>
      </c>
      <c r="R371" s="63" t="str">
        <f t="shared" si="112"/>
        <v>-</v>
      </c>
      <c r="S371" s="63" t="str">
        <f t="shared" si="113"/>
        <v>-</v>
      </c>
    </row>
    <row r="372" spans="3:19" ht="15" x14ac:dyDescent="0.25">
      <c r="C372" s="165"/>
      <c r="D372" s="166"/>
      <c r="E372" s="61" t="str">
        <f t="shared" si="110"/>
        <v>HU</v>
      </c>
      <c r="F372" s="64">
        <f>IF($C$2="National Currency",IF(Investment_Breakdown_DATA!P315=0,0,Investment_Breakdown_DATA!P315),IF($C$2="Current Exchange rate",IF(Investment_Breakdown_DATA!P315=0,0,Investment_Breakdown_DATA!P315/ECO!P24),IF($C$2="Constant Exchange rate",IF(Investment_Breakdown_DATA!P315=0,0,Investment_Breakdown_DATA!P315/ECO!P59))))</f>
        <v>0</v>
      </c>
      <c r="G372" s="64">
        <f>IF($C$2="National Currency",IF(Investment_Breakdown_DATA!Q315=0,0,Investment_Breakdown_DATA!Q315),IF($C$2="Current Exchange rate",IF(Investment_Breakdown_DATA!Q315=0,0,Investment_Breakdown_DATA!Q315/ECO!Q24),IF($C$2="Constant Exchange rate",IF(Investment_Breakdown_DATA!Q315=0,0,Investment_Breakdown_DATA!Q315/ECO!Q59))))</f>
        <v>0</v>
      </c>
      <c r="H372" s="64">
        <f>IF($C$2="National Currency",IF(Investment_Breakdown_DATA!R315=0,0,Investment_Breakdown_DATA!R315),IF($C$2="Current Exchange rate",IF(Investment_Breakdown_DATA!R315=0,0,Investment_Breakdown_DATA!R315/ECO!R24),IF($C$2="Constant Exchange rate",IF(Investment_Breakdown_DATA!R315=0,0,Investment_Breakdown_DATA!R315/ECO!R59))))</f>
        <v>0</v>
      </c>
      <c r="I372" s="64">
        <f>IF($C$2="National Currency",IF(Investment_Breakdown_DATA!S315=0,0,Investment_Breakdown_DATA!S315),IF($C$2="Current Exchange rate",IF(Investment_Breakdown_DATA!S315=0,0,Investment_Breakdown_DATA!S315/ECO!S24),IF($C$2="Constant Exchange rate",IF(Investment_Breakdown_DATA!S315=0,0,Investment_Breakdown_DATA!S315/ECO!S59))))</f>
        <v>0</v>
      </c>
      <c r="J372" s="64">
        <f>IF($C$2="National Currency",IF(Investment_Breakdown_DATA!T315=0,0,Investment_Breakdown_DATA!T315),IF($C$2="Current Exchange rate",IF(Investment_Breakdown_DATA!T315=0,0,Investment_Breakdown_DATA!T315/ECO!T24),IF($C$2="Constant Exchange rate",IF(Investment_Breakdown_DATA!T315=0,0,Investment_Breakdown_DATA!T315/ECO!T59))))</f>
        <v>0</v>
      </c>
      <c r="K372" s="64">
        <f>IF($C$2="National Currency",IF(Investment_Breakdown_DATA!U315=0,0,Investment_Breakdown_DATA!U315),IF($C$2="Current Exchange rate",IF(Investment_Breakdown_DATA!U315=0,0,Investment_Breakdown_DATA!U315/ECO!U24),IF($C$2="Constant Exchange rate",IF(Investment_Breakdown_DATA!U315=0,0,Investment_Breakdown_DATA!U315/ECO!U59))))</f>
        <v>0</v>
      </c>
      <c r="L372" s="64">
        <f>IF($C$2="National Currency",IF(Investment_Breakdown_DATA!V315=0,0,Investment_Breakdown_DATA!V315),IF($C$2="Current Exchange rate",IF(Investment_Breakdown_DATA!V315=0,0,Investment_Breakdown_DATA!V315/ECO!V24),IF($C$2="Constant Exchange rate",IF(Investment_Breakdown_DATA!V315=0,0,Investment_Breakdown_DATA!V315/ECO!V59))))</f>
        <v>0</v>
      </c>
      <c r="M372" s="64">
        <f>IF($C$2="National Currency",IF(Investment_Breakdown_DATA!W315=0,0,Investment_Breakdown_DATA!W315),IF($C$2="Current Exchange rate",IF(Investment_Breakdown_DATA!W315=0,0,Investment_Breakdown_DATA!W315/ECO!W24),IF($C$2="Constant Exchange rate",IF(Investment_Breakdown_DATA!W315=0,0,Investment_Breakdown_DATA!W315/ECO!W59))))</f>
        <v>0</v>
      </c>
      <c r="N372" s="64">
        <f>IF($C$2="National Currency",IF(Investment_Breakdown_DATA!X315=0,0,Investment_Breakdown_DATA!X315),IF($C$2="Current Exchange rate",IF(Investment_Breakdown_DATA!X315=0,0,Investment_Breakdown_DATA!X315/ECO!X24),IF($C$2="Constant Exchange rate",IF(Investment_Breakdown_DATA!X315=0,0,Investment_Breakdown_DATA!X315/ECO!X59))))</f>
        <v>0</v>
      </c>
      <c r="O372" s="64">
        <f>IF($C$2="National Currency",IF(Investment_Breakdown_DATA!Y315=0,0,Investment_Breakdown_DATA!Y315),IF($C$2="Current Exchange rate",IF(Investment_Breakdown_DATA!Y315=0,0,Investment_Breakdown_DATA!Y315/ECO!Y24),IF($C$2="Constant Exchange rate",IF(Investment_Breakdown_DATA!Y315=0,0,Investment_Breakdown_DATA!Y315/ECO!Y59))))</f>
        <v>0</v>
      </c>
      <c r="P372" s="144">
        <f>IF($C$2="National Currency",IF(Investment_Breakdown_DATA!Z315=0,0,Investment_Breakdown_DATA!Z315),IF($C$2="Current Exchange rate",IF(Investment_Breakdown_DATA!Z315=0,0,Investment_Breakdown_DATA!Z315/ECO!Z24),IF($C$2="Constant Exchange rate",IF(Investment_Breakdown_DATA!Z315=0,0,Investment_Breakdown_DATA!Z315/ECO!Z59))))</f>
        <v>0</v>
      </c>
      <c r="Q372" s="63">
        <f t="shared" si="111"/>
        <v>0</v>
      </c>
      <c r="R372" s="63" t="str">
        <f t="shared" si="112"/>
        <v>-</v>
      </c>
      <c r="S372" s="63" t="str">
        <f t="shared" si="113"/>
        <v>-</v>
      </c>
    </row>
    <row r="373" spans="3:19" ht="15" x14ac:dyDescent="0.25">
      <c r="C373" s="165"/>
      <c r="D373" s="166"/>
      <c r="E373" s="61" t="str">
        <f t="shared" si="110"/>
        <v>IE</v>
      </c>
      <c r="F373" s="64">
        <f>IF($C$2="National Currency",IF(Investment_Breakdown_DATA!P316=0,0,Investment_Breakdown_DATA!P316),IF($C$2="Current Exchange rate",IF(Investment_Breakdown_DATA!P316=0,0,Investment_Breakdown_DATA!P316/ECO!P25),IF($C$2="Constant Exchange rate",IF(Investment_Breakdown_DATA!P316=0,0,Investment_Breakdown_DATA!P316/ECO!P60))))</f>
        <v>0</v>
      </c>
      <c r="G373" s="64">
        <f>IF($C$2="National Currency",IF(Investment_Breakdown_DATA!Q316=0,0,Investment_Breakdown_DATA!Q316),IF($C$2="Current Exchange rate",IF(Investment_Breakdown_DATA!Q316=0,0,Investment_Breakdown_DATA!Q316/ECO!Q25),IF($C$2="Constant Exchange rate",IF(Investment_Breakdown_DATA!Q316=0,0,Investment_Breakdown_DATA!Q316/ECO!Q60))))</f>
        <v>0</v>
      </c>
      <c r="H373" s="64">
        <f>IF($C$2="National Currency",IF(Investment_Breakdown_DATA!R316=0,0,Investment_Breakdown_DATA!R316),IF($C$2="Current Exchange rate",IF(Investment_Breakdown_DATA!R316=0,0,Investment_Breakdown_DATA!R316/ECO!R25),IF($C$2="Constant Exchange rate",IF(Investment_Breakdown_DATA!R316=0,0,Investment_Breakdown_DATA!R316/ECO!R60))))</f>
        <v>0</v>
      </c>
      <c r="I373" s="64">
        <f>IF($C$2="National Currency",IF(Investment_Breakdown_DATA!S316=0,0,Investment_Breakdown_DATA!S316),IF($C$2="Current Exchange rate",IF(Investment_Breakdown_DATA!S316=0,0,Investment_Breakdown_DATA!S316/ECO!S25),IF($C$2="Constant Exchange rate",IF(Investment_Breakdown_DATA!S316=0,0,Investment_Breakdown_DATA!S316/ECO!S60))))</f>
        <v>0</v>
      </c>
      <c r="J373" s="64">
        <f>IF($C$2="National Currency",IF(Investment_Breakdown_DATA!T316=0,0,Investment_Breakdown_DATA!T316),IF($C$2="Current Exchange rate",IF(Investment_Breakdown_DATA!T316=0,0,Investment_Breakdown_DATA!T316/ECO!T25),IF($C$2="Constant Exchange rate",IF(Investment_Breakdown_DATA!T316=0,0,Investment_Breakdown_DATA!T316/ECO!T60))))</f>
        <v>0</v>
      </c>
      <c r="K373" s="64">
        <f>IF($C$2="National Currency",IF(Investment_Breakdown_DATA!U316=0,0,Investment_Breakdown_DATA!U316),IF($C$2="Current Exchange rate",IF(Investment_Breakdown_DATA!U316=0,0,Investment_Breakdown_DATA!U316/ECO!U25),IF($C$2="Constant Exchange rate",IF(Investment_Breakdown_DATA!U316=0,0,Investment_Breakdown_DATA!U316/ECO!U60))))</f>
        <v>0</v>
      </c>
      <c r="L373" s="64">
        <f>IF($C$2="National Currency",IF(Investment_Breakdown_DATA!V316=0,0,Investment_Breakdown_DATA!V316),IF($C$2="Current Exchange rate",IF(Investment_Breakdown_DATA!V316=0,0,Investment_Breakdown_DATA!V316/ECO!V25),IF($C$2="Constant Exchange rate",IF(Investment_Breakdown_DATA!V316=0,0,Investment_Breakdown_DATA!V316/ECO!V60))))</f>
        <v>0</v>
      </c>
      <c r="M373" s="64">
        <f>IF($C$2="National Currency",IF(Investment_Breakdown_DATA!W316=0,0,Investment_Breakdown_DATA!W316),IF($C$2="Current Exchange rate",IF(Investment_Breakdown_DATA!W316=0,0,Investment_Breakdown_DATA!W316/ECO!W25),IF($C$2="Constant Exchange rate",IF(Investment_Breakdown_DATA!W316=0,0,Investment_Breakdown_DATA!W316/ECO!W60))))</f>
        <v>0</v>
      </c>
      <c r="N373" s="64">
        <f>IF($C$2="National Currency",IF(Investment_Breakdown_DATA!X316=0,0,Investment_Breakdown_DATA!X316),IF($C$2="Current Exchange rate",IF(Investment_Breakdown_DATA!X316=0,0,Investment_Breakdown_DATA!X316/ECO!X25),IF($C$2="Constant Exchange rate",IF(Investment_Breakdown_DATA!X316=0,0,Investment_Breakdown_DATA!X316/ECO!X60))))</f>
        <v>0</v>
      </c>
      <c r="O373" s="64">
        <f>IF($C$2="National Currency",IF(Investment_Breakdown_DATA!Y316=0,0,Investment_Breakdown_DATA!Y316),IF($C$2="Current Exchange rate",IF(Investment_Breakdown_DATA!Y316=0,0,Investment_Breakdown_DATA!Y316/ECO!Y25),IF($C$2="Constant Exchange rate",IF(Investment_Breakdown_DATA!Y316=0,0,Investment_Breakdown_DATA!Y316/ECO!Y60))))</f>
        <v>0</v>
      </c>
      <c r="P373" s="144">
        <f>IF($C$2="National Currency",IF(Investment_Breakdown_DATA!Z316=0,0,Investment_Breakdown_DATA!Z316),IF($C$2="Current Exchange rate",IF(Investment_Breakdown_DATA!Z316=0,0,Investment_Breakdown_DATA!Z316/ECO!Z25),IF($C$2="Constant Exchange rate",IF(Investment_Breakdown_DATA!Z316=0,0,Investment_Breakdown_DATA!Z316/ECO!Z60))))</f>
        <v>0</v>
      </c>
      <c r="Q373" s="63">
        <f t="shared" si="111"/>
        <v>0</v>
      </c>
      <c r="R373" s="63" t="str">
        <f t="shared" si="112"/>
        <v>-</v>
      </c>
      <c r="S373" s="63" t="str">
        <f t="shared" si="113"/>
        <v>-</v>
      </c>
    </row>
    <row r="374" spans="3:19" ht="15" x14ac:dyDescent="0.25">
      <c r="C374" s="165"/>
      <c r="D374" s="166"/>
      <c r="E374" s="61" t="str">
        <f t="shared" si="110"/>
        <v>IS</v>
      </c>
      <c r="F374" s="64">
        <f>IF($C$2="National Currency",IF(Investment_Breakdown_DATA!P317=0,0,Investment_Breakdown_DATA!P317),IF($C$2="Current Exchange rate",IF(Investment_Breakdown_DATA!P317=0,0,Investment_Breakdown_DATA!P317/ECO!P26),IF($C$2="Constant Exchange rate",IF(Investment_Breakdown_DATA!P317=0,0,Investment_Breakdown_DATA!P317/ECO!P61))))</f>
        <v>0</v>
      </c>
      <c r="G374" s="64">
        <f>IF($C$2="National Currency",IF(Investment_Breakdown_DATA!Q317=0,0,Investment_Breakdown_DATA!Q317),IF($C$2="Current Exchange rate",IF(Investment_Breakdown_DATA!Q317=0,0,Investment_Breakdown_DATA!Q317/ECO!Q26),IF($C$2="Constant Exchange rate",IF(Investment_Breakdown_DATA!Q317=0,0,Investment_Breakdown_DATA!Q317/ECO!Q61))))</f>
        <v>0</v>
      </c>
      <c r="H374" s="64">
        <f>IF($C$2="National Currency",IF(Investment_Breakdown_DATA!R317=0,0,Investment_Breakdown_DATA!R317),IF($C$2="Current Exchange rate",IF(Investment_Breakdown_DATA!R317=0,0,Investment_Breakdown_DATA!R317/ECO!R26),IF($C$2="Constant Exchange rate",IF(Investment_Breakdown_DATA!R317=0,0,Investment_Breakdown_DATA!R317/ECO!R61))))</f>
        <v>0</v>
      </c>
      <c r="I374" s="64">
        <f>IF($C$2="National Currency",IF(Investment_Breakdown_DATA!S317=0,0,Investment_Breakdown_DATA!S317),IF($C$2="Current Exchange rate",IF(Investment_Breakdown_DATA!S317=0,0,Investment_Breakdown_DATA!S317/ECO!S26),IF($C$2="Constant Exchange rate",IF(Investment_Breakdown_DATA!S317=0,0,Investment_Breakdown_DATA!S317/ECO!S61))))</f>
        <v>0</v>
      </c>
      <c r="J374" s="64">
        <f>IF($C$2="National Currency",IF(Investment_Breakdown_DATA!T317=0,0,Investment_Breakdown_DATA!T317),IF($C$2="Current Exchange rate",IF(Investment_Breakdown_DATA!T317=0,0,Investment_Breakdown_DATA!T317/ECO!T26),IF($C$2="Constant Exchange rate",IF(Investment_Breakdown_DATA!T317=0,0,Investment_Breakdown_DATA!T317/ECO!T61))))</f>
        <v>0</v>
      </c>
      <c r="K374" s="64">
        <f>IF($C$2="National Currency",IF(Investment_Breakdown_DATA!U317=0,0,Investment_Breakdown_DATA!U317),IF($C$2="Current Exchange rate",IF(Investment_Breakdown_DATA!U317=0,0,Investment_Breakdown_DATA!U317/ECO!U26),IF($C$2="Constant Exchange rate",IF(Investment_Breakdown_DATA!U317=0,0,Investment_Breakdown_DATA!U317/ECO!U61))))</f>
        <v>0</v>
      </c>
      <c r="L374" s="64">
        <f>IF($C$2="National Currency",IF(Investment_Breakdown_DATA!V317=0,0,Investment_Breakdown_DATA!V317),IF($C$2="Current Exchange rate",IF(Investment_Breakdown_DATA!V317=0,0,Investment_Breakdown_DATA!V317/ECO!V26),IF($C$2="Constant Exchange rate",IF(Investment_Breakdown_DATA!V317=0,0,Investment_Breakdown_DATA!V317/ECO!V61))))</f>
        <v>0</v>
      </c>
      <c r="M374" s="64">
        <f>IF($C$2="National Currency",IF(Investment_Breakdown_DATA!W317=0,0,Investment_Breakdown_DATA!W317),IF($C$2="Current Exchange rate",IF(Investment_Breakdown_DATA!W317=0,0,Investment_Breakdown_DATA!W317/ECO!W26),IF($C$2="Constant Exchange rate",IF(Investment_Breakdown_DATA!W317=0,0,Investment_Breakdown_DATA!W317/ECO!W61))))</f>
        <v>0</v>
      </c>
      <c r="N374" s="64">
        <f>IF($C$2="National Currency",IF(Investment_Breakdown_DATA!X317=0,0,Investment_Breakdown_DATA!X317),IF($C$2="Current Exchange rate",IF(Investment_Breakdown_DATA!X317=0,0,Investment_Breakdown_DATA!X317/ECO!X26),IF($C$2="Constant Exchange rate",IF(Investment_Breakdown_DATA!X317=0,0,Investment_Breakdown_DATA!X317/ECO!X61))))</f>
        <v>0</v>
      </c>
      <c r="O374" s="64">
        <f>IF($C$2="National Currency",IF(Investment_Breakdown_DATA!Y317=0,0,Investment_Breakdown_DATA!Y317),IF($C$2="Current Exchange rate",IF(Investment_Breakdown_DATA!Y317=0,0,Investment_Breakdown_DATA!Y317/ECO!Y26),IF($C$2="Constant Exchange rate",IF(Investment_Breakdown_DATA!Y317=0,0,Investment_Breakdown_DATA!Y317/ECO!Y61))))</f>
        <v>0</v>
      </c>
      <c r="P374" s="144">
        <f>IF($C$2="National Currency",IF(Investment_Breakdown_DATA!Z317=0,0,Investment_Breakdown_DATA!Z317),IF($C$2="Current Exchange rate",IF(Investment_Breakdown_DATA!Z317=0,0,Investment_Breakdown_DATA!Z317/ECO!Z26),IF($C$2="Constant Exchange rate",IF(Investment_Breakdown_DATA!Z317=0,0,Investment_Breakdown_DATA!Z317/ECO!Z61))))</f>
        <v>0</v>
      </c>
      <c r="Q374" s="63">
        <f t="shared" si="111"/>
        <v>0</v>
      </c>
      <c r="R374" s="63" t="str">
        <f t="shared" si="112"/>
        <v>-</v>
      </c>
      <c r="S374" s="63" t="str">
        <f t="shared" si="113"/>
        <v>-</v>
      </c>
    </row>
    <row r="375" spans="3:19" ht="15" x14ac:dyDescent="0.25">
      <c r="C375" s="165"/>
      <c r="D375" s="166"/>
      <c r="E375" s="61" t="str">
        <f t="shared" si="110"/>
        <v>IT</v>
      </c>
      <c r="F375" s="64">
        <f>IF($C$2="National Currency",IF(Investment_Breakdown_DATA!P318=0,0,Investment_Breakdown_DATA!P318),IF($C$2="Current Exchange rate",IF(Investment_Breakdown_DATA!P318=0,0,Investment_Breakdown_DATA!P318/ECO!P27),IF($C$2="Constant Exchange rate",IF(Investment_Breakdown_DATA!P318=0,0,Investment_Breakdown_DATA!P318/ECO!P62))))</f>
        <v>0</v>
      </c>
      <c r="G375" s="64">
        <f>IF($C$2="National Currency",IF(Investment_Breakdown_DATA!Q318=0,0,Investment_Breakdown_DATA!Q318),IF($C$2="Current Exchange rate",IF(Investment_Breakdown_DATA!Q318=0,0,Investment_Breakdown_DATA!Q318/ECO!Q27),IF($C$2="Constant Exchange rate",IF(Investment_Breakdown_DATA!Q318=0,0,Investment_Breakdown_DATA!Q318/ECO!Q62))))</f>
        <v>0</v>
      </c>
      <c r="H375" s="64">
        <f>IF($C$2="National Currency",IF(Investment_Breakdown_DATA!R318=0,0,Investment_Breakdown_DATA!R318),IF($C$2="Current Exchange rate",IF(Investment_Breakdown_DATA!R318=0,0,Investment_Breakdown_DATA!R318/ECO!R27),IF($C$2="Constant Exchange rate",IF(Investment_Breakdown_DATA!R318=0,0,Investment_Breakdown_DATA!R318/ECO!R62))))</f>
        <v>0</v>
      </c>
      <c r="I375" s="64">
        <f>IF($C$2="National Currency",IF(Investment_Breakdown_DATA!S318=0,0,Investment_Breakdown_DATA!S318),IF($C$2="Current Exchange rate",IF(Investment_Breakdown_DATA!S318=0,0,Investment_Breakdown_DATA!S318/ECO!S27),IF($C$2="Constant Exchange rate",IF(Investment_Breakdown_DATA!S318=0,0,Investment_Breakdown_DATA!S318/ECO!S62))))</f>
        <v>0</v>
      </c>
      <c r="J375" s="64">
        <f>IF($C$2="National Currency",IF(Investment_Breakdown_DATA!T318=0,0,Investment_Breakdown_DATA!T318),IF($C$2="Current Exchange rate",IF(Investment_Breakdown_DATA!T318=0,0,Investment_Breakdown_DATA!T318/ECO!T27),IF($C$2="Constant Exchange rate",IF(Investment_Breakdown_DATA!T318=0,0,Investment_Breakdown_DATA!T318/ECO!T62))))</f>
        <v>0</v>
      </c>
      <c r="K375" s="64">
        <f>IF($C$2="National Currency",IF(Investment_Breakdown_DATA!U318=0,0,Investment_Breakdown_DATA!U318),IF($C$2="Current Exchange rate",IF(Investment_Breakdown_DATA!U318=0,0,Investment_Breakdown_DATA!U318/ECO!U27),IF($C$2="Constant Exchange rate",IF(Investment_Breakdown_DATA!U318=0,0,Investment_Breakdown_DATA!U318/ECO!U62))))</f>
        <v>0</v>
      </c>
      <c r="L375" s="64">
        <f>IF($C$2="National Currency",IF(Investment_Breakdown_DATA!V318=0,0,Investment_Breakdown_DATA!V318),IF($C$2="Current Exchange rate",IF(Investment_Breakdown_DATA!V318=0,0,Investment_Breakdown_DATA!V318/ECO!V27),IF($C$2="Constant Exchange rate",IF(Investment_Breakdown_DATA!V318=0,0,Investment_Breakdown_DATA!V318/ECO!V62))))</f>
        <v>0</v>
      </c>
      <c r="M375" s="64">
        <f>IF($C$2="National Currency",IF(Investment_Breakdown_DATA!W318=0,0,Investment_Breakdown_DATA!W318),IF($C$2="Current Exchange rate",IF(Investment_Breakdown_DATA!W318=0,0,Investment_Breakdown_DATA!W318/ECO!W27),IF($C$2="Constant Exchange rate",IF(Investment_Breakdown_DATA!W318=0,0,Investment_Breakdown_DATA!W318/ECO!W62))))</f>
        <v>0</v>
      </c>
      <c r="N375" s="64">
        <f>IF($C$2="National Currency",IF(Investment_Breakdown_DATA!X318=0,0,Investment_Breakdown_DATA!X318),IF($C$2="Current Exchange rate",IF(Investment_Breakdown_DATA!X318=0,0,Investment_Breakdown_DATA!X318/ECO!X27),IF($C$2="Constant Exchange rate",IF(Investment_Breakdown_DATA!X318=0,0,Investment_Breakdown_DATA!X318/ECO!X62))))</f>
        <v>0</v>
      </c>
      <c r="O375" s="64">
        <f>IF($C$2="National Currency",IF(Investment_Breakdown_DATA!Y318=0,0,Investment_Breakdown_DATA!Y318),IF($C$2="Current Exchange rate",IF(Investment_Breakdown_DATA!Y318=0,0,Investment_Breakdown_DATA!Y318/ECO!Y27),IF($C$2="Constant Exchange rate",IF(Investment_Breakdown_DATA!Y318=0,0,Investment_Breakdown_DATA!Y318/ECO!Y62))))</f>
        <v>0</v>
      </c>
      <c r="P375" s="144">
        <f>IF($C$2="National Currency",IF(Investment_Breakdown_DATA!Z318=0,0,Investment_Breakdown_DATA!Z318),IF($C$2="Current Exchange rate",IF(Investment_Breakdown_DATA!Z318=0,0,Investment_Breakdown_DATA!Z318/ECO!Z27),IF($C$2="Constant Exchange rate",IF(Investment_Breakdown_DATA!Z318=0,0,Investment_Breakdown_DATA!Z318/ECO!Z62))))</f>
        <v>0</v>
      </c>
      <c r="Q375" s="63">
        <f t="shared" si="111"/>
        <v>0</v>
      </c>
      <c r="R375" s="63" t="str">
        <f t="shared" si="112"/>
        <v>-</v>
      </c>
      <c r="S375" s="63" t="str">
        <f t="shared" si="113"/>
        <v>-</v>
      </c>
    </row>
    <row r="376" spans="3:19" ht="15" x14ac:dyDescent="0.25">
      <c r="C376" s="165"/>
      <c r="D376" s="166"/>
      <c r="E376" s="61" t="str">
        <f t="shared" si="110"/>
        <v>LI</v>
      </c>
      <c r="F376" s="64">
        <f>IF($C$2="National Currency",IF(Investment_Breakdown_DATA!P319=0,0,Investment_Breakdown_DATA!P319),IF($C$2="Current Exchange rate",IF(Investment_Breakdown_DATA!P319=0,0,Investment_Breakdown_DATA!P319/ECO!P28),IF($C$2="Constant Exchange rate",IF(Investment_Breakdown_DATA!P319=0,0,Investment_Breakdown_DATA!P319/ECO!P63))))</f>
        <v>0</v>
      </c>
      <c r="G376" s="64">
        <f>IF($C$2="National Currency",IF(Investment_Breakdown_DATA!Q319=0,0,Investment_Breakdown_DATA!Q319),IF($C$2="Current Exchange rate",IF(Investment_Breakdown_DATA!Q319=0,0,Investment_Breakdown_DATA!Q319/ECO!Q28),IF($C$2="Constant Exchange rate",IF(Investment_Breakdown_DATA!Q319=0,0,Investment_Breakdown_DATA!Q319/ECO!Q63))))</f>
        <v>0</v>
      </c>
      <c r="H376" s="64">
        <f>IF($C$2="National Currency",IF(Investment_Breakdown_DATA!R319=0,0,Investment_Breakdown_DATA!R319),IF($C$2="Current Exchange rate",IF(Investment_Breakdown_DATA!R319=0,0,Investment_Breakdown_DATA!R319/ECO!R28),IF($C$2="Constant Exchange rate",IF(Investment_Breakdown_DATA!R319=0,0,Investment_Breakdown_DATA!R319/ECO!R63))))</f>
        <v>0</v>
      </c>
      <c r="I376" s="64">
        <f>IF($C$2="National Currency",IF(Investment_Breakdown_DATA!S319=0,0,Investment_Breakdown_DATA!S319),IF($C$2="Current Exchange rate",IF(Investment_Breakdown_DATA!S319=0,0,Investment_Breakdown_DATA!S319/ECO!S28),IF($C$2="Constant Exchange rate",IF(Investment_Breakdown_DATA!S319=0,0,Investment_Breakdown_DATA!S319/ECO!S63))))</f>
        <v>0</v>
      </c>
      <c r="J376" s="64">
        <f>IF($C$2="National Currency",IF(Investment_Breakdown_DATA!T319=0,0,Investment_Breakdown_DATA!T319),IF($C$2="Current Exchange rate",IF(Investment_Breakdown_DATA!T319=0,0,Investment_Breakdown_DATA!T319/ECO!T28),IF($C$2="Constant Exchange rate",IF(Investment_Breakdown_DATA!T319=0,0,Investment_Breakdown_DATA!T319/ECO!T63))))</f>
        <v>0</v>
      </c>
      <c r="K376" s="64">
        <f>IF($C$2="National Currency",IF(Investment_Breakdown_DATA!U319=0,0,Investment_Breakdown_DATA!U319),IF($C$2="Current Exchange rate",IF(Investment_Breakdown_DATA!U319=0,0,Investment_Breakdown_DATA!U319/ECO!U28),IF($C$2="Constant Exchange rate",IF(Investment_Breakdown_DATA!U319=0,0,Investment_Breakdown_DATA!U319/ECO!U63))))</f>
        <v>0</v>
      </c>
      <c r="L376" s="64">
        <f>IF($C$2="National Currency",IF(Investment_Breakdown_DATA!V319=0,0,Investment_Breakdown_DATA!V319),IF($C$2="Current Exchange rate",IF(Investment_Breakdown_DATA!V319=0,0,Investment_Breakdown_DATA!V319/ECO!V28),IF($C$2="Constant Exchange rate",IF(Investment_Breakdown_DATA!V319=0,0,Investment_Breakdown_DATA!V319/ECO!V63))))</f>
        <v>0</v>
      </c>
      <c r="M376" s="64">
        <f>IF($C$2="National Currency",IF(Investment_Breakdown_DATA!W319=0,0,Investment_Breakdown_DATA!W319),IF($C$2="Current Exchange rate",IF(Investment_Breakdown_DATA!W319=0,0,Investment_Breakdown_DATA!W319/ECO!W28),IF($C$2="Constant Exchange rate",IF(Investment_Breakdown_DATA!W319=0,0,Investment_Breakdown_DATA!W319/ECO!W63))))</f>
        <v>0</v>
      </c>
      <c r="N376" s="64">
        <f>IF($C$2="National Currency",IF(Investment_Breakdown_DATA!X319=0,0,Investment_Breakdown_DATA!X319),IF($C$2="Current Exchange rate",IF(Investment_Breakdown_DATA!X319=0,0,Investment_Breakdown_DATA!X319/ECO!X28),IF($C$2="Constant Exchange rate",IF(Investment_Breakdown_DATA!X319=0,0,Investment_Breakdown_DATA!X319/ECO!X63))))</f>
        <v>0</v>
      </c>
      <c r="O376" s="64">
        <f>IF($C$2="National Currency",IF(Investment_Breakdown_DATA!Y319=0,0,Investment_Breakdown_DATA!Y319),IF($C$2="Current Exchange rate",IF(Investment_Breakdown_DATA!Y319=0,0,Investment_Breakdown_DATA!Y319/ECO!Y28),IF($C$2="Constant Exchange rate",IF(Investment_Breakdown_DATA!Y319=0,0,Investment_Breakdown_DATA!Y319/ECO!Y63))))</f>
        <v>0</v>
      </c>
      <c r="P376" s="144">
        <f>IF($C$2="National Currency",IF(Investment_Breakdown_DATA!Z319=0,0,Investment_Breakdown_DATA!Z319),IF($C$2="Current Exchange rate",IF(Investment_Breakdown_DATA!Z319=0,0,Investment_Breakdown_DATA!Z319/ECO!Z28),IF($C$2="Constant Exchange rate",IF(Investment_Breakdown_DATA!Z319=0,0,Investment_Breakdown_DATA!Z319/ECO!Z63))))</f>
        <v>0</v>
      </c>
      <c r="Q376" s="63">
        <f t="shared" si="111"/>
        <v>0</v>
      </c>
      <c r="R376" s="63" t="str">
        <f t="shared" si="112"/>
        <v>-</v>
      </c>
      <c r="S376" s="63" t="str">
        <f t="shared" si="113"/>
        <v>-</v>
      </c>
    </row>
    <row r="377" spans="3:19" ht="15" x14ac:dyDescent="0.25">
      <c r="C377" s="165"/>
      <c r="D377" s="166"/>
      <c r="E377" s="61" t="str">
        <f t="shared" si="110"/>
        <v>LU</v>
      </c>
      <c r="F377" s="64">
        <f>IF($C$2="National Currency",IF(Investment_Breakdown_DATA!P320=0,0,Investment_Breakdown_DATA!P320),IF($C$2="Current Exchange rate",IF(Investment_Breakdown_DATA!P320=0,0,Investment_Breakdown_DATA!P320/ECO!P29),IF($C$2="Constant Exchange rate",IF(Investment_Breakdown_DATA!P320=0,0,Investment_Breakdown_DATA!P320/ECO!P64))))</f>
        <v>0</v>
      </c>
      <c r="G377" s="64">
        <f>IF($C$2="National Currency",IF(Investment_Breakdown_DATA!Q320=0,0,Investment_Breakdown_DATA!Q320),IF($C$2="Current Exchange rate",IF(Investment_Breakdown_DATA!Q320=0,0,Investment_Breakdown_DATA!Q320/ECO!Q29),IF($C$2="Constant Exchange rate",IF(Investment_Breakdown_DATA!Q320=0,0,Investment_Breakdown_DATA!Q320/ECO!Q64))))</f>
        <v>0</v>
      </c>
      <c r="H377" s="64">
        <f>IF($C$2="National Currency",IF(Investment_Breakdown_DATA!R320=0,0,Investment_Breakdown_DATA!R320),IF($C$2="Current Exchange rate",IF(Investment_Breakdown_DATA!R320=0,0,Investment_Breakdown_DATA!R320/ECO!R29),IF($C$2="Constant Exchange rate",IF(Investment_Breakdown_DATA!R320=0,0,Investment_Breakdown_DATA!R320/ECO!R64))))</f>
        <v>0</v>
      </c>
      <c r="I377" s="64">
        <f>IF($C$2="National Currency",IF(Investment_Breakdown_DATA!S320=0,0,Investment_Breakdown_DATA!S320),IF($C$2="Current Exchange rate",IF(Investment_Breakdown_DATA!S320=0,0,Investment_Breakdown_DATA!S320/ECO!S29),IF($C$2="Constant Exchange rate",IF(Investment_Breakdown_DATA!S320=0,0,Investment_Breakdown_DATA!S320/ECO!S64))))</f>
        <v>0</v>
      </c>
      <c r="J377" s="64">
        <f>IF($C$2="National Currency",IF(Investment_Breakdown_DATA!T320=0,0,Investment_Breakdown_DATA!T320),IF($C$2="Current Exchange rate",IF(Investment_Breakdown_DATA!T320=0,0,Investment_Breakdown_DATA!T320/ECO!T29),IF($C$2="Constant Exchange rate",IF(Investment_Breakdown_DATA!T320=0,0,Investment_Breakdown_DATA!T320/ECO!T64))))</f>
        <v>0</v>
      </c>
      <c r="K377" s="64">
        <f>IF($C$2="National Currency",IF(Investment_Breakdown_DATA!U320=0,0,Investment_Breakdown_DATA!U320),IF($C$2="Current Exchange rate",IF(Investment_Breakdown_DATA!U320=0,0,Investment_Breakdown_DATA!U320/ECO!U29),IF($C$2="Constant Exchange rate",IF(Investment_Breakdown_DATA!U320=0,0,Investment_Breakdown_DATA!U320/ECO!U64))))</f>
        <v>0</v>
      </c>
      <c r="L377" s="64">
        <f>IF($C$2="National Currency",IF(Investment_Breakdown_DATA!V320=0,0,Investment_Breakdown_DATA!V320),IF($C$2="Current Exchange rate",IF(Investment_Breakdown_DATA!V320=0,0,Investment_Breakdown_DATA!V320/ECO!V29),IF($C$2="Constant Exchange rate",IF(Investment_Breakdown_DATA!V320=0,0,Investment_Breakdown_DATA!V320/ECO!V64))))</f>
        <v>0</v>
      </c>
      <c r="M377" s="64">
        <f>IF($C$2="National Currency",IF(Investment_Breakdown_DATA!W320=0,0,Investment_Breakdown_DATA!W320),IF($C$2="Current Exchange rate",IF(Investment_Breakdown_DATA!W320=0,0,Investment_Breakdown_DATA!W320/ECO!W29),IF($C$2="Constant Exchange rate",IF(Investment_Breakdown_DATA!W320=0,0,Investment_Breakdown_DATA!W320/ECO!W64))))</f>
        <v>0</v>
      </c>
      <c r="N377" s="64">
        <f>IF($C$2="National Currency",IF(Investment_Breakdown_DATA!X320=0,0,Investment_Breakdown_DATA!X320),IF($C$2="Current Exchange rate",IF(Investment_Breakdown_DATA!X320=0,0,Investment_Breakdown_DATA!X320/ECO!X29),IF($C$2="Constant Exchange rate",IF(Investment_Breakdown_DATA!X320=0,0,Investment_Breakdown_DATA!X320/ECO!X64))))</f>
        <v>0</v>
      </c>
      <c r="O377" s="64">
        <f>IF($C$2="National Currency",IF(Investment_Breakdown_DATA!Y320=0,0,Investment_Breakdown_DATA!Y320),IF($C$2="Current Exchange rate",IF(Investment_Breakdown_DATA!Y320=0,0,Investment_Breakdown_DATA!Y320/ECO!Y29),IF($C$2="Constant Exchange rate",IF(Investment_Breakdown_DATA!Y320=0,0,Investment_Breakdown_DATA!Y320/ECO!Y64))))</f>
        <v>0</v>
      </c>
      <c r="P377" s="144">
        <f>IF($C$2="National Currency",IF(Investment_Breakdown_DATA!Z320=0,0,Investment_Breakdown_DATA!Z320),IF($C$2="Current Exchange rate",IF(Investment_Breakdown_DATA!Z320=0,0,Investment_Breakdown_DATA!Z320/ECO!Z29),IF($C$2="Constant Exchange rate",IF(Investment_Breakdown_DATA!Z320=0,0,Investment_Breakdown_DATA!Z320/ECO!Z64))))</f>
        <v>0</v>
      </c>
      <c r="Q377" s="63">
        <f t="shared" si="111"/>
        <v>0</v>
      </c>
      <c r="R377" s="63" t="str">
        <f t="shared" si="112"/>
        <v>-</v>
      </c>
      <c r="S377" s="63" t="str">
        <f t="shared" si="113"/>
        <v>-</v>
      </c>
    </row>
    <row r="378" spans="3:19" ht="15" x14ac:dyDescent="0.25">
      <c r="C378" s="165"/>
      <c r="D378" s="166"/>
      <c r="E378" s="61" t="str">
        <f t="shared" si="110"/>
        <v>LV</v>
      </c>
      <c r="F378" s="64">
        <f>IF($C$2="National Currency",IF(Investment_Breakdown_DATA!P321=0,0,Investment_Breakdown_DATA!P321),IF($C$2="Current Exchange rate",IF(Investment_Breakdown_DATA!P321=0,0,Investment_Breakdown_DATA!P321/ECO!P30),IF($C$2="Constant Exchange rate",IF(Investment_Breakdown_DATA!P321=0,0,Investment_Breakdown_DATA!P321/ECO!P65))))</f>
        <v>10.330108138873079</v>
      </c>
      <c r="G378" s="64">
        <f>IF($C$2="National Currency",IF(Investment_Breakdown_DATA!Q321=0,0,Investment_Breakdown_DATA!Q321),IF($C$2="Current Exchange rate",IF(Investment_Breakdown_DATA!Q321=0,0,Investment_Breakdown_DATA!Q321/ECO!Q30),IF($C$2="Constant Exchange rate",IF(Investment_Breakdown_DATA!Q321=0,0,Investment_Breakdown_DATA!Q321/ECO!Q65))))</f>
        <v>9.2060330108138864</v>
      </c>
      <c r="H378" s="64">
        <f>IF($C$2="National Currency",IF(Investment_Breakdown_DATA!R321=0,0,Investment_Breakdown_DATA!R321),IF($C$2="Current Exchange rate",IF(Investment_Breakdown_DATA!R321=0,0,Investment_Breakdown_DATA!R321/ECO!R30),IF($C$2="Constant Exchange rate",IF(Investment_Breakdown_DATA!R321=0,0,Investment_Breakdown_DATA!R321/ECO!R65))))</f>
        <v>7.5270347182697783</v>
      </c>
      <c r="I378" s="64">
        <f>IF($C$2="National Currency",IF(Investment_Breakdown_DATA!S321=0,0,Investment_Breakdown_DATA!S321),IF($C$2="Current Exchange rate",IF(Investment_Breakdown_DATA!S321=0,0,Investment_Breakdown_DATA!S321/ECO!S30),IF($C$2="Constant Exchange rate",IF(Investment_Breakdown_DATA!S321=0,0,Investment_Breakdown_DATA!S321/ECO!S65))))</f>
        <v>6.4741035856573701</v>
      </c>
      <c r="J378" s="64">
        <f>IF($C$2="National Currency",IF(Investment_Breakdown_DATA!T321=0,0,Investment_Breakdown_DATA!T321),IF($C$2="Current Exchange rate",IF(Investment_Breakdown_DATA!T321=0,0,Investment_Breakdown_DATA!T321/ECO!T30),IF($C$2="Constant Exchange rate",IF(Investment_Breakdown_DATA!T321=0,0,Investment_Breakdown_DATA!T321/ECO!T65))))</f>
        <v>5.0939100739897558</v>
      </c>
      <c r="K378" s="64">
        <f>IF($C$2="National Currency",IF(Investment_Breakdown_DATA!U321=0,0,Investment_Breakdown_DATA!U321),IF($C$2="Current Exchange rate",IF(Investment_Breakdown_DATA!U321=0,0,Investment_Breakdown_DATA!U321/ECO!U30),IF($C$2="Constant Exchange rate",IF(Investment_Breakdown_DATA!U321=0,0,Investment_Breakdown_DATA!U321/ECO!U65))))</f>
        <v>4.2828685258964141</v>
      </c>
      <c r="L378" s="64">
        <f>IF($C$2="National Currency",IF(Investment_Breakdown_DATA!V321=0,0,Investment_Breakdown_DATA!V321),IF($C$2="Current Exchange rate",IF(Investment_Breakdown_DATA!V321=0,0,Investment_Breakdown_DATA!V321/ECO!V30),IF($C$2="Constant Exchange rate",IF(Investment_Breakdown_DATA!V321=0,0,Investment_Breakdown_DATA!V321/ECO!V65))))</f>
        <v>5.2077404667046103</v>
      </c>
      <c r="M378" s="64">
        <f>IF($C$2="National Currency",IF(Investment_Breakdown_DATA!W321=0,0,Investment_Breakdown_DATA!W321),IF($C$2="Current Exchange rate",IF(Investment_Breakdown_DATA!W321=0,0,Investment_Breakdown_DATA!W321/ECO!W30),IF($C$2="Constant Exchange rate",IF(Investment_Breakdown_DATA!W321=0,0,Investment_Breakdown_DATA!W321/ECO!W65))))</f>
        <v>5.1365964712578256</v>
      </c>
      <c r="N378" s="64">
        <f>IF($C$2="National Currency",IF(Investment_Breakdown_DATA!X321=0,0,Investment_Breakdown_DATA!X321),IF($C$2="Current Exchange rate",IF(Investment_Breakdown_DATA!X321=0,0,Investment_Breakdown_DATA!X321/ECO!X30),IF($C$2="Constant Exchange rate",IF(Investment_Breakdown_DATA!X321=0,0,Investment_Breakdown_DATA!X321/ECO!X65))))</f>
        <v>5.8195788275469553</v>
      </c>
      <c r="O378" s="64">
        <f>IF($C$2="National Currency",IF(Investment_Breakdown_DATA!Y321=0,0,Investment_Breakdown_DATA!Y321),IF($C$2="Current Exchange rate",IF(Investment_Breakdown_DATA!Y321=0,0,Investment_Breakdown_DATA!Y321/ECO!Y30),IF($C$2="Constant Exchange rate",IF(Investment_Breakdown_DATA!Y321=0,0,Investment_Breakdown_DATA!Y321/ECO!Y65))))</f>
        <v>1.0244735344336937</v>
      </c>
      <c r="P378" s="144">
        <f>IF($C$2="National Currency",IF(Investment_Breakdown_DATA!Z321=0,0,Investment_Breakdown_DATA!Z321),IF($C$2="Current Exchange rate",IF(Investment_Breakdown_DATA!Z321=0,0,Investment_Breakdown_DATA!Z321/ECO!Z30),IF($C$2="Constant Exchange rate",IF(Investment_Breakdown_DATA!Z321=0,0,Investment_Breakdown_DATA!Z321/ECO!Z65))))</f>
        <v>0</v>
      </c>
      <c r="Q378" s="63">
        <f t="shared" si="111"/>
        <v>1.467675666508212E-3</v>
      </c>
      <c r="R378" s="63">
        <f t="shared" si="112"/>
        <v>-0.8239608801955991</v>
      </c>
      <c r="S378" s="63">
        <f t="shared" si="113"/>
        <v>-0.90082644628099173</v>
      </c>
    </row>
    <row r="379" spans="3:19" ht="15" x14ac:dyDescent="0.25">
      <c r="C379" s="165"/>
      <c r="D379" s="166"/>
      <c r="E379" s="61" t="str">
        <f t="shared" si="110"/>
        <v>MT</v>
      </c>
      <c r="F379" s="64">
        <f>IF($C$2="National Currency",IF(Investment_Breakdown_DATA!P322=0,0,Investment_Breakdown_DATA!P322),IF($C$2="Current Exchange rate",IF(Investment_Breakdown_DATA!P322=0,0,Investment_Breakdown_DATA!P322/ECO!P31),IF($C$2="Constant Exchange rate",IF(Investment_Breakdown_DATA!P322=0,0,Investment_Breakdown_DATA!P322/ECO!P66))))</f>
        <v>0</v>
      </c>
      <c r="G379" s="64">
        <f>IF($C$2="National Currency",IF(Investment_Breakdown_DATA!Q322=0,0,Investment_Breakdown_DATA!Q322),IF($C$2="Current Exchange rate",IF(Investment_Breakdown_DATA!Q322=0,0,Investment_Breakdown_DATA!Q322/ECO!Q31),IF($C$2="Constant Exchange rate",IF(Investment_Breakdown_DATA!Q322=0,0,Investment_Breakdown_DATA!Q322/ECO!Q66))))</f>
        <v>0</v>
      </c>
      <c r="H379" s="64">
        <f>IF($C$2="National Currency",IF(Investment_Breakdown_DATA!R322=0,0,Investment_Breakdown_DATA!R322),IF($C$2="Current Exchange rate",IF(Investment_Breakdown_DATA!R322=0,0,Investment_Breakdown_DATA!R322/ECO!R31),IF($C$2="Constant Exchange rate",IF(Investment_Breakdown_DATA!R322=0,0,Investment_Breakdown_DATA!R322/ECO!R66))))</f>
        <v>0</v>
      </c>
      <c r="I379" s="64">
        <f>IF($C$2="National Currency",IF(Investment_Breakdown_DATA!S322=0,0,Investment_Breakdown_DATA!S322),IF($C$2="Current Exchange rate",IF(Investment_Breakdown_DATA!S322=0,0,Investment_Breakdown_DATA!S322/ECO!S31),IF($C$2="Constant Exchange rate",IF(Investment_Breakdown_DATA!S322=0,0,Investment_Breakdown_DATA!S322/ECO!S66))))</f>
        <v>0</v>
      </c>
      <c r="J379" s="64">
        <f>IF($C$2="National Currency",IF(Investment_Breakdown_DATA!T322=0,0,Investment_Breakdown_DATA!T322),IF($C$2="Current Exchange rate",IF(Investment_Breakdown_DATA!T322=0,0,Investment_Breakdown_DATA!T322/ECO!T31),IF($C$2="Constant Exchange rate",IF(Investment_Breakdown_DATA!T322=0,0,Investment_Breakdown_DATA!T322/ECO!T66))))</f>
        <v>0</v>
      </c>
      <c r="K379" s="64">
        <f>IF($C$2="National Currency",IF(Investment_Breakdown_DATA!U322=0,0,Investment_Breakdown_DATA!U322),IF($C$2="Current Exchange rate",IF(Investment_Breakdown_DATA!U322=0,0,Investment_Breakdown_DATA!U322/ECO!U31),IF($C$2="Constant Exchange rate",IF(Investment_Breakdown_DATA!U322=0,0,Investment_Breakdown_DATA!U322/ECO!U66))))</f>
        <v>0</v>
      </c>
      <c r="L379" s="64">
        <f>IF($C$2="National Currency",IF(Investment_Breakdown_DATA!V322=0,0,Investment_Breakdown_DATA!V322),IF($C$2="Current Exchange rate",IF(Investment_Breakdown_DATA!V322=0,0,Investment_Breakdown_DATA!V322/ECO!V31),IF($C$2="Constant Exchange rate",IF(Investment_Breakdown_DATA!V322=0,0,Investment_Breakdown_DATA!V322/ECO!V66))))</f>
        <v>0</v>
      </c>
      <c r="M379" s="64">
        <f>IF($C$2="National Currency",IF(Investment_Breakdown_DATA!W322=0,0,Investment_Breakdown_DATA!W322),IF($C$2="Current Exchange rate",IF(Investment_Breakdown_DATA!W322=0,0,Investment_Breakdown_DATA!W322/ECO!W31),IF($C$2="Constant Exchange rate",IF(Investment_Breakdown_DATA!W322=0,0,Investment_Breakdown_DATA!W322/ECO!W66))))</f>
        <v>0</v>
      </c>
      <c r="N379" s="64">
        <f>IF($C$2="National Currency",IF(Investment_Breakdown_DATA!X322=0,0,Investment_Breakdown_DATA!X322),IF($C$2="Current Exchange rate",IF(Investment_Breakdown_DATA!X322=0,0,Investment_Breakdown_DATA!X322/ECO!X31),IF($C$2="Constant Exchange rate",IF(Investment_Breakdown_DATA!X322=0,0,Investment_Breakdown_DATA!X322/ECO!X66))))</f>
        <v>0</v>
      </c>
      <c r="O379" s="64">
        <f>IF($C$2="National Currency",IF(Investment_Breakdown_DATA!Y322=0,0,Investment_Breakdown_DATA!Y322),IF($C$2="Current Exchange rate",IF(Investment_Breakdown_DATA!Y322=0,0,Investment_Breakdown_DATA!Y322/ECO!Y31),IF($C$2="Constant Exchange rate",IF(Investment_Breakdown_DATA!Y322=0,0,Investment_Breakdown_DATA!Y322/ECO!Y66))))</f>
        <v>0</v>
      </c>
      <c r="P379" s="144">
        <f>IF($C$2="National Currency",IF(Investment_Breakdown_DATA!Z322=0,0,Investment_Breakdown_DATA!Z322),IF($C$2="Current Exchange rate",IF(Investment_Breakdown_DATA!Z322=0,0,Investment_Breakdown_DATA!Z322/ECO!Z31),IF($C$2="Constant Exchange rate",IF(Investment_Breakdown_DATA!Z322=0,0,Investment_Breakdown_DATA!Z322/ECO!Z66))))</f>
        <v>0</v>
      </c>
      <c r="Q379" s="63">
        <f t="shared" si="111"/>
        <v>0</v>
      </c>
      <c r="R379" s="63" t="str">
        <f t="shared" si="112"/>
        <v>-</v>
      </c>
      <c r="S379" s="63" t="str">
        <f t="shared" si="113"/>
        <v>-</v>
      </c>
    </row>
    <row r="380" spans="3:19" ht="15" x14ac:dyDescent="0.25">
      <c r="C380" s="165"/>
      <c r="D380" s="166"/>
      <c r="E380" s="61" t="str">
        <f t="shared" si="110"/>
        <v>NL</v>
      </c>
      <c r="F380" s="64">
        <f>IF($C$2="National Currency",IF(Investment_Breakdown_DATA!P323=0,0,Investment_Breakdown_DATA!P323),IF($C$2="Current Exchange rate",IF(Investment_Breakdown_DATA!P323=0,0,Investment_Breakdown_DATA!P323/ECO!P32),IF($C$2="Constant Exchange rate",IF(Investment_Breakdown_DATA!P323=0,0,Investment_Breakdown_DATA!P323/ECO!P67))))</f>
        <v>0</v>
      </c>
      <c r="G380" s="64">
        <f>IF($C$2="National Currency",IF(Investment_Breakdown_DATA!Q323=0,0,Investment_Breakdown_DATA!Q323),IF($C$2="Current Exchange rate",IF(Investment_Breakdown_DATA!Q323=0,0,Investment_Breakdown_DATA!Q323/ECO!Q32),IF($C$2="Constant Exchange rate",IF(Investment_Breakdown_DATA!Q323=0,0,Investment_Breakdown_DATA!Q323/ECO!Q67))))</f>
        <v>0</v>
      </c>
      <c r="H380" s="64">
        <f>IF($C$2="National Currency",IF(Investment_Breakdown_DATA!R323=0,0,Investment_Breakdown_DATA!R323),IF($C$2="Current Exchange rate",IF(Investment_Breakdown_DATA!R323=0,0,Investment_Breakdown_DATA!R323/ECO!R32),IF($C$2="Constant Exchange rate",IF(Investment_Breakdown_DATA!R323=0,0,Investment_Breakdown_DATA!R323/ECO!R67))))</f>
        <v>0</v>
      </c>
      <c r="I380" s="64">
        <f>IF($C$2="National Currency",IF(Investment_Breakdown_DATA!S323=0,0,Investment_Breakdown_DATA!S323),IF($C$2="Current Exchange rate",IF(Investment_Breakdown_DATA!S323=0,0,Investment_Breakdown_DATA!S323/ECO!S32),IF($C$2="Constant Exchange rate",IF(Investment_Breakdown_DATA!S323=0,0,Investment_Breakdown_DATA!S323/ECO!S67))))</f>
        <v>0</v>
      </c>
      <c r="J380" s="64">
        <f>IF($C$2="National Currency",IF(Investment_Breakdown_DATA!T323=0,0,Investment_Breakdown_DATA!T323),IF($C$2="Current Exchange rate",IF(Investment_Breakdown_DATA!T323=0,0,Investment_Breakdown_DATA!T323/ECO!T32),IF($C$2="Constant Exchange rate",IF(Investment_Breakdown_DATA!T323=0,0,Investment_Breakdown_DATA!T323/ECO!T67))))</f>
        <v>0</v>
      </c>
      <c r="K380" s="64">
        <f>IF($C$2="National Currency",IF(Investment_Breakdown_DATA!U323=0,0,Investment_Breakdown_DATA!U323),IF($C$2="Current Exchange rate",IF(Investment_Breakdown_DATA!U323=0,0,Investment_Breakdown_DATA!U323/ECO!U32),IF($C$2="Constant Exchange rate",IF(Investment_Breakdown_DATA!U323=0,0,Investment_Breakdown_DATA!U323/ECO!U67))))</f>
        <v>0</v>
      </c>
      <c r="L380" s="64">
        <f>IF($C$2="National Currency",IF(Investment_Breakdown_DATA!V323=0,0,Investment_Breakdown_DATA!V323),IF($C$2="Current Exchange rate",IF(Investment_Breakdown_DATA!V323=0,0,Investment_Breakdown_DATA!V323/ECO!V32),IF($C$2="Constant Exchange rate",IF(Investment_Breakdown_DATA!V323=0,0,Investment_Breakdown_DATA!V323/ECO!V67))))</f>
        <v>0</v>
      </c>
      <c r="M380" s="64">
        <f>IF($C$2="National Currency",IF(Investment_Breakdown_DATA!W323=0,0,Investment_Breakdown_DATA!W323),IF($C$2="Current Exchange rate",IF(Investment_Breakdown_DATA!W323=0,0,Investment_Breakdown_DATA!W323/ECO!W32),IF($C$2="Constant Exchange rate",IF(Investment_Breakdown_DATA!W323=0,0,Investment_Breakdown_DATA!W323/ECO!W67))))</f>
        <v>0</v>
      </c>
      <c r="N380" s="64">
        <f>IF($C$2="National Currency",IF(Investment_Breakdown_DATA!X323=0,0,Investment_Breakdown_DATA!X323),IF($C$2="Current Exchange rate",IF(Investment_Breakdown_DATA!X323=0,0,Investment_Breakdown_DATA!X323/ECO!X32),IF($C$2="Constant Exchange rate",IF(Investment_Breakdown_DATA!X323=0,0,Investment_Breakdown_DATA!X323/ECO!X67))))</f>
        <v>0</v>
      </c>
      <c r="O380" s="64">
        <f>IF($C$2="National Currency",IF(Investment_Breakdown_DATA!Y323=0,0,Investment_Breakdown_DATA!Y323),IF($C$2="Current Exchange rate",IF(Investment_Breakdown_DATA!Y323=0,0,Investment_Breakdown_DATA!Y323/ECO!Y32),IF($C$2="Constant Exchange rate",IF(Investment_Breakdown_DATA!Y323=0,0,Investment_Breakdown_DATA!Y323/ECO!Y67))))</f>
        <v>0</v>
      </c>
      <c r="P380" s="144">
        <f>IF($C$2="National Currency",IF(Investment_Breakdown_DATA!Z323=0,0,Investment_Breakdown_DATA!Z323),IF($C$2="Current Exchange rate",IF(Investment_Breakdown_DATA!Z323=0,0,Investment_Breakdown_DATA!Z323/ECO!Z32),IF($C$2="Constant Exchange rate",IF(Investment_Breakdown_DATA!Z323=0,0,Investment_Breakdown_DATA!Z323/ECO!Z67))))</f>
        <v>0</v>
      </c>
      <c r="Q380" s="63">
        <f t="shared" si="111"/>
        <v>0</v>
      </c>
      <c r="R380" s="63" t="str">
        <f t="shared" si="112"/>
        <v>-</v>
      </c>
      <c r="S380" s="63" t="str">
        <f t="shared" si="113"/>
        <v>-</v>
      </c>
    </row>
    <row r="381" spans="3:19" ht="15" x14ac:dyDescent="0.25">
      <c r="C381" s="165"/>
      <c r="D381" s="166"/>
      <c r="E381" s="61" t="str">
        <f t="shared" si="110"/>
        <v>NO</v>
      </c>
      <c r="F381" s="64">
        <f>IF($C$2="National Currency",IF(Investment_Breakdown_DATA!P324=0,0,Investment_Breakdown_DATA!P324),IF($C$2="Current Exchange rate",IF(Investment_Breakdown_DATA!P324=0,0,Investment_Breakdown_DATA!P324/ECO!P33),IF($C$2="Constant Exchange rate",IF(Investment_Breakdown_DATA!P324=0,0,Investment_Breakdown_DATA!P324/ECO!P68))))</f>
        <v>0</v>
      </c>
      <c r="G381" s="64">
        <f>IF($C$2="National Currency",IF(Investment_Breakdown_DATA!Q324=0,0,Investment_Breakdown_DATA!Q324),IF($C$2="Current Exchange rate",IF(Investment_Breakdown_DATA!Q324=0,0,Investment_Breakdown_DATA!Q324/ECO!Q33),IF($C$2="Constant Exchange rate",IF(Investment_Breakdown_DATA!Q324=0,0,Investment_Breakdown_DATA!Q324/ECO!Q68))))</f>
        <v>0</v>
      </c>
      <c r="H381" s="64">
        <f>IF($C$2="National Currency",IF(Investment_Breakdown_DATA!R324=0,0,Investment_Breakdown_DATA!R324),IF($C$2="Current Exchange rate",IF(Investment_Breakdown_DATA!R324=0,0,Investment_Breakdown_DATA!R324/ECO!R33),IF($C$2="Constant Exchange rate",IF(Investment_Breakdown_DATA!R324=0,0,Investment_Breakdown_DATA!R324/ECO!R68))))</f>
        <v>0</v>
      </c>
      <c r="I381" s="64">
        <f>IF($C$2="National Currency",IF(Investment_Breakdown_DATA!S324=0,0,Investment_Breakdown_DATA!S324),IF($C$2="Current Exchange rate",IF(Investment_Breakdown_DATA!S324=0,0,Investment_Breakdown_DATA!S324/ECO!S33),IF($C$2="Constant Exchange rate",IF(Investment_Breakdown_DATA!S324=0,0,Investment_Breakdown_DATA!S324/ECO!S68))))</f>
        <v>0</v>
      </c>
      <c r="J381" s="64">
        <f>IF($C$2="National Currency",IF(Investment_Breakdown_DATA!T324=0,0,Investment_Breakdown_DATA!T324),IF($C$2="Current Exchange rate",IF(Investment_Breakdown_DATA!T324=0,0,Investment_Breakdown_DATA!T324/ECO!T33),IF($C$2="Constant Exchange rate",IF(Investment_Breakdown_DATA!T324=0,0,Investment_Breakdown_DATA!T324/ECO!T68))))</f>
        <v>0</v>
      </c>
      <c r="K381" s="64">
        <f>IF($C$2="National Currency",IF(Investment_Breakdown_DATA!U324=0,0,Investment_Breakdown_DATA!U324),IF($C$2="Current Exchange rate",IF(Investment_Breakdown_DATA!U324=0,0,Investment_Breakdown_DATA!U324/ECO!U33),IF($C$2="Constant Exchange rate",IF(Investment_Breakdown_DATA!U324=0,0,Investment_Breakdown_DATA!U324/ECO!U68))))</f>
        <v>0</v>
      </c>
      <c r="L381" s="64">
        <f>IF($C$2="National Currency",IF(Investment_Breakdown_DATA!V324=0,0,Investment_Breakdown_DATA!V324),IF($C$2="Current Exchange rate",IF(Investment_Breakdown_DATA!V324=0,0,Investment_Breakdown_DATA!V324/ECO!V33),IF($C$2="Constant Exchange rate",IF(Investment_Breakdown_DATA!V324=0,0,Investment_Breakdown_DATA!V324/ECO!V68))))</f>
        <v>0</v>
      </c>
      <c r="M381" s="64">
        <f>IF($C$2="National Currency",IF(Investment_Breakdown_DATA!W324=0,0,Investment_Breakdown_DATA!W324),IF($C$2="Current Exchange rate",IF(Investment_Breakdown_DATA!W324=0,0,Investment_Breakdown_DATA!W324/ECO!W33),IF($C$2="Constant Exchange rate",IF(Investment_Breakdown_DATA!W324=0,0,Investment_Breakdown_DATA!W324/ECO!W68))))</f>
        <v>0</v>
      </c>
      <c r="N381" s="64">
        <f>IF($C$2="National Currency",IF(Investment_Breakdown_DATA!X324=0,0,Investment_Breakdown_DATA!X324),IF($C$2="Current Exchange rate",IF(Investment_Breakdown_DATA!X324=0,0,Investment_Breakdown_DATA!X324/ECO!X33),IF($C$2="Constant Exchange rate",IF(Investment_Breakdown_DATA!X324=0,0,Investment_Breakdown_DATA!X324/ECO!X68))))</f>
        <v>0</v>
      </c>
      <c r="O381" s="64">
        <f>IF($C$2="National Currency",IF(Investment_Breakdown_DATA!Y324=0,0,Investment_Breakdown_DATA!Y324),IF($C$2="Current Exchange rate",IF(Investment_Breakdown_DATA!Y324=0,0,Investment_Breakdown_DATA!Y324/ECO!Y33),IF($C$2="Constant Exchange rate",IF(Investment_Breakdown_DATA!Y324=0,0,Investment_Breakdown_DATA!Y324/ECO!Y68))))</f>
        <v>0</v>
      </c>
      <c r="P381" s="144">
        <f>IF($C$2="National Currency",IF(Investment_Breakdown_DATA!Z324=0,0,Investment_Breakdown_DATA!Z324),IF($C$2="Current Exchange rate",IF(Investment_Breakdown_DATA!Z324=0,0,Investment_Breakdown_DATA!Z324/ECO!Z33),IF($C$2="Constant Exchange rate",IF(Investment_Breakdown_DATA!Z324=0,0,Investment_Breakdown_DATA!Z324/ECO!Z68))))</f>
        <v>0</v>
      </c>
      <c r="Q381" s="63">
        <f t="shared" si="111"/>
        <v>0</v>
      </c>
      <c r="R381" s="63" t="str">
        <f t="shared" si="112"/>
        <v>-</v>
      </c>
      <c r="S381" s="63" t="str">
        <f t="shared" si="113"/>
        <v>-</v>
      </c>
    </row>
    <row r="382" spans="3:19" ht="15" x14ac:dyDescent="0.25">
      <c r="C382" s="165"/>
      <c r="D382" s="166"/>
      <c r="E382" s="61" t="str">
        <f t="shared" si="110"/>
        <v>PL</v>
      </c>
      <c r="F382" s="64">
        <f>IF($C$2="National Currency",IF(Investment_Breakdown_DATA!P325=0,0,Investment_Breakdown_DATA!P325),IF($C$2="Current Exchange rate",IF(Investment_Breakdown_DATA!P325=0,0,Investment_Breakdown_DATA!P325/ECO!P34),IF($C$2="Constant Exchange rate",IF(Investment_Breakdown_DATA!P325=0,0,Investment_Breakdown_DATA!P325/ECO!P69))))</f>
        <v>0</v>
      </c>
      <c r="G382" s="64">
        <f>IF($C$2="National Currency",IF(Investment_Breakdown_DATA!Q325=0,0,Investment_Breakdown_DATA!Q325),IF($C$2="Current Exchange rate",IF(Investment_Breakdown_DATA!Q325=0,0,Investment_Breakdown_DATA!Q325/ECO!Q34),IF($C$2="Constant Exchange rate",IF(Investment_Breakdown_DATA!Q325=0,0,Investment_Breakdown_DATA!Q325/ECO!Q69))))</f>
        <v>0</v>
      </c>
      <c r="H382" s="64">
        <f>IF($C$2="National Currency",IF(Investment_Breakdown_DATA!R325=0,0,Investment_Breakdown_DATA!R325),IF($C$2="Current Exchange rate",IF(Investment_Breakdown_DATA!R325=0,0,Investment_Breakdown_DATA!R325/ECO!R34),IF($C$2="Constant Exchange rate",IF(Investment_Breakdown_DATA!R325=0,0,Investment_Breakdown_DATA!R325/ECO!R69))))</f>
        <v>0</v>
      </c>
      <c r="I382" s="64">
        <f>IF($C$2="National Currency",IF(Investment_Breakdown_DATA!S325=0,0,Investment_Breakdown_DATA!S325),IF($C$2="Current Exchange rate",IF(Investment_Breakdown_DATA!S325=0,0,Investment_Breakdown_DATA!S325/ECO!S34),IF($C$2="Constant Exchange rate",IF(Investment_Breakdown_DATA!S325=0,0,Investment_Breakdown_DATA!S325/ECO!S69))))</f>
        <v>0</v>
      </c>
      <c r="J382" s="64">
        <f>IF($C$2="National Currency",IF(Investment_Breakdown_DATA!T325=0,0,Investment_Breakdown_DATA!T325),IF($C$2="Current Exchange rate",IF(Investment_Breakdown_DATA!T325=0,0,Investment_Breakdown_DATA!T325/ECO!T34),IF($C$2="Constant Exchange rate",IF(Investment_Breakdown_DATA!T325=0,0,Investment_Breakdown_DATA!T325/ECO!T69))))</f>
        <v>0</v>
      </c>
      <c r="K382" s="64">
        <f>IF($C$2="National Currency",IF(Investment_Breakdown_DATA!U325=0,0,Investment_Breakdown_DATA!U325),IF($C$2="Current Exchange rate",IF(Investment_Breakdown_DATA!U325=0,0,Investment_Breakdown_DATA!U325/ECO!U34),IF($C$2="Constant Exchange rate",IF(Investment_Breakdown_DATA!U325=0,0,Investment_Breakdown_DATA!U325/ECO!U69))))</f>
        <v>0</v>
      </c>
      <c r="L382" s="64">
        <f>IF($C$2="National Currency",IF(Investment_Breakdown_DATA!V325=0,0,Investment_Breakdown_DATA!V325),IF($C$2="Current Exchange rate",IF(Investment_Breakdown_DATA!V325=0,0,Investment_Breakdown_DATA!V325/ECO!V34),IF($C$2="Constant Exchange rate",IF(Investment_Breakdown_DATA!V325=0,0,Investment_Breakdown_DATA!V325/ECO!V69))))</f>
        <v>0</v>
      </c>
      <c r="M382" s="64">
        <f>IF($C$2="National Currency",IF(Investment_Breakdown_DATA!W325=0,0,Investment_Breakdown_DATA!W325),IF($C$2="Current Exchange rate",IF(Investment_Breakdown_DATA!W325=0,0,Investment_Breakdown_DATA!W325/ECO!W34),IF($C$2="Constant Exchange rate",IF(Investment_Breakdown_DATA!W325=0,0,Investment_Breakdown_DATA!W325/ECO!W69))))</f>
        <v>0</v>
      </c>
      <c r="N382" s="64">
        <f>IF($C$2="National Currency",IF(Investment_Breakdown_DATA!X325=0,0,Investment_Breakdown_DATA!X325),IF($C$2="Current Exchange rate",IF(Investment_Breakdown_DATA!X325=0,0,Investment_Breakdown_DATA!X325/ECO!X34),IF($C$2="Constant Exchange rate",IF(Investment_Breakdown_DATA!X325=0,0,Investment_Breakdown_DATA!X325/ECO!X69))))</f>
        <v>0</v>
      </c>
      <c r="O382" s="64">
        <f>IF($C$2="National Currency",IF(Investment_Breakdown_DATA!Y325=0,0,Investment_Breakdown_DATA!Y325),IF($C$2="Current Exchange rate",IF(Investment_Breakdown_DATA!Y325=0,0,Investment_Breakdown_DATA!Y325/ECO!Y34),IF($C$2="Constant Exchange rate",IF(Investment_Breakdown_DATA!Y325=0,0,Investment_Breakdown_DATA!Y325/ECO!Y69))))</f>
        <v>0</v>
      </c>
      <c r="P382" s="144">
        <f>IF($C$2="National Currency",IF(Investment_Breakdown_DATA!Z325=0,0,Investment_Breakdown_DATA!Z325),IF($C$2="Current Exchange rate",IF(Investment_Breakdown_DATA!Z325=0,0,Investment_Breakdown_DATA!Z325/ECO!Z34),IF($C$2="Constant Exchange rate",IF(Investment_Breakdown_DATA!Z325=0,0,Investment_Breakdown_DATA!Z325/ECO!Z69))))</f>
        <v>0</v>
      </c>
      <c r="Q382" s="63">
        <f t="shared" si="111"/>
        <v>0</v>
      </c>
      <c r="R382" s="63" t="str">
        <f t="shared" si="112"/>
        <v>-</v>
      </c>
      <c r="S382" s="63" t="str">
        <f t="shared" si="113"/>
        <v>-</v>
      </c>
    </row>
    <row r="383" spans="3:19" ht="15" x14ac:dyDescent="0.25">
      <c r="C383" s="165"/>
      <c r="D383" s="166"/>
      <c r="E383" s="61" t="str">
        <f t="shared" si="110"/>
        <v>PT</v>
      </c>
      <c r="F383" s="64">
        <f>IF($C$2="National Currency",IF(Investment_Breakdown_DATA!P326=0,0,Investment_Breakdown_DATA!P326),IF($C$2="Current Exchange rate",IF(Investment_Breakdown_DATA!P326=0,0,Investment_Breakdown_DATA!P326/ECO!P35),IF($C$2="Constant Exchange rate",IF(Investment_Breakdown_DATA!P326=0,0,Investment_Breakdown_DATA!P326/ECO!P70))))</f>
        <v>0</v>
      </c>
      <c r="G383" s="64">
        <f>IF($C$2="National Currency",IF(Investment_Breakdown_DATA!Q326=0,0,Investment_Breakdown_DATA!Q326),IF($C$2="Current Exchange rate",IF(Investment_Breakdown_DATA!Q326=0,0,Investment_Breakdown_DATA!Q326/ECO!Q35),IF($C$2="Constant Exchange rate",IF(Investment_Breakdown_DATA!Q326=0,0,Investment_Breakdown_DATA!Q326/ECO!Q70))))</f>
        <v>0</v>
      </c>
      <c r="H383" s="64">
        <f>IF($C$2="National Currency",IF(Investment_Breakdown_DATA!R326=0,0,Investment_Breakdown_DATA!R326),IF($C$2="Current Exchange rate",IF(Investment_Breakdown_DATA!R326=0,0,Investment_Breakdown_DATA!R326/ECO!R35),IF($C$2="Constant Exchange rate",IF(Investment_Breakdown_DATA!R326=0,0,Investment_Breakdown_DATA!R326/ECO!R70))))</f>
        <v>0</v>
      </c>
      <c r="I383" s="64">
        <f>IF($C$2="National Currency",IF(Investment_Breakdown_DATA!S326=0,0,Investment_Breakdown_DATA!S326),IF($C$2="Current Exchange rate",IF(Investment_Breakdown_DATA!S326=0,0,Investment_Breakdown_DATA!S326/ECO!S35),IF($C$2="Constant Exchange rate",IF(Investment_Breakdown_DATA!S326=0,0,Investment_Breakdown_DATA!S326/ECO!S70))))</f>
        <v>0</v>
      </c>
      <c r="J383" s="64">
        <f>IF($C$2="National Currency",IF(Investment_Breakdown_DATA!T326=0,0,Investment_Breakdown_DATA!T326),IF($C$2="Current Exchange rate",IF(Investment_Breakdown_DATA!T326=0,0,Investment_Breakdown_DATA!T326/ECO!T35),IF($C$2="Constant Exchange rate",IF(Investment_Breakdown_DATA!T326=0,0,Investment_Breakdown_DATA!T326/ECO!T70))))</f>
        <v>0</v>
      </c>
      <c r="K383" s="64">
        <f>IF($C$2="National Currency",IF(Investment_Breakdown_DATA!U326=0,0,Investment_Breakdown_DATA!U326),IF($C$2="Current Exchange rate",IF(Investment_Breakdown_DATA!U326=0,0,Investment_Breakdown_DATA!U326/ECO!U35),IF($C$2="Constant Exchange rate",IF(Investment_Breakdown_DATA!U326=0,0,Investment_Breakdown_DATA!U326/ECO!U70))))</f>
        <v>0</v>
      </c>
      <c r="L383" s="64">
        <f>IF($C$2="National Currency",IF(Investment_Breakdown_DATA!V326=0,0,Investment_Breakdown_DATA!V326),IF($C$2="Current Exchange rate",IF(Investment_Breakdown_DATA!V326=0,0,Investment_Breakdown_DATA!V326/ECO!V35),IF($C$2="Constant Exchange rate",IF(Investment_Breakdown_DATA!V326=0,0,Investment_Breakdown_DATA!V326/ECO!V70))))</f>
        <v>0</v>
      </c>
      <c r="M383" s="64">
        <f>IF($C$2="National Currency",IF(Investment_Breakdown_DATA!W326=0,0,Investment_Breakdown_DATA!W326),IF($C$2="Current Exchange rate",IF(Investment_Breakdown_DATA!W326=0,0,Investment_Breakdown_DATA!W326/ECO!W35),IF($C$2="Constant Exchange rate",IF(Investment_Breakdown_DATA!W326=0,0,Investment_Breakdown_DATA!W326/ECO!W70))))</f>
        <v>0</v>
      </c>
      <c r="N383" s="64">
        <f>IF($C$2="National Currency",IF(Investment_Breakdown_DATA!X326=0,0,Investment_Breakdown_DATA!X326),IF($C$2="Current Exchange rate",IF(Investment_Breakdown_DATA!X326=0,0,Investment_Breakdown_DATA!X326/ECO!X35),IF($C$2="Constant Exchange rate",IF(Investment_Breakdown_DATA!X326=0,0,Investment_Breakdown_DATA!X326/ECO!X70))))</f>
        <v>0</v>
      </c>
      <c r="O383" s="64">
        <f>IF($C$2="National Currency",IF(Investment_Breakdown_DATA!Y326=0,0,Investment_Breakdown_DATA!Y326),IF($C$2="Current Exchange rate",IF(Investment_Breakdown_DATA!Y326=0,0,Investment_Breakdown_DATA!Y326/ECO!Y35),IF($C$2="Constant Exchange rate",IF(Investment_Breakdown_DATA!Y326=0,0,Investment_Breakdown_DATA!Y326/ECO!Y70))))</f>
        <v>0</v>
      </c>
      <c r="P383" s="144">
        <f>IF($C$2="National Currency",IF(Investment_Breakdown_DATA!Z326=0,0,Investment_Breakdown_DATA!Z326),IF($C$2="Current Exchange rate",IF(Investment_Breakdown_DATA!Z326=0,0,Investment_Breakdown_DATA!Z326/ECO!Z35),IF($C$2="Constant Exchange rate",IF(Investment_Breakdown_DATA!Z326=0,0,Investment_Breakdown_DATA!Z326/ECO!Z70))))</f>
        <v>0</v>
      </c>
      <c r="Q383" s="63">
        <f t="shared" si="111"/>
        <v>0</v>
      </c>
      <c r="R383" s="63" t="str">
        <f t="shared" si="112"/>
        <v>-</v>
      </c>
      <c r="S383" s="63" t="str">
        <f t="shared" si="113"/>
        <v>-</v>
      </c>
    </row>
    <row r="384" spans="3:19" ht="15" x14ac:dyDescent="0.25">
      <c r="C384" s="165"/>
      <c r="D384" s="166"/>
      <c r="E384" s="61" t="str">
        <f t="shared" si="110"/>
        <v>RO</v>
      </c>
      <c r="F384" s="64">
        <f>IF($C$2="National Currency",IF(Investment_Breakdown_DATA!P327=0,0,Investment_Breakdown_DATA!P327),IF($C$2="Current Exchange rate",IF(Investment_Breakdown_DATA!P327=0,0,Investment_Breakdown_DATA!P327/ECO!P36),IF($C$2="Constant Exchange rate",IF(Investment_Breakdown_DATA!P327=0,0,Investment_Breakdown_DATA!P327/ECO!P71))))</f>
        <v>0</v>
      </c>
      <c r="G384" s="64">
        <f>IF($C$2="National Currency",IF(Investment_Breakdown_DATA!Q327=0,0,Investment_Breakdown_DATA!Q327),IF($C$2="Current Exchange rate",IF(Investment_Breakdown_DATA!Q327=0,0,Investment_Breakdown_DATA!Q327/ECO!Q36),IF($C$2="Constant Exchange rate",IF(Investment_Breakdown_DATA!Q327=0,0,Investment_Breakdown_DATA!Q327/ECO!Q71))))</f>
        <v>0</v>
      </c>
      <c r="H384" s="64">
        <f>IF($C$2="National Currency",IF(Investment_Breakdown_DATA!R327=0,0,Investment_Breakdown_DATA!R327),IF($C$2="Current Exchange rate",IF(Investment_Breakdown_DATA!R327=0,0,Investment_Breakdown_DATA!R327/ECO!R36),IF($C$2="Constant Exchange rate",IF(Investment_Breakdown_DATA!R327=0,0,Investment_Breakdown_DATA!R327/ECO!R71))))</f>
        <v>0</v>
      </c>
      <c r="I384" s="64">
        <f>IF($C$2="National Currency",IF(Investment_Breakdown_DATA!S327=0,0,Investment_Breakdown_DATA!S327),IF($C$2="Current Exchange rate",IF(Investment_Breakdown_DATA!S327=0,0,Investment_Breakdown_DATA!S327/ECO!S36),IF($C$2="Constant Exchange rate",IF(Investment_Breakdown_DATA!S327=0,0,Investment_Breakdown_DATA!S327/ECO!S71))))</f>
        <v>0</v>
      </c>
      <c r="J384" s="64">
        <f>IF($C$2="National Currency",IF(Investment_Breakdown_DATA!T327=0,0,Investment_Breakdown_DATA!T327),IF($C$2="Current Exchange rate",IF(Investment_Breakdown_DATA!T327=0,0,Investment_Breakdown_DATA!T327/ECO!T36),IF($C$2="Constant Exchange rate",IF(Investment_Breakdown_DATA!T327=0,0,Investment_Breakdown_DATA!T327/ECO!T71))))</f>
        <v>0</v>
      </c>
      <c r="K384" s="64">
        <f>IF($C$2="National Currency",IF(Investment_Breakdown_DATA!U327=0,0,Investment_Breakdown_DATA!U327),IF($C$2="Current Exchange rate",IF(Investment_Breakdown_DATA!U327=0,0,Investment_Breakdown_DATA!U327/ECO!U36),IF($C$2="Constant Exchange rate",IF(Investment_Breakdown_DATA!U327=0,0,Investment_Breakdown_DATA!U327/ECO!U71))))</f>
        <v>0</v>
      </c>
      <c r="L384" s="64">
        <f>IF($C$2="National Currency",IF(Investment_Breakdown_DATA!V327=0,0,Investment_Breakdown_DATA!V327),IF($C$2="Current Exchange rate",IF(Investment_Breakdown_DATA!V327=0,0,Investment_Breakdown_DATA!V327/ECO!V36),IF($C$2="Constant Exchange rate",IF(Investment_Breakdown_DATA!V327=0,0,Investment_Breakdown_DATA!V327/ECO!V71))))</f>
        <v>0</v>
      </c>
      <c r="M384" s="64">
        <f>IF($C$2="National Currency",IF(Investment_Breakdown_DATA!W327=0,0,Investment_Breakdown_DATA!W327),IF($C$2="Current Exchange rate",IF(Investment_Breakdown_DATA!W327=0,0,Investment_Breakdown_DATA!W327/ECO!W36),IF($C$2="Constant Exchange rate",IF(Investment_Breakdown_DATA!W327=0,0,Investment_Breakdown_DATA!W327/ECO!W71))))</f>
        <v>0</v>
      </c>
      <c r="N384" s="64">
        <f>IF($C$2="National Currency",IF(Investment_Breakdown_DATA!X327=0,0,Investment_Breakdown_DATA!X327),IF($C$2="Current Exchange rate",IF(Investment_Breakdown_DATA!X327=0,0,Investment_Breakdown_DATA!X327/ECO!X36),IF($C$2="Constant Exchange rate",IF(Investment_Breakdown_DATA!X327=0,0,Investment_Breakdown_DATA!X327/ECO!X71))))</f>
        <v>0</v>
      </c>
      <c r="O384" s="64">
        <f>IF($C$2="National Currency",IF(Investment_Breakdown_DATA!Y327=0,0,Investment_Breakdown_DATA!Y327),IF($C$2="Current Exchange rate",IF(Investment_Breakdown_DATA!Y327=0,0,Investment_Breakdown_DATA!Y327/ECO!Y36),IF($C$2="Constant Exchange rate",IF(Investment_Breakdown_DATA!Y327=0,0,Investment_Breakdown_DATA!Y327/ECO!Y71))))</f>
        <v>0</v>
      </c>
      <c r="P384" s="144">
        <f>IF($C$2="National Currency",IF(Investment_Breakdown_DATA!Z327=0,0,Investment_Breakdown_DATA!Z327),IF($C$2="Current Exchange rate",IF(Investment_Breakdown_DATA!Z327=0,0,Investment_Breakdown_DATA!Z327/ECO!Z36),IF($C$2="Constant Exchange rate",IF(Investment_Breakdown_DATA!Z327=0,0,Investment_Breakdown_DATA!Z327/ECO!Z71))))</f>
        <v>0</v>
      </c>
      <c r="Q384" s="63">
        <f t="shared" si="111"/>
        <v>0</v>
      </c>
      <c r="R384" s="63" t="str">
        <f t="shared" si="112"/>
        <v>-</v>
      </c>
      <c r="S384" s="63" t="str">
        <f t="shared" si="113"/>
        <v>-</v>
      </c>
    </row>
    <row r="385" spans="3:19" ht="15" x14ac:dyDescent="0.25">
      <c r="C385" s="165"/>
      <c r="D385" s="166"/>
      <c r="E385" s="61" t="str">
        <f t="shared" si="110"/>
        <v>SE</v>
      </c>
      <c r="F385" s="64">
        <f>IF($C$2="National Currency",IF(Investment_Breakdown_DATA!P328=0,0,Investment_Breakdown_DATA!P328),IF($C$2="Current Exchange rate",IF(Investment_Breakdown_DATA!P328=0,0,Investment_Breakdown_DATA!P328/ECO!P37),IF($C$2="Constant Exchange rate",IF(Investment_Breakdown_DATA!P328=0,0,Investment_Breakdown_DATA!P328/ECO!P72))))</f>
        <v>0</v>
      </c>
      <c r="G385" s="64">
        <f>IF($C$2="National Currency",IF(Investment_Breakdown_DATA!Q328=0,0,Investment_Breakdown_DATA!Q328),IF($C$2="Current Exchange rate",IF(Investment_Breakdown_DATA!Q328=0,0,Investment_Breakdown_DATA!Q328/ECO!Q37),IF($C$2="Constant Exchange rate",IF(Investment_Breakdown_DATA!Q328=0,0,Investment_Breakdown_DATA!Q328/ECO!Q72))))</f>
        <v>0</v>
      </c>
      <c r="H385" s="64">
        <f>IF($C$2="National Currency",IF(Investment_Breakdown_DATA!R328=0,0,Investment_Breakdown_DATA!R328),IF($C$2="Current Exchange rate",IF(Investment_Breakdown_DATA!R328=0,0,Investment_Breakdown_DATA!R328/ECO!R37),IF($C$2="Constant Exchange rate",IF(Investment_Breakdown_DATA!R328=0,0,Investment_Breakdown_DATA!R328/ECO!R72))))</f>
        <v>0</v>
      </c>
      <c r="I385" s="64">
        <f>IF($C$2="National Currency",IF(Investment_Breakdown_DATA!S328=0,0,Investment_Breakdown_DATA!S328),IF($C$2="Current Exchange rate",IF(Investment_Breakdown_DATA!S328=0,0,Investment_Breakdown_DATA!S328/ECO!S37),IF($C$2="Constant Exchange rate",IF(Investment_Breakdown_DATA!S328=0,0,Investment_Breakdown_DATA!S328/ECO!S72))))</f>
        <v>0</v>
      </c>
      <c r="J385" s="64">
        <f>IF($C$2="National Currency",IF(Investment_Breakdown_DATA!T328=0,0,Investment_Breakdown_DATA!T328),IF($C$2="Current Exchange rate",IF(Investment_Breakdown_DATA!T328=0,0,Investment_Breakdown_DATA!T328/ECO!T37),IF($C$2="Constant Exchange rate",IF(Investment_Breakdown_DATA!T328=0,0,Investment_Breakdown_DATA!T328/ECO!T72))))</f>
        <v>0</v>
      </c>
      <c r="K385" s="64">
        <f>IF($C$2="National Currency",IF(Investment_Breakdown_DATA!U328=0,0,Investment_Breakdown_DATA!U328),IF($C$2="Current Exchange rate",IF(Investment_Breakdown_DATA!U328=0,0,Investment_Breakdown_DATA!U328/ECO!U37),IF($C$2="Constant Exchange rate",IF(Investment_Breakdown_DATA!U328=0,0,Investment_Breakdown_DATA!U328/ECO!U72))))</f>
        <v>0</v>
      </c>
      <c r="L385" s="64">
        <f>IF($C$2="National Currency",IF(Investment_Breakdown_DATA!V328=0,0,Investment_Breakdown_DATA!V328),IF($C$2="Current Exchange rate",IF(Investment_Breakdown_DATA!V328=0,0,Investment_Breakdown_DATA!V328/ECO!V37),IF($C$2="Constant Exchange rate",IF(Investment_Breakdown_DATA!V328=0,0,Investment_Breakdown_DATA!V328/ECO!V72))))</f>
        <v>0</v>
      </c>
      <c r="M385" s="64">
        <f>IF($C$2="National Currency",IF(Investment_Breakdown_DATA!W328=0,0,Investment_Breakdown_DATA!W328),IF($C$2="Current Exchange rate",IF(Investment_Breakdown_DATA!W328=0,0,Investment_Breakdown_DATA!W328/ECO!W37),IF($C$2="Constant Exchange rate",IF(Investment_Breakdown_DATA!W328=0,0,Investment_Breakdown_DATA!W328/ECO!W72))))</f>
        <v>0</v>
      </c>
      <c r="N385" s="64">
        <f>IF($C$2="National Currency",IF(Investment_Breakdown_DATA!X328=0,0,Investment_Breakdown_DATA!X328),IF($C$2="Current Exchange rate",IF(Investment_Breakdown_DATA!X328=0,0,Investment_Breakdown_DATA!X328/ECO!X37),IF($C$2="Constant Exchange rate",IF(Investment_Breakdown_DATA!X328=0,0,Investment_Breakdown_DATA!X328/ECO!X72))))</f>
        <v>0</v>
      </c>
      <c r="O385" s="64">
        <f>IF($C$2="National Currency",IF(Investment_Breakdown_DATA!Y328=0,0,Investment_Breakdown_DATA!Y328),IF($C$2="Current Exchange rate",IF(Investment_Breakdown_DATA!Y328=0,0,Investment_Breakdown_DATA!Y328/ECO!Y37),IF($C$2="Constant Exchange rate",IF(Investment_Breakdown_DATA!Y328=0,0,Investment_Breakdown_DATA!Y328/ECO!Y72))))</f>
        <v>0</v>
      </c>
      <c r="P385" s="144">
        <f>IF($C$2="National Currency",IF(Investment_Breakdown_DATA!Z328=0,0,Investment_Breakdown_DATA!Z328),IF($C$2="Current Exchange rate",IF(Investment_Breakdown_DATA!Z328=0,0,Investment_Breakdown_DATA!Z328/ECO!Z37),IF($C$2="Constant Exchange rate",IF(Investment_Breakdown_DATA!Z328=0,0,Investment_Breakdown_DATA!Z328/ECO!Z72))))</f>
        <v>0</v>
      </c>
      <c r="Q385" s="63">
        <f t="shared" si="111"/>
        <v>0</v>
      </c>
      <c r="R385" s="63" t="str">
        <f t="shared" si="112"/>
        <v>-</v>
      </c>
      <c r="S385" s="63" t="str">
        <f t="shared" si="113"/>
        <v>-</v>
      </c>
    </row>
    <row r="386" spans="3:19" ht="15" x14ac:dyDescent="0.25">
      <c r="C386" s="165"/>
      <c r="D386" s="166"/>
      <c r="E386" s="61" t="str">
        <f t="shared" si="110"/>
        <v>SI</v>
      </c>
      <c r="F386" s="64">
        <f>IF($C$2="National Currency",IF(Investment_Breakdown_DATA!P329=0,0,Investment_Breakdown_DATA!P329),IF($C$2="Current Exchange rate",IF(Investment_Breakdown_DATA!P329=0,0,Investment_Breakdown_DATA!P329/ECO!P38),IF($C$2="Constant Exchange rate",IF(Investment_Breakdown_DATA!P329=0,0,Investment_Breakdown_DATA!P329/ECO!P73))))</f>
        <v>0</v>
      </c>
      <c r="G386" s="64">
        <f>IF($C$2="National Currency",IF(Investment_Breakdown_DATA!Q329=0,0,Investment_Breakdown_DATA!Q329),IF($C$2="Current Exchange rate",IF(Investment_Breakdown_DATA!Q329=0,0,Investment_Breakdown_DATA!Q329/ECO!Q38),IF($C$2="Constant Exchange rate",IF(Investment_Breakdown_DATA!Q329=0,0,Investment_Breakdown_DATA!Q329/ECO!Q73))))</f>
        <v>0</v>
      </c>
      <c r="H386" s="64">
        <f>IF($C$2="National Currency",IF(Investment_Breakdown_DATA!R329=0,0,Investment_Breakdown_DATA!R329),IF($C$2="Current Exchange rate",IF(Investment_Breakdown_DATA!R329=0,0,Investment_Breakdown_DATA!R329/ECO!R38),IF($C$2="Constant Exchange rate",IF(Investment_Breakdown_DATA!R329=0,0,Investment_Breakdown_DATA!R329/ECO!R73))))</f>
        <v>0</v>
      </c>
      <c r="I386" s="64">
        <f>IF($C$2="National Currency",IF(Investment_Breakdown_DATA!S329=0,0,Investment_Breakdown_DATA!S329),IF($C$2="Current Exchange rate",IF(Investment_Breakdown_DATA!S329=0,0,Investment_Breakdown_DATA!S329/ECO!S38),IF($C$2="Constant Exchange rate",IF(Investment_Breakdown_DATA!S329=0,0,Investment_Breakdown_DATA!S329/ECO!S73))))</f>
        <v>0</v>
      </c>
      <c r="J386" s="64">
        <f>IF($C$2="National Currency",IF(Investment_Breakdown_DATA!T329=0,0,Investment_Breakdown_DATA!T329),IF($C$2="Current Exchange rate",IF(Investment_Breakdown_DATA!T329=0,0,Investment_Breakdown_DATA!T329/ECO!T38),IF($C$2="Constant Exchange rate",IF(Investment_Breakdown_DATA!T329=0,0,Investment_Breakdown_DATA!T329/ECO!T73))))</f>
        <v>0</v>
      </c>
      <c r="K386" s="64">
        <f>IF($C$2="National Currency",IF(Investment_Breakdown_DATA!U329=0,0,Investment_Breakdown_DATA!U329),IF($C$2="Current Exchange rate",IF(Investment_Breakdown_DATA!U329=0,0,Investment_Breakdown_DATA!U329/ECO!U38),IF($C$2="Constant Exchange rate",IF(Investment_Breakdown_DATA!U329=0,0,Investment_Breakdown_DATA!U329/ECO!U73))))</f>
        <v>0</v>
      </c>
      <c r="L386" s="64">
        <f>IF($C$2="National Currency",IF(Investment_Breakdown_DATA!V329=0,0,Investment_Breakdown_DATA!V329),IF($C$2="Current Exchange rate",IF(Investment_Breakdown_DATA!V329=0,0,Investment_Breakdown_DATA!V329/ECO!V38),IF($C$2="Constant Exchange rate",IF(Investment_Breakdown_DATA!V329=0,0,Investment_Breakdown_DATA!V329/ECO!V73))))</f>
        <v>0</v>
      </c>
      <c r="M386" s="64">
        <f>IF($C$2="National Currency",IF(Investment_Breakdown_DATA!W329=0,0,Investment_Breakdown_DATA!W329),IF($C$2="Current Exchange rate",IF(Investment_Breakdown_DATA!W329=0,0,Investment_Breakdown_DATA!W329/ECO!W38),IF($C$2="Constant Exchange rate",IF(Investment_Breakdown_DATA!W329=0,0,Investment_Breakdown_DATA!W329/ECO!W73))))</f>
        <v>0</v>
      </c>
      <c r="N386" s="64">
        <f>IF($C$2="National Currency",IF(Investment_Breakdown_DATA!X329=0,0,Investment_Breakdown_DATA!X329),IF($C$2="Current Exchange rate",IF(Investment_Breakdown_DATA!X329=0,0,Investment_Breakdown_DATA!X329/ECO!X38),IF($C$2="Constant Exchange rate",IF(Investment_Breakdown_DATA!X329=0,0,Investment_Breakdown_DATA!X329/ECO!X73))))</f>
        <v>0</v>
      </c>
      <c r="O386" s="64">
        <f>IF($C$2="National Currency",IF(Investment_Breakdown_DATA!Y329=0,0,Investment_Breakdown_DATA!Y329),IF($C$2="Current Exchange rate",IF(Investment_Breakdown_DATA!Y329=0,0,Investment_Breakdown_DATA!Y329/ECO!Y38),IF($C$2="Constant Exchange rate",IF(Investment_Breakdown_DATA!Y329=0,0,Investment_Breakdown_DATA!Y329/ECO!Y73))))</f>
        <v>0</v>
      </c>
      <c r="P386" s="144">
        <f>IF($C$2="National Currency",IF(Investment_Breakdown_DATA!Z329=0,0,Investment_Breakdown_DATA!Z329),IF($C$2="Current Exchange rate",IF(Investment_Breakdown_DATA!Z329=0,0,Investment_Breakdown_DATA!Z329/ECO!Z38),IF($C$2="Constant Exchange rate",IF(Investment_Breakdown_DATA!Z329=0,0,Investment_Breakdown_DATA!Z329/ECO!Z73))))</f>
        <v>0</v>
      </c>
      <c r="Q386" s="63">
        <f t="shared" si="111"/>
        <v>0</v>
      </c>
      <c r="R386" s="63" t="str">
        <f t="shared" si="112"/>
        <v>-</v>
      </c>
      <c r="S386" s="63" t="str">
        <f t="shared" si="113"/>
        <v>-</v>
      </c>
    </row>
    <row r="387" spans="3:19" ht="15" x14ac:dyDescent="0.25">
      <c r="C387" s="165"/>
      <c r="D387" s="166"/>
      <c r="E387" s="61" t="str">
        <f t="shared" si="110"/>
        <v xml:space="preserve">SK </v>
      </c>
      <c r="F387" s="64">
        <f>IF($C$2="National Currency",IF(Investment_Breakdown_DATA!P330=0,0,Investment_Breakdown_DATA!P330),IF($C$2="Current Exchange rate",IF(Investment_Breakdown_DATA!P330=0,0,Investment_Breakdown_DATA!P330/ECO!P39),IF($C$2="Constant Exchange rate",IF(Investment_Breakdown_DATA!P330=0,0,Investment_Breakdown_DATA!P330/ECO!P74))))</f>
        <v>0</v>
      </c>
      <c r="G387" s="64">
        <f>IF($C$2="National Currency",IF(Investment_Breakdown_DATA!Q330=0,0,Investment_Breakdown_DATA!Q330),IF($C$2="Current Exchange rate",IF(Investment_Breakdown_DATA!Q330=0,0,Investment_Breakdown_DATA!Q330/ECO!Q39),IF($C$2="Constant Exchange rate",IF(Investment_Breakdown_DATA!Q330=0,0,Investment_Breakdown_DATA!Q330/ECO!Q74))))</f>
        <v>0</v>
      </c>
      <c r="H387" s="64">
        <f>IF($C$2="National Currency",IF(Investment_Breakdown_DATA!R330=0,0,Investment_Breakdown_DATA!R330),IF($C$2="Current Exchange rate",IF(Investment_Breakdown_DATA!R330=0,0,Investment_Breakdown_DATA!R330/ECO!R39),IF($C$2="Constant Exchange rate",IF(Investment_Breakdown_DATA!R330=0,0,Investment_Breakdown_DATA!R330/ECO!R74))))</f>
        <v>0</v>
      </c>
      <c r="I387" s="64">
        <f>IF($C$2="National Currency",IF(Investment_Breakdown_DATA!S330=0,0,Investment_Breakdown_DATA!S330),IF($C$2="Current Exchange rate",IF(Investment_Breakdown_DATA!S330=0,0,Investment_Breakdown_DATA!S330/ECO!S39),IF($C$2="Constant Exchange rate",IF(Investment_Breakdown_DATA!S330=0,0,Investment_Breakdown_DATA!S330/ECO!S74))))</f>
        <v>0</v>
      </c>
      <c r="J387" s="64">
        <f>IF($C$2="National Currency",IF(Investment_Breakdown_DATA!T330=0,0,Investment_Breakdown_DATA!T330),IF($C$2="Current Exchange rate",IF(Investment_Breakdown_DATA!T330=0,0,Investment_Breakdown_DATA!T330/ECO!T39),IF($C$2="Constant Exchange rate",IF(Investment_Breakdown_DATA!T330=0,0,Investment_Breakdown_DATA!T330/ECO!T74))))</f>
        <v>0</v>
      </c>
      <c r="K387" s="64">
        <f>IF($C$2="National Currency",IF(Investment_Breakdown_DATA!U330=0,0,Investment_Breakdown_DATA!U330),IF($C$2="Current Exchange rate",IF(Investment_Breakdown_DATA!U330=0,0,Investment_Breakdown_DATA!U330/ECO!U39),IF($C$2="Constant Exchange rate",IF(Investment_Breakdown_DATA!U330=0,0,Investment_Breakdown_DATA!U330/ECO!U74))))</f>
        <v>0</v>
      </c>
      <c r="L387" s="64">
        <f>IF($C$2="National Currency",IF(Investment_Breakdown_DATA!V330=0,0,Investment_Breakdown_DATA!V330),IF($C$2="Current Exchange rate",IF(Investment_Breakdown_DATA!V330=0,0,Investment_Breakdown_DATA!V330/ECO!V39),IF($C$2="Constant Exchange rate",IF(Investment_Breakdown_DATA!V330=0,0,Investment_Breakdown_DATA!V330/ECO!V74))))</f>
        <v>0</v>
      </c>
      <c r="M387" s="64">
        <f>IF($C$2="National Currency",IF(Investment_Breakdown_DATA!W330=0,0,Investment_Breakdown_DATA!W330),IF($C$2="Current Exchange rate",IF(Investment_Breakdown_DATA!W330=0,0,Investment_Breakdown_DATA!W330/ECO!W39),IF($C$2="Constant Exchange rate",IF(Investment_Breakdown_DATA!W330=0,0,Investment_Breakdown_DATA!W330/ECO!W74))))</f>
        <v>0</v>
      </c>
      <c r="N387" s="64">
        <f>IF($C$2="National Currency",IF(Investment_Breakdown_DATA!X330=0,0,Investment_Breakdown_DATA!X330),IF($C$2="Current Exchange rate",IF(Investment_Breakdown_DATA!X330=0,0,Investment_Breakdown_DATA!X330/ECO!X39),IF($C$2="Constant Exchange rate",IF(Investment_Breakdown_DATA!X330=0,0,Investment_Breakdown_DATA!X330/ECO!X74))))</f>
        <v>0</v>
      </c>
      <c r="O387" s="64">
        <f>IF($C$2="National Currency",IF(Investment_Breakdown_DATA!Y330=0,0,Investment_Breakdown_DATA!Y330),IF($C$2="Current Exchange rate",IF(Investment_Breakdown_DATA!Y330=0,0,Investment_Breakdown_DATA!Y330/ECO!Y39),IF($C$2="Constant Exchange rate",IF(Investment_Breakdown_DATA!Y330=0,0,Investment_Breakdown_DATA!Y330/ECO!Y74))))</f>
        <v>0</v>
      </c>
      <c r="P387" s="144">
        <f>IF($C$2="National Currency",IF(Investment_Breakdown_DATA!Z330=0,0,Investment_Breakdown_DATA!Z330),IF($C$2="Current Exchange rate",IF(Investment_Breakdown_DATA!Z330=0,0,Investment_Breakdown_DATA!Z330/ECO!Z39),IF($C$2="Constant Exchange rate",IF(Investment_Breakdown_DATA!Z330=0,0,Investment_Breakdown_DATA!Z330/ECO!Z74))))</f>
        <v>0</v>
      </c>
      <c r="Q387" s="63">
        <f t="shared" si="111"/>
        <v>0</v>
      </c>
      <c r="R387" s="63" t="str">
        <f t="shared" si="112"/>
        <v>-</v>
      </c>
      <c r="S387" s="63" t="str">
        <f t="shared" si="113"/>
        <v>-</v>
      </c>
    </row>
    <row r="388" spans="3:19" ht="15" x14ac:dyDescent="0.25">
      <c r="C388" s="165"/>
      <c r="D388" s="166"/>
      <c r="E388" s="61" t="str">
        <f t="shared" si="110"/>
        <v>TR</v>
      </c>
      <c r="F388" s="64">
        <f>IF($C$2="National Currency",IF(Investment_Breakdown_DATA!P331=0,0,Investment_Breakdown_DATA!P331),IF($C$2="Current Exchange rate",IF(Investment_Breakdown_DATA!P331=0,0,Investment_Breakdown_DATA!P331/ECO!P40),IF($C$2="Constant Exchange rate",IF(Investment_Breakdown_DATA!P331=0,0,Investment_Breakdown_DATA!P331/ECO!P75))))</f>
        <v>0</v>
      </c>
      <c r="G388" s="64">
        <f>IF($C$2="National Currency",IF(Investment_Breakdown_DATA!Q331=0,0,Investment_Breakdown_DATA!Q331),IF($C$2="Current Exchange rate",IF(Investment_Breakdown_DATA!Q331=0,0,Investment_Breakdown_DATA!Q331/ECO!Q40),IF($C$2="Constant Exchange rate",IF(Investment_Breakdown_DATA!Q331=0,0,Investment_Breakdown_DATA!Q331/ECO!Q75))))</f>
        <v>0</v>
      </c>
      <c r="H388" s="64">
        <f>IF($C$2="National Currency",IF(Investment_Breakdown_DATA!R331=0,0,Investment_Breakdown_DATA!R331),IF($C$2="Current Exchange rate",IF(Investment_Breakdown_DATA!R331=0,0,Investment_Breakdown_DATA!R331/ECO!R40),IF($C$2="Constant Exchange rate",IF(Investment_Breakdown_DATA!R331=0,0,Investment_Breakdown_DATA!R331/ECO!R75))))</f>
        <v>0</v>
      </c>
      <c r="I388" s="64">
        <f>IF($C$2="National Currency",IF(Investment_Breakdown_DATA!S331=0,0,Investment_Breakdown_DATA!S331),IF($C$2="Current Exchange rate",IF(Investment_Breakdown_DATA!S331=0,0,Investment_Breakdown_DATA!S331/ECO!S40),IF($C$2="Constant Exchange rate",IF(Investment_Breakdown_DATA!S331=0,0,Investment_Breakdown_DATA!S331/ECO!S75))))</f>
        <v>0</v>
      </c>
      <c r="J388" s="64">
        <f>IF($C$2="National Currency",IF(Investment_Breakdown_DATA!T331=0,0,Investment_Breakdown_DATA!T331),IF($C$2="Current Exchange rate",IF(Investment_Breakdown_DATA!T331=0,0,Investment_Breakdown_DATA!T331/ECO!T40),IF($C$2="Constant Exchange rate",IF(Investment_Breakdown_DATA!T331=0,0,Investment_Breakdown_DATA!T331/ECO!T75))))</f>
        <v>0</v>
      </c>
      <c r="K388" s="64">
        <f>IF($C$2="National Currency",IF(Investment_Breakdown_DATA!U331=0,0,Investment_Breakdown_DATA!U331),IF($C$2="Current Exchange rate",IF(Investment_Breakdown_DATA!U331=0,0,Investment_Breakdown_DATA!U331/ECO!U40),IF($C$2="Constant Exchange rate",IF(Investment_Breakdown_DATA!U331=0,0,Investment_Breakdown_DATA!U331/ECO!U75))))</f>
        <v>0</v>
      </c>
      <c r="L388" s="64">
        <f>IF($C$2="National Currency",IF(Investment_Breakdown_DATA!V331=0,0,Investment_Breakdown_DATA!V331),IF($C$2="Current Exchange rate",IF(Investment_Breakdown_DATA!V331=0,0,Investment_Breakdown_DATA!V331/ECO!V40),IF($C$2="Constant Exchange rate",IF(Investment_Breakdown_DATA!V331=0,0,Investment_Breakdown_DATA!V331/ECO!V75))))</f>
        <v>0</v>
      </c>
      <c r="M388" s="64">
        <f>IF($C$2="National Currency",IF(Investment_Breakdown_DATA!W331=0,0,Investment_Breakdown_DATA!W331),IF($C$2="Current Exchange rate",IF(Investment_Breakdown_DATA!W331=0,0,Investment_Breakdown_DATA!W331/ECO!W40),IF($C$2="Constant Exchange rate",IF(Investment_Breakdown_DATA!W331=0,0,Investment_Breakdown_DATA!W331/ECO!W75))))</f>
        <v>0</v>
      </c>
      <c r="N388" s="64">
        <f>IF($C$2="National Currency",IF(Investment_Breakdown_DATA!X331=0,0,Investment_Breakdown_DATA!X331),IF($C$2="Current Exchange rate",IF(Investment_Breakdown_DATA!X331=0,0,Investment_Breakdown_DATA!X331/ECO!X40),IF($C$2="Constant Exchange rate",IF(Investment_Breakdown_DATA!X331=0,0,Investment_Breakdown_DATA!X331/ECO!X75))))</f>
        <v>0</v>
      </c>
      <c r="O388" s="64">
        <f>IF($C$2="National Currency",IF(Investment_Breakdown_DATA!Y331=0,0,Investment_Breakdown_DATA!Y331),IF($C$2="Current Exchange rate",IF(Investment_Breakdown_DATA!Y331=0,0,Investment_Breakdown_DATA!Y331/ECO!Y40),IF($C$2="Constant Exchange rate",IF(Investment_Breakdown_DATA!Y331=0,0,Investment_Breakdown_DATA!Y331/ECO!Y75))))</f>
        <v>0</v>
      </c>
      <c r="P388" s="144">
        <f>IF($C$2="National Currency",IF(Investment_Breakdown_DATA!Z331=0,0,Investment_Breakdown_DATA!Z331),IF($C$2="Current Exchange rate",IF(Investment_Breakdown_DATA!Z331=0,0,Investment_Breakdown_DATA!Z331/ECO!Z40),IF($C$2="Constant Exchange rate",IF(Investment_Breakdown_DATA!Z331=0,0,Investment_Breakdown_DATA!Z331/ECO!Z75))))</f>
        <v>0</v>
      </c>
      <c r="Q388" s="63">
        <f t="shared" si="111"/>
        <v>0</v>
      </c>
      <c r="R388" s="63" t="str">
        <f t="shared" si="112"/>
        <v>-</v>
      </c>
      <c r="S388" s="63" t="str">
        <f t="shared" si="113"/>
        <v>-</v>
      </c>
    </row>
    <row r="389" spans="3:19" ht="15" x14ac:dyDescent="0.25">
      <c r="C389" s="165"/>
      <c r="D389" s="166"/>
      <c r="E389" s="61" t="str">
        <f t="shared" si="110"/>
        <v>UK</v>
      </c>
      <c r="F389" s="65">
        <f>IF($C$2="National Currency",IF(Investment_Breakdown_DATA!P332=0,0,Investment_Breakdown_DATA!P332),IF($C$2="Current Exchange rate",IF(Investment_Breakdown_DATA!P332=0,0,Investment_Breakdown_DATA!P332/ECO!P41),IF($C$2="Constant Exchange rate",IF(Investment_Breakdown_DATA!P332=0,0,Investment_Breakdown_DATA!P332/ECO!P76))))</f>
        <v>0</v>
      </c>
      <c r="G389" s="65">
        <f>IF($C$2="National Currency",IF(Investment_Breakdown_DATA!Q332=0,0,Investment_Breakdown_DATA!Q332),IF($C$2="Current Exchange rate",IF(Investment_Breakdown_DATA!Q332=0,0,Investment_Breakdown_DATA!Q332/ECO!Q41),IF($C$2="Constant Exchange rate",IF(Investment_Breakdown_DATA!Q332=0,0,Investment_Breakdown_DATA!Q332/ECO!Q76))))</f>
        <v>0</v>
      </c>
      <c r="H389" s="65">
        <f>IF($C$2="National Currency",IF(Investment_Breakdown_DATA!R332=0,0,Investment_Breakdown_DATA!R332),IF($C$2="Current Exchange rate",IF(Investment_Breakdown_DATA!R332=0,0,Investment_Breakdown_DATA!R332/ECO!R41),IF($C$2="Constant Exchange rate",IF(Investment_Breakdown_DATA!R332=0,0,Investment_Breakdown_DATA!R332/ECO!R76))))</f>
        <v>0</v>
      </c>
      <c r="I389" s="65">
        <f>IF($C$2="National Currency",IF(Investment_Breakdown_DATA!S332=0,0,Investment_Breakdown_DATA!S332),IF($C$2="Current Exchange rate",IF(Investment_Breakdown_DATA!S332=0,0,Investment_Breakdown_DATA!S332/ECO!S41),IF($C$2="Constant Exchange rate",IF(Investment_Breakdown_DATA!S332=0,0,Investment_Breakdown_DATA!S332/ECO!S76))))</f>
        <v>0</v>
      </c>
      <c r="J389" s="65">
        <f>IF($C$2="National Currency",IF(Investment_Breakdown_DATA!T332=0,0,Investment_Breakdown_DATA!T332),IF($C$2="Current Exchange rate",IF(Investment_Breakdown_DATA!T332=0,0,Investment_Breakdown_DATA!T332/ECO!T41),IF($C$2="Constant Exchange rate",IF(Investment_Breakdown_DATA!T332=0,0,Investment_Breakdown_DATA!T332/ECO!T76))))</f>
        <v>0</v>
      </c>
      <c r="K389" s="65">
        <f>IF($C$2="National Currency",IF(Investment_Breakdown_DATA!U332=0,0,Investment_Breakdown_DATA!U332),IF($C$2="Current Exchange rate",IF(Investment_Breakdown_DATA!U332=0,0,Investment_Breakdown_DATA!U332/ECO!U41),IF($C$2="Constant Exchange rate",IF(Investment_Breakdown_DATA!U332=0,0,Investment_Breakdown_DATA!U332/ECO!U76))))</f>
        <v>0</v>
      </c>
      <c r="L389" s="65">
        <f>IF($C$2="National Currency",IF(Investment_Breakdown_DATA!V332=0,0,Investment_Breakdown_DATA!V332),IF($C$2="Current Exchange rate",IF(Investment_Breakdown_DATA!V332=0,0,Investment_Breakdown_DATA!V332/ECO!V41),IF($C$2="Constant Exchange rate",IF(Investment_Breakdown_DATA!V332=0,0,Investment_Breakdown_DATA!V332/ECO!V76))))</f>
        <v>0</v>
      </c>
      <c r="M389" s="65">
        <f>IF($C$2="National Currency",IF(Investment_Breakdown_DATA!W332=0,0,Investment_Breakdown_DATA!W332),IF($C$2="Current Exchange rate",IF(Investment_Breakdown_DATA!W332=0,0,Investment_Breakdown_DATA!W332/ECO!W41),IF($C$2="Constant Exchange rate",IF(Investment_Breakdown_DATA!W332=0,0,Investment_Breakdown_DATA!W332/ECO!W76))))</f>
        <v>0</v>
      </c>
      <c r="N389" s="65">
        <f>IF($C$2="National Currency",IF(Investment_Breakdown_DATA!X332=0,0,Investment_Breakdown_DATA!X332),IF($C$2="Current Exchange rate",IF(Investment_Breakdown_DATA!X332=0,0,Investment_Breakdown_DATA!X332/ECO!X41),IF($C$2="Constant Exchange rate",IF(Investment_Breakdown_DATA!X332=0,0,Investment_Breakdown_DATA!X332/ECO!X76))))</f>
        <v>0</v>
      </c>
      <c r="O389" s="65">
        <f>IF($C$2="National Currency",IF(Investment_Breakdown_DATA!Y332=0,0,Investment_Breakdown_DATA!Y332),IF($C$2="Current Exchange rate",IF(Investment_Breakdown_DATA!Y332=0,0,Investment_Breakdown_DATA!Y332/ECO!Y41),IF($C$2="Constant Exchange rate",IF(Investment_Breakdown_DATA!Y332=0,0,Investment_Breakdown_DATA!Y332/ECO!Y76))))</f>
        <v>0</v>
      </c>
      <c r="P389" s="145">
        <f>IF($C$2="National Currency",IF(Investment_Breakdown_DATA!Z332=0,0,Investment_Breakdown_DATA!Z332),IF($C$2="Current Exchange rate",IF(Investment_Breakdown_DATA!Z332=0,0,Investment_Breakdown_DATA!Z332/ECO!Z41),IF($C$2="Constant Exchange rate",IF(Investment_Breakdown_DATA!Z332=0,0,Investment_Breakdown_DATA!Z332/ECO!Z76))))</f>
        <v>0</v>
      </c>
      <c r="Q389" s="63">
        <f t="shared" si="111"/>
        <v>0</v>
      </c>
      <c r="R389" s="63" t="str">
        <f t="shared" si="112"/>
        <v>-</v>
      </c>
      <c r="S389" s="63" t="str">
        <f t="shared" si="113"/>
        <v>-</v>
      </c>
    </row>
    <row r="390" spans="3:19" ht="15.75" thickBot="1" x14ac:dyDescent="0.3">
      <c r="C390" s="171"/>
      <c r="D390" s="172"/>
      <c r="E390" s="87" t="s">
        <v>100</v>
      </c>
      <c r="F390" s="87">
        <f>SUM(F358:F389)</f>
        <v>1130.3301081388731</v>
      </c>
      <c r="G390" s="87">
        <f t="shared" ref="G390:O390" si="114">SUM(G358:G389)</f>
        <v>1096.2060330108138</v>
      </c>
      <c r="H390" s="87">
        <f t="shared" si="114"/>
        <v>1312.5270347182698</v>
      </c>
      <c r="I390" s="87">
        <f t="shared" si="114"/>
        <v>973.47410358565742</v>
      </c>
      <c r="J390" s="87">
        <f t="shared" si="114"/>
        <v>713.09391007398972</v>
      </c>
      <c r="K390" s="87">
        <f t="shared" si="114"/>
        <v>717.28286852589645</v>
      </c>
      <c r="L390" s="87">
        <f t="shared" si="114"/>
        <v>562.20774046670465</v>
      </c>
      <c r="M390" s="87">
        <f t="shared" si="114"/>
        <v>600.1365964712578</v>
      </c>
      <c r="N390" s="87">
        <f t="shared" si="114"/>
        <v>1026.819578827547</v>
      </c>
      <c r="O390" s="87">
        <f t="shared" si="114"/>
        <v>698.0244735344337</v>
      </c>
      <c r="P390" s="146" t="s">
        <v>181</v>
      </c>
      <c r="Q390" s="63">
        <f t="shared" si="111"/>
        <v>1</v>
      </c>
      <c r="R390" s="95"/>
      <c r="S390" s="95"/>
    </row>
    <row r="391" spans="3:19" ht="16.5" thickTop="1" thickBot="1" x14ac:dyDescent="0.3">
      <c r="C391" s="173"/>
      <c r="D391" s="174"/>
      <c r="E391" s="93" t="s">
        <v>103</v>
      </c>
      <c r="F391" s="89">
        <v>1130.330078125</v>
      </c>
      <c r="G391" s="89">
        <v>1096.2060546875</v>
      </c>
      <c r="H391" s="89">
        <v>1312.5269775390625</v>
      </c>
      <c r="I391" s="89">
        <v>973.47412109375</v>
      </c>
      <c r="J391" s="89">
        <v>713.09393310546875</v>
      </c>
      <c r="K391" s="89">
        <v>717.28289794921875</v>
      </c>
      <c r="L391" s="89">
        <v>562.207763671875</v>
      </c>
      <c r="M391" s="89">
        <v>600.1365966796875</v>
      </c>
      <c r="N391" s="89">
        <v>1026.819580078125</v>
      </c>
      <c r="O391" s="89">
        <v>698.02447509765625</v>
      </c>
      <c r="P391" s="147" t="s">
        <v>181</v>
      </c>
      <c r="Q391" s="63">
        <f t="shared" ref="Q391" si="115">O391/$O$390</f>
        <v>1.0000000022394953</v>
      </c>
      <c r="R391" s="63">
        <f t="shared" ref="R391" si="116">IF(OR(O391=0, N391=0),"-",O391/N391-1)</f>
        <v>-0.32020728018787148</v>
      </c>
      <c r="S391" s="63">
        <f t="shared" ref="S391" si="117">IF(OR(O391=0, F391=0),"-",O391/F391-1)</f>
        <v>-0.38245961192544353</v>
      </c>
    </row>
    <row r="392" spans="3:19" ht="15.75" thickTop="1" x14ac:dyDescent="0.25">
      <c r="E392" s="86" t="s">
        <v>104</v>
      </c>
      <c r="F392" s="90"/>
      <c r="G392" s="90">
        <f>G391/F391-1</f>
        <v>-3.0189432359532753E-2</v>
      </c>
      <c r="H392" s="90">
        <f t="shared" ref="H392:O392" si="118">H391/G391-1</f>
        <v>0.19733600441864918</v>
      </c>
      <c r="I392" s="90">
        <f t="shared" si="118"/>
        <v>-0.25832067625842137</v>
      </c>
      <c r="J392" s="90">
        <f t="shared" si="118"/>
        <v>-0.26747520282894655</v>
      </c>
      <c r="K392" s="90">
        <f t="shared" si="118"/>
        <v>5.8743521004411825E-3</v>
      </c>
      <c r="L392" s="90">
        <f t="shared" si="118"/>
        <v>-0.21619800879223328</v>
      </c>
      <c r="M392" s="90">
        <f t="shared" si="118"/>
        <v>6.7464086159345849E-2</v>
      </c>
      <c r="N392" s="90">
        <f t="shared" si="118"/>
        <v>0.71097644396142723</v>
      </c>
      <c r="O392" s="91">
        <f t="shared" si="118"/>
        <v>-0.32020728018787148</v>
      </c>
      <c r="P392" s="91"/>
    </row>
    <row r="395" spans="3:19" ht="18.75" x14ac:dyDescent="0.15">
      <c r="C395" s="159" t="s">
        <v>151</v>
      </c>
      <c r="D395" s="160"/>
      <c r="E395" s="167" t="s">
        <v>178</v>
      </c>
      <c r="F395" s="168"/>
      <c r="G395" s="168"/>
      <c r="H395" s="168"/>
      <c r="I395" s="168"/>
      <c r="J395" s="168"/>
      <c r="K395" s="168"/>
      <c r="L395" s="168"/>
      <c r="M395" s="168"/>
      <c r="N395" s="168"/>
      <c r="O395" s="168"/>
      <c r="P395" s="169"/>
    </row>
    <row r="396" spans="3:19" ht="15" x14ac:dyDescent="0.15">
      <c r="C396" s="163" t="s">
        <v>116</v>
      </c>
      <c r="D396" s="164"/>
      <c r="E396" s="57">
        <v>11</v>
      </c>
      <c r="F396" s="58">
        <v>2004</v>
      </c>
      <c r="G396" s="58">
        <f t="shared" ref="G396:P396" si="119">F396+1</f>
        <v>2005</v>
      </c>
      <c r="H396" s="58">
        <f t="shared" si="119"/>
        <v>2006</v>
      </c>
      <c r="I396" s="58">
        <f t="shared" si="119"/>
        <v>2007</v>
      </c>
      <c r="J396" s="58">
        <f t="shared" si="119"/>
        <v>2008</v>
      </c>
      <c r="K396" s="58">
        <f t="shared" si="119"/>
        <v>2009</v>
      </c>
      <c r="L396" s="58">
        <f t="shared" si="119"/>
        <v>2010</v>
      </c>
      <c r="M396" s="58">
        <f t="shared" si="119"/>
        <v>2011</v>
      </c>
      <c r="N396" s="58">
        <f t="shared" si="119"/>
        <v>2012</v>
      </c>
      <c r="O396" s="107">
        <f t="shared" si="119"/>
        <v>2013</v>
      </c>
      <c r="P396" s="107">
        <f t="shared" si="119"/>
        <v>2014</v>
      </c>
      <c r="Q396" s="59" t="s">
        <v>102</v>
      </c>
      <c r="R396" s="60" t="s">
        <v>126</v>
      </c>
      <c r="S396" s="59" t="s">
        <v>127</v>
      </c>
    </row>
    <row r="397" spans="3:19" ht="15" x14ac:dyDescent="0.25">
      <c r="C397" s="165"/>
      <c r="D397" s="166"/>
      <c r="E397" s="61" t="str">
        <f t="shared" ref="E397:E428" si="120">E319</f>
        <v>AT</v>
      </c>
      <c r="F397" s="62">
        <f>IF($C$2="National Currency",IF(Investment_Breakdown_DATA!P337=0,0,Investment_Breakdown_DATA!P337),IF($C$2="Current Exchange rate",IF(Investment_Breakdown_DATA!P337=0,0,Investment_Breakdown_DATA!P337/ECO!P10),IF($C$2="Constant Exchange rate",IF(Investment_Breakdown_DATA!P337=0,0,Investment_Breakdown_DATA!P337/ECO!P45))))</f>
        <v>0</v>
      </c>
      <c r="G397" s="62">
        <f>IF($C$2="National Currency",IF(Investment_Breakdown_DATA!Q337=0,0,Investment_Breakdown_DATA!Q337),IF($C$2="Current Exchange rate",IF(Investment_Breakdown_DATA!Q337=0,0,Investment_Breakdown_DATA!Q337/ECO!Q10),IF($C$2="Constant Exchange rate",IF(Investment_Breakdown_DATA!Q337=0,0,Investment_Breakdown_DATA!Q337/ECO!Q45))))</f>
        <v>0</v>
      </c>
      <c r="H397" s="62">
        <f>IF($C$2="National Currency",IF(Investment_Breakdown_DATA!R337=0,0,Investment_Breakdown_DATA!R337),IF($C$2="Current Exchange rate",IF(Investment_Breakdown_DATA!R337=0,0,Investment_Breakdown_DATA!R337/ECO!R10),IF($C$2="Constant Exchange rate",IF(Investment_Breakdown_DATA!R337=0,0,Investment_Breakdown_DATA!R337/ECO!R45))))</f>
        <v>0</v>
      </c>
      <c r="I397" s="62">
        <f>IF($C$2="National Currency",IF(Investment_Breakdown_DATA!S337=0,0,Investment_Breakdown_DATA!S337),IF($C$2="Current Exchange rate",IF(Investment_Breakdown_DATA!S337=0,0,Investment_Breakdown_DATA!S337/ECO!S10),IF($C$2="Constant Exchange rate",IF(Investment_Breakdown_DATA!S337=0,0,Investment_Breakdown_DATA!S337/ECO!S45))))</f>
        <v>0</v>
      </c>
      <c r="J397" s="62">
        <f>IF($C$2="National Currency",IF(Investment_Breakdown_DATA!T337=0,0,Investment_Breakdown_DATA!T337),IF($C$2="Current Exchange rate",IF(Investment_Breakdown_DATA!T337=0,0,Investment_Breakdown_DATA!T337/ECO!T10),IF($C$2="Constant Exchange rate",IF(Investment_Breakdown_DATA!T337=0,0,Investment_Breakdown_DATA!T337/ECO!T45))))</f>
        <v>0</v>
      </c>
      <c r="K397" s="62">
        <f>IF($C$2="National Currency",IF(Investment_Breakdown_DATA!U337=0,0,Investment_Breakdown_DATA!U337),IF($C$2="Current Exchange rate",IF(Investment_Breakdown_DATA!U337=0,0,Investment_Breakdown_DATA!U337/ECO!U10),IF($C$2="Constant Exchange rate",IF(Investment_Breakdown_DATA!U337=0,0,Investment_Breakdown_DATA!U337/ECO!U45))))</f>
        <v>0</v>
      </c>
      <c r="L397" s="62">
        <f>IF($C$2="National Currency",IF(Investment_Breakdown_DATA!V337=0,0,Investment_Breakdown_DATA!V337),IF($C$2="Current Exchange rate",IF(Investment_Breakdown_DATA!V337=0,0,Investment_Breakdown_DATA!V337/ECO!V10),IF($C$2="Constant Exchange rate",IF(Investment_Breakdown_DATA!V337=0,0,Investment_Breakdown_DATA!V337/ECO!V45))))</f>
        <v>0</v>
      </c>
      <c r="M397" s="62">
        <f>IF($C$2="National Currency",IF(Investment_Breakdown_DATA!W337=0,0,Investment_Breakdown_DATA!W337),IF($C$2="Current Exchange rate",IF(Investment_Breakdown_DATA!W337=0,0,Investment_Breakdown_DATA!W337/ECO!W10),IF($C$2="Constant Exchange rate",IF(Investment_Breakdown_DATA!W337=0,0,Investment_Breakdown_DATA!W337/ECO!W45))))</f>
        <v>0</v>
      </c>
      <c r="N397" s="62">
        <f>IF($C$2="National Currency",IF(Investment_Breakdown_DATA!X337=0,0,Investment_Breakdown_DATA!X337),IF($C$2="Current Exchange rate",IF(Investment_Breakdown_DATA!X337=0,0,Investment_Breakdown_DATA!X337/ECO!X10),IF($C$2="Constant Exchange rate",IF(Investment_Breakdown_DATA!X337=0,0,Investment_Breakdown_DATA!X337/ECO!X45))))</f>
        <v>0</v>
      </c>
      <c r="O397" s="62">
        <f>IF($C$2="National Currency",IF(Investment_Breakdown_DATA!Y337=0,0,Investment_Breakdown_DATA!Y337),IF($C$2="Current Exchange rate",IF(Investment_Breakdown_DATA!Y337=0,0,Investment_Breakdown_DATA!Y337/ECO!Y10),IF($C$2="Constant Exchange rate",IF(Investment_Breakdown_DATA!Y337=0,0,Investment_Breakdown_DATA!Y337/ECO!Y45))))</f>
        <v>0</v>
      </c>
      <c r="P397" s="143">
        <f>IF($C$2="National Currency",IF(Investment_Breakdown_DATA!Z337=0,0,Investment_Breakdown_DATA!Z337),IF($C$2="Current Exchange rate",IF(Investment_Breakdown_DATA!Z337=0,0,Investment_Breakdown_DATA!Z337/ECO!Z10),IF($C$2="Constant Exchange rate",IF(Investment_Breakdown_DATA!Z337=0,0,Investment_Breakdown_DATA!Z337/ECO!Z45))))</f>
        <v>0</v>
      </c>
      <c r="Q397" s="63">
        <f>O397/$O$429</f>
        <v>0</v>
      </c>
      <c r="R397" s="63" t="str">
        <f>IF(OR(O397=0, N397=0),"-",O397/N397-1)</f>
        <v>-</v>
      </c>
      <c r="S397" s="63" t="str">
        <f>IF(OR(O397=0, F397=0),"-",O397/F397-1)</f>
        <v>-</v>
      </c>
    </row>
    <row r="398" spans="3:19" ht="15" x14ac:dyDescent="0.25">
      <c r="C398" s="165"/>
      <c r="D398" s="166"/>
      <c r="E398" s="61" t="str">
        <f t="shared" si="120"/>
        <v>BE</v>
      </c>
      <c r="F398" s="64">
        <f>IF($C$2="National Currency",IF(Investment_Breakdown_DATA!P338=0,0,Investment_Breakdown_DATA!P338),IF($C$2="Current Exchange rate",IF(Investment_Breakdown_DATA!P338=0,0,Investment_Breakdown_DATA!P338/ECO!P11),IF($C$2="Constant Exchange rate",IF(Investment_Breakdown_DATA!P338=0,0,Investment_Breakdown_DATA!P338/ECO!P46))))</f>
        <v>0</v>
      </c>
      <c r="G398" s="64">
        <f>IF($C$2="National Currency",IF(Investment_Breakdown_DATA!Q338=0,0,Investment_Breakdown_DATA!Q338),IF($C$2="Current Exchange rate",IF(Investment_Breakdown_DATA!Q338=0,0,Investment_Breakdown_DATA!Q338/ECO!Q11),IF($C$2="Constant Exchange rate",IF(Investment_Breakdown_DATA!Q338=0,0,Investment_Breakdown_DATA!Q338/ECO!Q46))))</f>
        <v>0</v>
      </c>
      <c r="H398" s="64">
        <f>IF($C$2="National Currency",IF(Investment_Breakdown_DATA!R338=0,0,Investment_Breakdown_DATA!R338),IF($C$2="Current Exchange rate",IF(Investment_Breakdown_DATA!R338=0,0,Investment_Breakdown_DATA!R338/ECO!R11),IF($C$2="Constant Exchange rate",IF(Investment_Breakdown_DATA!R338=0,0,Investment_Breakdown_DATA!R338/ECO!R46))))</f>
        <v>0</v>
      </c>
      <c r="I398" s="64">
        <f>IF($C$2="National Currency",IF(Investment_Breakdown_DATA!S338=0,0,Investment_Breakdown_DATA!S338),IF($C$2="Current Exchange rate",IF(Investment_Breakdown_DATA!S338=0,0,Investment_Breakdown_DATA!S338/ECO!S11),IF($C$2="Constant Exchange rate",IF(Investment_Breakdown_DATA!S338=0,0,Investment_Breakdown_DATA!S338/ECO!S46))))</f>
        <v>0</v>
      </c>
      <c r="J398" s="64">
        <f>IF($C$2="National Currency",IF(Investment_Breakdown_DATA!T338=0,0,Investment_Breakdown_DATA!T338),IF($C$2="Current Exchange rate",IF(Investment_Breakdown_DATA!T338=0,0,Investment_Breakdown_DATA!T338/ECO!T11),IF($C$2="Constant Exchange rate",IF(Investment_Breakdown_DATA!T338=0,0,Investment_Breakdown_DATA!T338/ECO!T46))))</f>
        <v>0</v>
      </c>
      <c r="K398" s="64">
        <f>IF($C$2="National Currency",IF(Investment_Breakdown_DATA!U338=0,0,Investment_Breakdown_DATA!U338),IF($C$2="Current Exchange rate",IF(Investment_Breakdown_DATA!U338=0,0,Investment_Breakdown_DATA!U338/ECO!U11),IF($C$2="Constant Exchange rate",IF(Investment_Breakdown_DATA!U338=0,0,Investment_Breakdown_DATA!U338/ECO!U46))))</f>
        <v>0</v>
      </c>
      <c r="L398" s="64">
        <f>IF($C$2="National Currency",IF(Investment_Breakdown_DATA!V338=0,0,Investment_Breakdown_DATA!V338),IF($C$2="Current Exchange rate",IF(Investment_Breakdown_DATA!V338=0,0,Investment_Breakdown_DATA!V338/ECO!V11),IF($C$2="Constant Exchange rate",IF(Investment_Breakdown_DATA!V338=0,0,Investment_Breakdown_DATA!V338/ECO!V46))))</f>
        <v>0</v>
      </c>
      <c r="M398" s="64">
        <f>IF($C$2="National Currency",IF(Investment_Breakdown_DATA!W338=0,0,Investment_Breakdown_DATA!W338),IF($C$2="Current Exchange rate",IF(Investment_Breakdown_DATA!W338=0,0,Investment_Breakdown_DATA!W338/ECO!W11),IF($C$2="Constant Exchange rate",IF(Investment_Breakdown_DATA!W338=0,0,Investment_Breakdown_DATA!W338/ECO!W46))))</f>
        <v>0</v>
      </c>
      <c r="N398" s="64">
        <f>IF($C$2="National Currency",IF(Investment_Breakdown_DATA!X338=0,0,Investment_Breakdown_DATA!X338),IF($C$2="Current Exchange rate",IF(Investment_Breakdown_DATA!X338=0,0,Investment_Breakdown_DATA!X338/ECO!X11),IF($C$2="Constant Exchange rate",IF(Investment_Breakdown_DATA!X338=0,0,Investment_Breakdown_DATA!X338/ECO!X46))))</f>
        <v>0</v>
      </c>
      <c r="O398" s="64">
        <f>IF($C$2="National Currency",IF(Investment_Breakdown_DATA!Y338=0,0,Investment_Breakdown_DATA!Y338),IF($C$2="Current Exchange rate",IF(Investment_Breakdown_DATA!Y338=0,0,Investment_Breakdown_DATA!Y338/ECO!Y11),IF($C$2="Constant Exchange rate",IF(Investment_Breakdown_DATA!Y338=0,0,Investment_Breakdown_DATA!Y338/ECO!Y46))))</f>
        <v>0</v>
      </c>
      <c r="P398" s="144">
        <f>IF($C$2="National Currency",IF(Investment_Breakdown_DATA!Z338=0,0,Investment_Breakdown_DATA!Z338),IF($C$2="Current Exchange rate",IF(Investment_Breakdown_DATA!Z338=0,0,Investment_Breakdown_DATA!Z338/ECO!Z11),IF($C$2="Constant Exchange rate",IF(Investment_Breakdown_DATA!Z338=0,0,Investment_Breakdown_DATA!Z338/ECO!Z46))))</f>
        <v>0</v>
      </c>
      <c r="Q398" s="63">
        <f t="shared" ref="Q398:Q429" si="121">O398/$O$429</f>
        <v>0</v>
      </c>
      <c r="R398" s="63" t="str">
        <f t="shared" ref="R398:R428" si="122">IF(OR(O398=0, N398=0),"-",O398/N398-1)</f>
        <v>-</v>
      </c>
      <c r="S398" s="63" t="str">
        <f t="shared" ref="S398:S428" si="123">IF(OR(O398=0, F398=0),"-",O398/F398-1)</f>
        <v>-</v>
      </c>
    </row>
    <row r="399" spans="3:19" ht="15" x14ac:dyDescent="0.25">
      <c r="C399" s="165"/>
      <c r="D399" s="166"/>
      <c r="E399" s="61" t="str">
        <f t="shared" si="120"/>
        <v>BG</v>
      </c>
      <c r="F399" s="64">
        <f>IF($C$2="National Currency",IF(Investment_Breakdown_DATA!P339=0,0,Investment_Breakdown_DATA!P339),IF($C$2="Current Exchange rate",IF(Investment_Breakdown_DATA!P339=0,0,Investment_Breakdown_DATA!P339/ECO!P12),IF($C$2="Constant Exchange rate",IF(Investment_Breakdown_DATA!P339=0,0,Investment_Breakdown_DATA!P339/ECO!P47))))</f>
        <v>0</v>
      </c>
      <c r="G399" s="64">
        <f>IF($C$2="National Currency",IF(Investment_Breakdown_DATA!Q339=0,0,Investment_Breakdown_DATA!Q339),IF($C$2="Current Exchange rate",IF(Investment_Breakdown_DATA!Q339=0,0,Investment_Breakdown_DATA!Q339/ECO!Q12),IF($C$2="Constant Exchange rate",IF(Investment_Breakdown_DATA!Q339=0,0,Investment_Breakdown_DATA!Q339/ECO!Q47))))</f>
        <v>0</v>
      </c>
      <c r="H399" s="64">
        <f>IF($C$2="National Currency",IF(Investment_Breakdown_DATA!R339=0,0,Investment_Breakdown_DATA!R339),IF($C$2="Current Exchange rate",IF(Investment_Breakdown_DATA!R339=0,0,Investment_Breakdown_DATA!R339/ECO!R12),IF($C$2="Constant Exchange rate",IF(Investment_Breakdown_DATA!R339=0,0,Investment_Breakdown_DATA!R339/ECO!R47))))</f>
        <v>0</v>
      </c>
      <c r="I399" s="64">
        <f>IF($C$2="National Currency",IF(Investment_Breakdown_DATA!S339=0,0,Investment_Breakdown_DATA!S339),IF($C$2="Current Exchange rate",IF(Investment_Breakdown_DATA!S339=0,0,Investment_Breakdown_DATA!S339/ECO!S12),IF($C$2="Constant Exchange rate",IF(Investment_Breakdown_DATA!S339=0,0,Investment_Breakdown_DATA!S339/ECO!S47))))</f>
        <v>0</v>
      </c>
      <c r="J399" s="64">
        <f>IF($C$2="National Currency",IF(Investment_Breakdown_DATA!T339=0,0,Investment_Breakdown_DATA!T339),IF($C$2="Current Exchange rate",IF(Investment_Breakdown_DATA!T339=0,0,Investment_Breakdown_DATA!T339/ECO!T12),IF($C$2="Constant Exchange rate",IF(Investment_Breakdown_DATA!T339=0,0,Investment_Breakdown_DATA!T339/ECO!T47))))</f>
        <v>0</v>
      </c>
      <c r="K399" s="64">
        <f>IF($C$2="National Currency",IF(Investment_Breakdown_DATA!U339=0,0,Investment_Breakdown_DATA!U339),IF($C$2="Current Exchange rate",IF(Investment_Breakdown_DATA!U339=0,0,Investment_Breakdown_DATA!U339/ECO!U12),IF($C$2="Constant Exchange rate",IF(Investment_Breakdown_DATA!U339=0,0,Investment_Breakdown_DATA!U339/ECO!U47))))</f>
        <v>0</v>
      </c>
      <c r="L399" s="64">
        <f>IF($C$2="National Currency",IF(Investment_Breakdown_DATA!V339=0,0,Investment_Breakdown_DATA!V339),IF($C$2="Current Exchange rate",IF(Investment_Breakdown_DATA!V339=0,0,Investment_Breakdown_DATA!V339/ECO!V12),IF($C$2="Constant Exchange rate",IF(Investment_Breakdown_DATA!V339=0,0,Investment_Breakdown_DATA!V339/ECO!V47))))</f>
        <v>0</v>
      </c>
      <c r="M399" s="64">
        <f>IF($C$2="National Currency",IF(Investment_Breakdown_DATA!W339=0,0,Investment_Breakdown_DATA!W339),IF($C$2="Current Exchange rate",IF(Investment_Breakdown_DATA!W339=0,0,Investment_Breakdown_DATA!W339/ECO!W12),IF($C$2="Constant Exchange rate",IF(Investment_Breakdown_DATA!W339=0,0,Investment_Breakdown_DATA!W339/ECO!W47))))</f>
        <v>0</v>
      </c>
      <c r="N399" s="64">
        <f>IF($C$2="National Currency",IF(Investment_Breakdown_DATA!X339=0,0,Investment_Breakdown_DATA!X339),IF($C$2="Current Exchange rate",IF(Investment_Breakdown_DATA!X339=0,0,Investment_Breakdown_DATA!X339/ECO!X12),IF($C$2="Constant Exchange rate",IF(Investment_Breakdown_DATA!X339=0,0,Investment_Breakdown_DATA!X339/ECO!X47))))</f>
        <v>0</v>
      </c>
      <c r="O399" s="64">
        <f>IF($C$2="National Currency",IF(Investment_Breakdown_DATA!Y339=0,0,Investment_Breakdown_DATA!Y339),IF($C$2="Current Exchange rate",IF(Investment_Breakdown_DATA!Y339=0,0,Investment_Breakdown_DATA!Y339/ECO!Y12),IF($C$2="Constant Exchange rate",IF(Investment_Breakdown_DATA!Y339=0,0,Investment_Breakdown_DATA!Y339/ECO!Y47))))</f>
        <v>0</v>
      </c>
      <c r="P399" s="144">
        <f>IF($C$2="National Currency",IF(Investment_Breakdown_DATA!Z339=0,0,Investment_Breakdown_DATA!Z339),IF($C$2="Current Exchange rate",IF(Investment_Breakdown_DATA!Z339=0,0,Investment_Breakdown_DATA!Z339/ECO!Z12),IF($C$2="Constant Exchange rate",IF(Investment_Breakdown_DATA!Z339=0,0,Investment_Breakdown_DATA!Z339/ECO!Z47))))</f>
        <v>0</v>
      </c>
      <c r="Q399" s="63">
        <f t="shared" si="121"/>
        <v>0</v>
      </c>
      <c r="R399" s="63" t="str">
        <f t="shared" si="122"/>
        <v>-</v>
      </c>
      <c r="S399" s="63" t="str">
        <f t="shared" si="123"/>
        <v>-</v>
      </c>
    </row>
    <row r="400" spans="3:19" ht="15" x14ac:dyDescent="0.25">
      <c r="C400" s="165"/>
      <c r="D400" s="166"/>
      <c r="E400" s="61" t="str">
        <f t="shared" si="120"/>
        <v>CH</v>
      </c>
      <c r="F400" s="141">
        <f>IF($C$2="National Currency",IF(Investment_Breakdown_DATA!P340=0,0,Investment_Breakdown_DATA!P340),IF($C$2="Current Exchange rate",IF(Investment_Breakdown_DATA!P340=0,0,Investment_Breakdown_DATA!P340/ECO!P13),IF($C$2="Constant Exchange rate",IF(Investment_Breakdown_DATA!P340=0,0,Investment_Breakdown_DATA!P340/ECO!P48))))</f>
        <v>20965.830030106456</v>
      </c>
      <c r="G400" s="141">
        <f>IF($C$2="National Currency",IF(Investment_Breakdown_DATA!Q340=0,0,Investment_Breakdown_DATA!Q340),IF($C$2="Current Exchange rate",IF(Investment_Breakdown_DATA!Q340=0,0,Investment_Breakdown_DATA!Q340/ECO!Q13),IF($C$2="Constant Exchange rate",IF(Investment_Breakdown_DATA!Q340=0,0,Investment_Breakdown_DATA!Q340/ECO!Q48))))</f>
        <v>18461.932847970726</v>
      </c>
      <c r="H400" s="141">
        <f>IF($C$2="National Currency",IF(Investment_Breakdown_DATA!R340=0,0,Investment_Breakdown_DATA!R340),IF($C$2="Current Exchange rate",IF(Investment_Breakdown_DATA!R340=0,0,Investment_Breakdown_DATA!R340/ECO!R13),IF($C$2="Constant Exchange rate",IF(Investment_Breakdown_DATA!R340=0,0,Investment_Breakdown_DATA!R340/ECO!R48))))</f>
        <v>15958.035665834994</v>
      </c>
      <c r="I400" s="141">
        <f>IF($C$2="National Currency",IF(Investment_Breakdown_DATA!S340=0,0,Investment_Breakdown_DATA!S340),IF($C$2="Current Exchange rate",IF(Investment_Breakdown_DATA!S340=0,0,Investment_Breakdown_DATA!S340/ECO!S13),IF($C$2="Constant Exchange rate",IF(Investment_Breakdown_DATA!S340=0,0,Investment_Breakdown_DATA!S340/ECO!S48))))</f>
        <v>13454.138483699266</v>
      </c>
      <c r="J400" s="64">
        <f>IF($C$2="National Currency",IF(Investment_Breakdown_DATA!T340=0,0,Investment_Breakdown_DATA!T340),IF($C$2="Current Exchange rate",IF(Investment_Breakdown_DATA!T340=0,0,Investment_Breakdown_DATA!T340/ECO!T13),IF($C$2="Constant Exchange rate",IF(Investment_Breakdown_DATA!T340=0,0,Investment_Breakdown_DATA!T340/ECO!T48))))</f>
        <v>10950.241301563541</v>
      </c>
      <c r="K400" s="64">
        <f>IF($C$2="National Currency",IF(Investment_Breakdown_DATA!U340=0,0,Investment_Breakdown_DATA!U340),IF($C$2="Current Exchange rate",IF(Investment_Breakdown_DATA!U340=0,0,Investment_Breakdown_DATA!U340/ECO!U13),IF($C$2="Constant Exchange rate",IF(Investment_Breakdown_DATA!U340=0,0,Investment_Breakdown_DATA!U340/ECO!U48))))</f>
        <v>10705.700921490354</v>
      </c>
      <c r="L400" s="64">
        <f>IF($C$2="National Currency",IF(Investment_Breakdown_DATA!V340=0,0,Investment_Breakdown_DATA!V340),IF($C$2="Current Exchange rate",IF(Investment_Breakdown_DATA!V340=0,0,Investment_Breakdown_DATA!V340/ECO!V13),IF($C$2="Constant Exchange rate",IF(Investment_Breakdown_DATA!V340=0,0,Investment_Breakdown_DATA!V340/ECO!V48))))</f>
        <v>11756.211211743181</v>
      </c>
      <c r="M400" s="64">
        <f>IF($C$2="National Currency",IF(Investment_Breakdown_DATA!W340=0,0,Investment_Breakdown_DATA!W340),IF($C$2="Current Exchange rate",IF(Investment_Breakdown_DATA!W340=0,0,Investment_Breakdown_DATA!W340/ECO!W13),IF($C$2="Constant Exchange rate",IF(Investment_Breakdown_DATA!W340=0,0,Investment_Breakdown_DATA!W340/ECO!W48))))</f>
        <v>12456.28010395875</v>
      </c>
      <c r="N400" s="64">
        <f>IF($C$2="National Currency",IF(Investment_Breakdown_DATA!X340=0,0,Investment_Breakdown_DATA!X340),IF($C$2="Current Exchange rate",IF(Investment_Breakdown_DATA!X340=0,0,Investment_Breakdown_DATA!X340/ECO!X13),IF($C$2="Constant Exchange rate",IF(Investment_Breakdown_DATA!X340=0,0,Investment_Breakdown_DATA!X340/ECO!X48))))</f>
        <v>14481.954950931471</v>
      </c>
      <c r="O400" s="64">
        <f>IF($C$2="National Currency",IF(Investment_Breakdown_DATA!Y340=0,0,Investment_Breakdown_DATA!Y340),IF($C$2="Current Exchange rate",IF(Investment_Breakdown_DATA!Y340=0,0,Investment_Breakdown_DATA!Y340/ECO!Y13),IF($C$2="Constant Exchange rate",IF(Investment_Breakdown_DATA!Y340=0,0,Investment_Breakdown_DATA!Y340/ECO!Y48))))</f>
        <v>17296.919490186297</v>
      </c>
      <c r="P400" s="144">
        <f>IF($C$2="National Currency",IF(Investment_Breakdown_DATA!Z340=0,0,Investment_Breakdown_DATA!Z340),IF($C$2="Current Exchange rate",IF(Investment_Breakdown_DATA!Z340=0,0,Investment_Breakdown_DATA!Z340/ECO!Z13),IF($C$2="Constant Exchange rate",IF(Investment_Breakdown_DATA!Z340=0,0,Investment_Breakdown_DATA!Z340/ECO!Z48))))</f>
        <v>6980.4021032934143</v>
      </c>
      <c r="Q400" s="63">
        <f t="shared" si="121"/>
        <v>9.1904422895238286E-3</v>
      </c>
      <c r="R400" s="63">
        <f t="shared" si="122"/>
        <v>0.19437738542846184</v>
      </c>
      <c r="S400" s="63">
        <f t="shared" si="123"/>
        <v>-0.17499476694467553</v>
      </c>
    </row>
    <row r="401" spans="3:19" ht="15" x14ac:dyDescent="0.25">
      <c r="C401" s="165"/>
      <c r="D401" s="166"/>
      <c r="E401" s="61" t="str">
        <f t="shared" si="120"/>
        <v>CY</v>
      </c>
      <c r="F401" s="64">
        <f>IF($C$2="National Currency",IF(Investment_Breakdown_DATA!P341=0,0,Investment_Breakdown_DATA!P341),IF($C$2="Current Exchange rate",IF(Investment_Breakdown_DATA!P341=0,0,Investment_Breakdown_DATA!P341/ECO!P14),IF($C$2="Constant Exchange rate",IF(Investment_Breakdown_DATA!P341=0,0,Investment_Breakdown_DATA!P341/ECO!P49))))</f>
        <v>0</v>
      </c>
      <c r="G401" s="64">
        <f>IF($C$2="National Currency",IF(Investment_Breakdown_DATA!Q341=0,0,Investment_Breakdown_DATA!Q341),IF($C$2="Current Exchange rate",IF(Investment_Breakdown_DATA!Q341=0,0,Investment_Breakdown_DATA!Q341/ECO!Q14),IF($C$2="Constant Exchange rate",IF(Investment_Breakdown_DATA!Q341=0,0,Investment_Breakdown_DATA!Q341/ECO!Q49))))</f>
        <v>0</v>
      </c>
      <c r="H401" s="64">
        <f>IF($C$2="National Currency",IF(Investment_Breakdown_DATA!R341=0,0,Investment_Breakdown_DATA!R341),IF($C$2="Current Exchange rate",IF(Investment_Breakdown_DATA!R341=0,0,Investment_Breakdown_DATA!R341/ECO!R14),IF($C$2="Constant Exchange rate",IF(Investment_Breakdown_DATA!R341=0,0,Investment_Breakdown_DATA!R341/ECO!R49))))</f>
        <v>0</v>
      </c>
      <c r="I401" s="64">
        <f>IF($C$2="National Currency",IF(Investment_Breakdown_DATA!S341=0,0,Investment_Breakdown_DATA!S341),IF($C$2="Current Exchange rate",IF(Investment_Breakdown_DATA!S341=0,0,Investment_Breakdown_DATA!S341/ECO!S14),IF($C$2="Constant Exchange rate",IF(Investment_Breakdown_DATA!S341=0,0,Investment_Breakdown_DATA!S341/ECO!S49))))</f>
        <v>0</v>
      </c>
      <c r="J401" s="64">
        <f>IF($C$2="National Currency",IF(Investment_Breakdown_DATA!T341=0,0,Investment_Breakdown_DATA!T341),IF($C$2="Current Exchange rate",IF(Investment_Breakdown_DATA!T341=0,0,Investment_Breakdown_DATA!T341/ECO!T14),IF($C$2="Constant Exchange rate",IF(Investment_Breakdown_DATA!T341=0,0,Investment_Breakdown_DATA!T341/ECO!T49))))</f>
        <v>0</v>
      </c>
      <c r="K401" s="64">
        <f>IF($C$2="National Currency",IF(Investment_Breakdown_DATA!U341=0,0,Investment_Breakdown_DATA!U341),IF($C$2="Current Exchange rate",IF(Investment_Breakdown_DATA!U341=0,0,Investment_Breakdown_DATA!U341/ECO!U14),IF($C$2="Constant Exchange rate",IF(Investment_Breakdown_DATA!U341=0,0,Investment_Breakdown_DATA!U341/ECO!U49))))</f>
        <v>0</v>
      </c>
      <c r="L401" s="64">
        <f>IF($C$2="National Currency",IF(Investment_Breakdown_DATA!V341=0,0,Investment_Breakdown_DATA!V341),IF($C$2="Current Exchange rate",IF(Investment_Breakdown_DATA!V341=0,0,Investment_Breakdown_DATA!V341/ECO!V14),IF($C$2="Constant Exchange rate",IF(Investment_Breakdown_DATA!V341=0,0,Investment_Breakdown_DATA!V341/ECO!V49))))</f>
        <v>0</v>
      </c>
      <c r="M401" s="64">
        <f>IF($C$2="National Currency",IF(Investment_Breakdown_DATA!W341=0,0,Investment_Breakdown_DATA!W341),IF($C$2="Current Exchange rate",IF(Investment_Breakdown_DATA!W341=0,0,Investment_Breakdown_DATA!W341/ECO!W14),IF($C$2="Constant Exchange rate",IF(Investment_Breakdown_DATA!W341=0,0,Investment_Breakdown_DATA!W341/ECO!W49))))</f>
        <v>0</v>
      </c>
      <c r="N401" s="64">
        <f>IF($C$2="National Currency",IF(Investment_Breakdown_DATA!X341=0,0,Investment_Breakdown_DATA!X341),IF($C$2="Current Exchange rate",IF(Investment_Breakdown_DATA!X341=0,0,Investment_Breakdown_DATA!X341/ECO!X14),IF($C$2="Constant Exchange rate",IF(Investment_Breakdown_DATA!X341=0,0,Investment_Breakdown_DATA!X341/ECO!X49))))</f>
        <v>0</v>
      </c>
      <c r="O401" s="64">
        <f>IF($C$2="National Currency",IF(Investment_Breakdown_DATA!Y341=0,0,Investment_Breakdown_DATA!Y341),IF($C$2="Current Exchange rate",IF(Investment_Breakdown_DATA!Y341=0,0,Investment_Breakdown_DATA!Y341/ECO!Y14),IF($C$2="Constant Exchange rate",IF(Investment_Breakdown_DATA!Y341=0,0,Investment_Breakdown_DATA!Y341/ECO!Y49))))</f>
        <v>0</v>
      </c>
      <c r="P401" s="144">
        <f>IF($C$2="National Currency",IF(Investment_Breakdown_DATA!Z341=0,0,Investment_Breakdown_DATA!Z341),IF($C$2="Current Exchange rate",IF(Investment_Breakdown_DATA!Z341=0,0,Investment_Breakdown_DATA!Z341/ECO!Z14),IF($C$2="Constant Exchange rate",IF(Investment_Breakdown_DATA!Z341=0,0,Investment_Breakdown_DATA!Z341/ECO!Z49))))</f>
        <v>0</v>
      </c>
      <c r="Q401" s="63">
        <f t="shared" si="121"/>
        <v>0</v>
      </c>
      <c r="R401" s="63" t="str">
        <f t="shared" si="122"/>
        <v>-</v>
      </c>
      <c r="S401" s="63" t="str">
        <f t="shared" si="123"/>
        <v>-</v>
      </c>
    </row>
    <row r="402" spans="3:19" ht="15" x14ac:dyDescent="0.25">
      <c r="C402" s="165"/>
      <c r="D402" s="166"/>
      <c r="E402" s="61" t="str">
        <f t="shared" si="120"/>
        <v xml:space="preserve">CZ </v>
      </c>
      <c r="F402" s="64">
        <f>IF($C$2="National Currency",IF(Investment_Breakdown_DATA!P342=0,0,Investment_Breakdown_DATA!P342),IF($C$2="Current Exchange rate",IF(Investment_Breakdown_DATA!P342=0,0,Investment_Breakdown_DATA!P342/ECO!P15),IF($C$2="Constant Exchange rate",IF(Investment_Breakdown_DATA!P342=0,0,Investment_Breakdown_DATA!P342/ECO!P50))))</f>
        <v>12.979989183342347</v>
      </c>
      <c r="G402" s="64">
        <f>IF($C$2="National Currency",IF(Investment_Breakdown_DATA!Q342=0,0,Investment_Breakdown_DATA!Q342),IF($C$2="Current Exchange rate",IF(Investment_Breakdown_DATA!Q342=0,0,Investment_Breakdown_DATA!Q342/ECO!Q15),IF($C$2="Constant Exchange rate",IF(Investment_Breakdown_DATA!Q342=0,0,Investment_Breakdown_DATA!Q342/ECO!Q50))))</f>
        <v>17.414818820984316</v>
      </c>
      <c r="H402" s="64">
        <f>IF($C$2="National Currency",IF(Investment_Breakdown_DATA!R342=0,0,Investment_Breakdown_DATA!R342),IF($C$2="Current Exchange rate",IF(Investment_Breakdown_DATA!R342=0,0,Investment_Breakdown_DATA!R342/ECO!R15),IF($C$2="Constant Exchange rate",IF(Investment_Breakdown_DATA!R342=0,0,Investment_Breakdown_DATA!R342/ECO!R50))))</f>
        <v>16.44131963223364</v>
      </c>
      <c r="I402" s="64">
        <f>IF($C$2="National Currency",IF(Investment_Breakdown_DATA!S342=0,0,Investment_Breakdown_DATA!S342),IF($C$2="Current Exchange rate",IF(Investment_Breakdown_DATA!S342=0,0,Investment_Breakdown_DATA!S342/ECO!S15),IF($C$2="Constant Exchange rate",IF(Investment_Breakdown_DATA!S342=0,0,Investment_Breakdown_DATA!S342/ECO!S50))))</f>
        <v>17.162430142419325</v>
      </c>
      <c r="J402" s="64">
        <f>IF($C$2="National Currency",IF(Investment_Breakdown_DATA!T342=0,0,Investment_Breakdown_DATA!T342),IF($C$2="Current Exchange rate",IF(Investment_Breakdown_DATA!T342=0,0,Investment_Breakdown_DATA!T342/ECO!T15),IF($C$2="Constant Exchange rate",IF(Investment_Breakdown_DATA!T342=0,0,Investment_Breakdown_DATA!T342/ECO!T50))))</f>
        <v>18.388318009734991</v>
      </c>
      <c r="K402" s="64">
        <f>IF($C$2="National Currency",IF(Investment_Breakdown_DATA!U342=0,0,Investment_Breakdown_DATA!U342),IF($C$2="Current Exchange rate",IF(Investment_Breakdown_DATA!U342=0,0,Investment_Breakdown_DATA!U342/ECO!U15),IF($C$2="Constant Exchange rate",IF(Investment_Breakdown_DATA!U342=0,0,Investment_Breakdown_DATA!U342/ECO!U50))))</f>
        <v>13.484766540472327</v>
      </c>
      <c r="L402" s="141">
        <f>IF($C$2="National Currency",IF(Investment_Breakdown_DATA!V342=0,0,Investment_Breakdown_DATA!V342),IF($C$2="Current Exchange rate",IF(Investment_Breakdown_DATA!V342=0,0,Investment_Breakdown_DATA!V342/ECO!V15),IF($C$2="Constant Exchange rate",IF(Investment_Breakdown_DATA!V342=0,0,Investment_Breakdown_DATA!V342/ECO!V50))))</f>
        <v>13.847203621416982</v>
      </c>
      <c r="M402" s="141">
        <f>IF($C$2="National Currency",IF(Investment_Breakdown_DATA!W342=0,0,Investment_Breakdown_DATA!W342),IF($C$2="Current Exchange rate",IF(Investment_Breakdown_DATA!W342=0,0,Investment_Breakdown_DATA!W342/ECO!W15),IF($C$2="Constant Exchange rate",IF(Investment_Breakdown_DATA!W342=0,0,Investment_Breakdown_DATA!W342/ECO!W50))))</f>
        <v>14.209640702361638</v>
      </c>
      <c r="N402" s="141">
        <f>IF($C$2="National Currency",IF(Investment_Breakdown_DATA!X342=0,0,Investment_Breakdown_DATA!X342),IF($C$2="Current Exchange rate",IF(Investment_Breakdown_DATA!X342=0,0,Investment_Breakdown_DATA!X342/ECO!X15),IF($C$2="Constant Exchange rate",IF(Investment_Breakdown_DATA!X342=0,0,Investment_Breakdown_DATA!X342/ECO!X50))))</f>
        <v>14.572077783306291</v>
      </c>
      <c r="O402" s="141">
        <f>IF($C$2="National Currency",IF(Investment_Breakdown_DATA!Y342=0,0,Investment_Breakdown_DATA!Y342),IF($C$2="Current Exchange rate",IF(Investment_Breakdown_DATA!Y342=0,0,Investment_Breakdown_DATA!Y342/ECO!Y15),IF($C$2="Constant Exchange rate",IF(Investment_Breakdown_DATA!Y342=0,0,Investment_Breakdown_DATA!Y342/ECO!Y50))))</f>
        <v>14.934514864250946</v>
      </c>
      <c r="P402" s="144">
        <f>IF($C$2="National Currency",IF(Investment_Breakdown_DATA!Z342=0,0,Investment_Breakdown_DATA!Z342),IF($C$2="Current Exchange rate",IF(Investment_Breakdown_DATA!Z342=0,0,Investment_Breakdown_DATA!Z342/ECO!Z15),IF($C$2="Constant Exchange rate",IF(Investment_Breakdown_DATA!Z342=0,0,Investment_Breakdown_DATA!Z342/ECO!Z50))))</f>
        <v>15.296951945195602</v>
      </c>
      <c r="Q402" s="63">
        <f t="shared" si="121"/>
        <v>7.9352162713024104E-6</v>
      </c>
      <c r="R402" s="63">
        <f t="shared" si="122"/>
        <v>2.4872024863870967E-2</v>
      </c>
      <c r="S402" s="63">
        <f t="shared" si="123"/>
        <v>0.15057991600000009</v>
      </c>
    </row>
    <row r="403" spans="3:19" ht="15" x14ac:dyDescent="0.25">
      <c r="C403" s="165"/>
      <c r="D403" s="166"/>
      <c r="E403" s="61" t="str">
        <f t="shared" si="120"/>
        <v>DE</v>
      </c>
      <c r="F403" s="64">
        <f>IF($C$2="National Currency",IF(Investment_Breakdown_DATA!P343=0,0,Investment_Breakdown_DATA!P343),IF($C$2="Current Exchange rate",IF(Investment_Breakdown_DATA!P343=0,0,Investment_Breakdown_DATA!P343/ECO!P16),IF($C$2="Constant Exchange rate",IF(Investment_Breakdown_DATA!P343=0,0,Investment_Breakdown_DATA!P343/ECO!P51))))</f>
        <v>252256</v>
      </c>
      <c r="G403" s="64">
        <f>IF($C$2="National Currency",IF(Investment_Breakdown_DATA!Q343=0,0,Investment_Breakdown_DATA!Q343),IF($C$2="Current Exchange rate",IF(Investment_Breakdown_DATA!Q343=0,0,Investment_Breakdown_DATA!Q343/ECO!Q16),IF($C$2="Constant Exchange rate",IF(Investment_Breakdown_DATA!Q343=0,0,Investment_Breakdown_DATA!Q343/ECO!Q51))))</f>
        <v>281369</v>
      </c>
      <c r="H403" s="64">
        <f>IF($C$2="National Currency",IF(Investment_Breakdown_DATA!R343=0,0,Investment_Breakdown_DATA!R343),IF($C$2="Current Exchange rate",IF(Investment_Breakdown_DATA!R343=0,0,Investment_Breakdown_DATA!R343/ECO!R16),IF($C$2="Constant Exchange rate",IF(Investment_Breakdown_DATA!R343=0,0,Investment_Breakdown_DATA!R343/ECO!R51))))</f>
        <v>296738</v>
      </c>
      <c r="I403" s="64">
        <f>IF($C$2="National Currency",IF(Investment_Breakdown_DATA!S343=0,0,Investment_Breakdown_DATA!S343),IF($C$2="Current Exchange rate",IF(Investment_Breakdown_DATA!S343=0,0,Investment_Breakdown_DATA!S343/ECO!S16),IF($C$2="Constant Exchange rate",IF(Investment_Breakdown_DATA!S343=0,0,Investment_Breakdown_DATA!S343/ECO!S51))))</f>
        <v>307458</v>
      </c>
      <c r="J403" s="64">
        <f>IF($C$2="National Currency",IF(Investment_Breakdown_DATA!T343=0,0,Investment_Breakdown_DATA!T343),IF($C$2="Current Exchange rate",IF(Investment_Breakdown_DATA!T343=0,0,Investment_Breakdown_DATA!T343/ECO!T16),IF($C$2="Constant Exchange rate",IF(Investment_Breakdown_DATA!T343=0,0,Investment_Breakdown_DATA!T343/ECO!T51))))</f>
        <v>299674</v>
      </c>
      <c r="K403" s="64">
        <f>IF($C$2="National Currency",IF(Investment_Breakdown_DATA!U343=0,0,Investment_Breakdown_DATA!U343),IF($C$2="Current Exchange rate",IF(Investment_Breakdown_DATA!U343=0,0,Investment_Breakdown_DATA!U343/ECO!U16),IF($C$2="Constant Exchange rate",IF(Investment_Breakdown_DATA!U343=0,0,Investment_Breakdown_DATA!U343/ECO!U51))))</f>
        <v>304863</v>
      </c>
      <c r="L403" s="64">
        <f>IF($C$2="National Currency",IF(Investment_Breakdown_DATA!V343=0,0,Investment_Breakdown_DATA!V343),IF($C$2="Current Exchange rate",IF(Investment_Breakdown_DATA!V343=0,0,Investment_Breakdown_DATA!V343/ECO!V16),IF($C$2="Constant Exchange rate",IF(Investment_Breakdown_DATA!V343=0,0,Investment_Breakdown_DATA!V343/ECO!V51))))</f>
        <v>317393</v>
      </c>
      <c r="M403" s="64">
        <f>IF($C$2="National Currency",IF(Investment_Breakdown_DATA!W343=0,0,Investment_Breakdown_DATA!W343),IF($C$2="Current Exchange rate",IF(Investment_Breakdown_DATA!W343=0,0,Investment_Breakdown_DATA!W343/ECO!W16),IF($C$2="Constant Exchange rate",IF(Investment_Breakdown_DATA!W343=0,0,Investment_Breakdown_DATA!W343/ECO!W51))))</f>
        <v>322397</v>
      </c>
      <c r="N403" s="64">
        <f>IF($C$2="National Currency",IF(Investment_Breakdown_DATA!X343=0,0,Investment_Breakdown_DATA!X343),IF($C$2="Current Exchange rate",IF(Investment_Breakdown_DATA!X343=0,0,Investment_Breakdown_DATA!X343/ECO!X16),IF($C$2="Constant Exchange rate",IF(Investment_Breakdown_DATA!X343=0,0,Investment_Breakdown_DATA!X343/ECO!X51))))</f>
        <v>378207</v>
      </c>
      <c r="O403" s="64">
        <f>IF($C$2="National Currency",IF(Investment_Breakdown_DATA!Y343=0,0,Investment_Breakdown_DATA!Y343),IF($C$2="Current Exchange rate",IF(Investment_Breakdown_DATA!Y343=0,0,Investment_Breakdown_DATA!Y343/ECO!Y16),IF($C$2="Constant Exchange rate",IF(Investment_Breakdown_DATA!Y343=0,0,Investment_Breakdown_DATA!Y343/ECO!Y51))))</f>
        <v>402021</v>
      </c>
      <c r="P403" s="144">
        <f>IF($C$2="National Currency",IF(Investment_Breakdown_DATA!Z343=0,0,Investment_Breakdown_DATA!Z343),IF($C$2="Current Exchange rate",IF(Investment_Breakdown_DATA!Z343=0,0,Investment_Breakdown_DATA!Z343/ECO!Z16),IF($C$2="Constant Exchange rate",IF(Investment_Breakdown_DATA!Z343=0,0,Investment_Breakdown_DATA!Z343/ECO!Z51))))</f>
        <v>472230</v>
      </c>
      <c r="Q403" s="63">
        <f t="shared" si="121"/>
        <v>0.21360744621450881</v>
      </c>
      <c r="R403" s="63">
        <f t="shared" si="122"/>
        <v>6.2965518882516669E-2</v>
      </c>
      <c r="S403" s="63">
        <f t="shared" si="123"/>
        <v>0.59370242927819361</v>
      </c>
    </row>
    <row r="404" spans="3:19" ht="15" x14ac:dyDescent="0.25">
      <c r="C404" s="165"/>
      <c r="D404" s="166"/>
      <c r="E404" s="61" t="str">
        <f t="shared" si="120"/>
        <v>DK</v>
      </c>
      <c r="F404" s="64">
        <f>IF($C$2="National Currency",IF(Investment_Breakdown_DATA!P344=0,0,Investment_Breakdown_DATA!P344),IF($C$2="Current Exchange rate",IF(Investment_Breakdown_DATA!P344=0,0,Investment_Breakdown_DATA!P344/ECO!P17),IF($C$2="Constant Exchange rate",IF(Investment_Breakdown_DATA!P344=0,0,Investment_Breakdown_DATA!P344/ECO!P52))))</f>
        <v>0</v>
      </c>
      <c r="G404" s="64">
        <f>IF($C$2="National Currency",IF(Investment_Breakdown_DATA!Q344=0,0,Investment_Breakdown_DATA!Q344),IF($C$2="Current Exchange rate",IF(Investment_Breakdown_DATA!Q344=0,0,Investment_Breakdown_DATA!Q344/ECO!Q17),IF($C$2="Constant Exchange rate",IF(Investment_Breakdown_DATA!Q344=0,0,Investment_Breakdown_DATA!Q344/ECO!Q52))))</f>
        <v>0</v>
      </c>
      <c r="H404" s="64">
        <f>IF($C$2="National Currency",IF(Investment_Breakdown_DATA!R344=0,0,Investment_Breakdown_DATA!R344),IF($C$2="Current Exchange rate",IF(Investment_Breakdown_DATA!R344=0,0,Investment_Breakdown_DATA!R344/ECO!R17),IF($C$2="Constant Exchange rate",IF(Investment_Breakdown_DATA!R344=0,0,Investment_Breakdown_DATA!R344/ECO!R52))))</f>
        <v>0</v>
      </c>
      <c r="I404" s="64">
        <f>IF($C$2="National Currency",IF(Investment_Breakdown_DATA!S344=0,0,Investment_Breakdown_DATA!S344),IF($C$2="Current Exchange rate",IF(Investment_Breakdown_DATA!S344=0,0,Investment_Breakdown_DATA!S344/ECO!S17),IF($C$2="Constant Exchange rate",IF(Investment_Breakdown_DATA!S344=0,0,Investment_Breakdown_DATA!S344/ECO!S52))))</f>
        <v>0</v>
      </c>
      <c r="J404" s="64">
        <f>IF($C$2="National Currency",IF(Investment_Breakdown_DATA!T344=0,0,Investment_Breakdown_DATA!T344),IF($C$2="Current Exchange rate",IF(Investment_Breakdown_DATA!T344=0,0,Investment_Breakdown_DATA!T344/ECO!T17),IF($C$2="Constant Exchange rate",IF(Investment_Breakdown_DATA!T344=0,0,Investment_Breakdown_DATA!T344/ECO!T52))))</f>
        <v>0</v>
      </c>
      <c r="K404" s="64">
        <f>IF($C$2="National Currency",IF(Investment_Breakdown_DATA!U344=0,0,Investment_Breakdown_DATA!U344),IF($C$2="Current Exchange rate",IF(Investment_Breakdown_DATA!U344=0,0,Investment_Breakdown_DATA!U344/ECO!U17),IF($C$2="Constant Exchange rate",IF(Investment_Breakdown_DATA!U344=0,0,Investment_Breakdown_DATA!U344/ECO!U52))))</f>
        <v>0</v>
      </c>
      <c r="L404" s="64">
        <f>IF($C$2="National Currency",IF(Investment_Breakdown_DATA!V344=0,0,Investment_Breakdown_DATA!V344),IF($C$2="Current Exchange rate",IF(Investment_Breakdown_DATA!V344=0,0,Investment_Breakdown_DATA!V344/ECO!V17),IF($C$2="Constant Exchange rate",IF(Investment_Breakdown_DATA!V344=0,0,Investment_Breakdown_DATA!V344/ECO!V52))))</f>
        <v>0</v>
      </c>
      <c r="M404" s="64">
        <f>IF($C$2="National Currency",IF(Investment_Breakdown_DATA!W344=0,0,Investment_Breakdown_DATA!W344),IF($C$2="Current Exchange rate",IF(Investment_Breakdown_DATA!W344=0,0,Investment_Breakdown_DATA!W344/ECO!W17),IF($C$2="Constant Exchange rate",IF(Investment_Breakdown_DATA!W344=0,0,Investment_Breakdown_DATA!W344/ECO!W52))))</f>
        <v>0</v>
      </c>
      <c r="N404" s="64">
        <f>IF($C$2="National Currency",IF(Investment_Breakdown_DATA!X344=0,0,Investment_Breakdown_DATA!X344),IF($C$2="Current Exchange rate",IF(Investment_Breakdown_DATA!X344=0,0,Investment_Breakdown_DATA!X344/ECO!X17),IF($C$2="Constant Exchange rate",IF(Investment_Breakdown_DATA!X344=0,0,Investment_Breakdown_DATA!X344/ECO!X52))))</f>
        <v>0</v>
      </c>
      <c r="O404" s="64">
        <f>IF($C$2="National Currency",IF(Investment_Breakdown_DATA!Y344=0,0,Investment_Breakdown_DATA!Y344),IF($C$2="Current Exchange rate",IF(Investment_Breakdown_DATA!Y344=0,0,Investment_Breakdown_DATA!Y344/ECO!Y17),IF($C$2="Constant Exchange rate",IF(Investment_Breakdown_DATA!Y344=0,0,Investment_Breakdown_DATA!Y344/ECO!Y52))))</f>
        <v>0</v>
      </c>
      <c r="P404" s="144">
        <f>IF($C$2="National Currency",IF(Investment_Breakdown_DATA!Z344=0,0,Investment_Breakdown_DATA!Z344),IF($C$2="Current Exchange rate",IF(Investment_Breakdown_DATA!Z344=0,0,Investment_Breakdown_DATA!Z344/ECO!Z17),IF($C$2="Constant Exchange rate",IF(Investment_Breakdown_DATA!Z344=0,0,Investment_Breakdown_DATA!Z344/ECO!Z52))))</f>
        <v>0</v>
      </c>
      <c r="Q404" s="63">
        <f t="shared" si="121"/>
        <v>0</v>
      </c>
      <c r="R404" s="63" t="str">
        <f t="shared" si="122"/>
        <v>-</v>
      </c>
      <c r="S404" s="63" t="str">
        <f t="shared" si="123"/>
        <v>-</v>
      </c>
    </row>
    <row r="405" spans="3:19" ht="15" x14ac:dyDescent="0.25">
      <c r="C405" s="165"/>
      <c r="D405" s="166"/>
      <c r="E405" s="61" t="str">
        <f t="shared" si="120"/>
        <v>EE</v>
      </c>
      <c r="F405" s="64">
        <f>IF($C$2="National Currency",IF(Investment_Breakdown_DATA!P345=0,0,Investment_Breakdown_DATA!P345),IF($C$2="Current Exchange rate",IF(Investment_Breakdown_DATA!P345=0,0,Investment_Breakdown_DATA!P345/ECO!P18),IF($C$2="Constant Exchange rate",IF(Investment_Breakdown_DATA!P345=0,0,Investment_Breakdown_DATA!P345/ECO!P53))))</f>
        <v>80.605371134943056</v>
      </c>
      <c r="G405" s="64">
        <f>IF($C$2="National Currency",IF(Investment_Breakdown_DATA!Q345=0,0,Investment_Breakdown_DATA!Q345),IF($C$2="Current Exchange rate",IF(Investment_Breakdown_DATA!Q345=0,0,Investment_Breakdown_DATA!Q345/ECO!Q18),IF($C$2="Constant Exchange rate",IF(Investment_Breakdown_DATA!Q345=0,0,Investment_Breakdown_DATA!Q345/ECO!Q53))))</f>
        <v>152.02024721025654</v>
      </c>
      <c r="H405" s="64">
        <f>IF($C$2="National Currency",IF(Investment_Breakdown_DATA!R345=0,0,Investment_Breakdown_DATA!R345),IF($C$2="Current Exchange rate",IF(Investment_Breakdown_DATA!R345=0,0,Investment_Breakdown_DATA!R345/ECO!R18),IF($C$2="Constant Exchange rate",IF(Investment_Breakdown_DATA!R345=0,0,Investment_Breakdown_DATA!R345/ECO!R53))))</f>
        <v>224.7517032454335</v>
      </c>
      <c r="I405" s="64">
        <f>IF($C$2="National Currency",IF(Investment_Breakdown_DATA!S345=0,0,Investment_Breakdown_DATA!S345),IF($C$2="Current Exchange rate",IF(Investment_Breakdown_DATA!S345=0,0,Investment_Breakdown_DATA!S345/ECO!S18),IF($C$2="Constant Exchange rate",IF(Investment_Breakdown_DATA!S345=0,0,Investment_Breakdown_DATA!S345/ECO!S53))))</f>
        <v>438.03765674331805</v>
      </c>
      <c r="J405" s="64">
        <f>IF($C$2="National Currency",IF(Investment_Breakdown_DATA!T345=0,0,Investment_Breakdown_DATA!T345),IF($C$2="Current Exchange rate",IF(Investment_Breakdown_DATA!T345=0,0,Investment_Breakdown_DATA!T345/ECO!T18),IF($C$2="Constant Exchange rate",IF(Investment_Breakdown_DATA!T345=0,0,Investment_Breakdown_DATA!T345/ECO!T53))))</f>
        <v>210.56587373614715</v>
      </c>
      <c r="K405" s="64">
        <f>IF($C$2="National Currency",IF(Investment_Breakdown_DATA!U345=0,0,Investment_Breakdown_DATA!U345),IF($C$2="Current Exchange rate",IF(Investment_Breakdown_DATA!U345=0,0,Investment_Breakdown_DATA!U345/ECO!U18),IF($C$2="Constant Exchange rate",IF(Investment_Breakdown_DATA!U345=0,0,Investment_Breakdown_DATA!U345/ECO!U53))))</f>
        <v>353.62832819909755</v>
      </c>
      <c r="L405" s="64">
        <f>IF($C$2="National Currency",IF(Investment_Breakdown_DATA!V345=0,0,Investment_Breakdown_DATA!V345),IF($C$2="Current Exchange rate",IF(Investment_Breakdown_DATA!V345=0,0,Investment_Breakdown_DATA!V345/ECO!V18),IF($C$2="Constant Exchange rate",IF(Investment_Breakdown_DATA!V345=0,0,Investment_Breakdown_DATA!V345/ECO!V53))))</f>
        <v>483.36360615085715</v>
      </c>
      <c r="M405" s="64">
        <f>IF($C$2="National Currency",IF(Investment_Breakdown_DATA!W345=0,0,Investment_Breakdown_DATA!W345),IF($C$2="Current Exchange rate",IF(Investment_Breakdown_DATA!W345=0,0,Investment_Breakdown_DATA!W345/ECO!W18),IF($C$2="Constant Exchange rate",IF(Investment_Breakdown_DATA!W345=0,0,Investment_Breakdown_DATA!W345/ECO!W53))))</f>
        <v>69</v>
      </c>
      <c r="N405" s="64">
        <f>IF($C$2="National Currency",IF(Investment_Breakdown_DATA!X345=0,0,Investment_Breakdown_DATA!X345),IF($C$2="Current Exchange rate",IF(Investment_Breakdown_DATA!X345=0,0,Investment_Breakdown_DATA!X345/ECO!X18),IF($C$2="Constant Exchange rate",IF(Investment_Breakdown_DATA!X345=0,0,Investment_Breakdown_DATA!X345/ECO!X53))))</f>
        <v>85.03</v>
      </c>
      <c r="O405" s="64">
        <f>IF($C$2="National Currency",IF(Investment_Breakdown_DATA!Y345=0,0,Investment_Breakdown_DATA!Y345),IF($C$2="Current Exchange rate",IF(Investment_Breakdown_DATA!Y345=0,0,Investment_Breakdown_DATA!Y345/ECO!Y18),IF($C$2="Constant Exchange rate",IF(Investment_Breakdown_DATA!Y345=0,0,Investment_Breakdown_DATA!Y345/ECO!Y53))))</f>
        <v>90</v>
      </c>
      <c r="P405" s="144">
        <f>IF($C$2="National Currency",IF(Investment_Breakdown_DATA!Z345=0,0,Investment_Breakdown_DATA!Z345),IF($C$2="Current Exchange rate",IF(Investment_Breakdown_DATA!Z345=0,0,Investment_Breakdown_DATA!Z345/ECO!Z18),IF($C$2="Constant Exchange rate",IF(Investment_Breakdown_DATA!Z345=0,0,Investment_Breakdown_DATA!Z345/ECO!Z53))))</f>
        <v>0</v>
      </c>
      <c r="Q405" s="63">
        <f t="shared" si="121"/>
        <v>4.7820064522265738E-5</v>
      </c>
      <c r="R405" s="63">
        <f t="shared" si="122"/>
        <v>5.8449958838057148E-2</v>
      </c>
      <c r="S405" s="63">
        <f t="shared" si="123"/>
        <v>0.11655090390104661</v>
      </c>
    </row>
    <row r="406" spans="3:19" ht="15" x14ac:dyDescent="0.25">
      <c r="C406" s="165"/>
      <c r="D406" s="166"/>
      <c r="E406" s="61" t="str">
        <f t="shared" si="120"/>
        <v>ES</v>
      </c>
      <c r="F406" s="64">
        <f>IF($C$2="National Currency",IF(Investment_Breakdown_DATA!P346=0,0,Investment_Breakdown_DATA!P346),IF($C$2="Current Exchange rate",IF(Investment_Breakdown_DATA!P346=0,0,Investment_Breakdown_DATA!P346/ECO!P19),IF($C$2="Constant Exchange rate",IF(Investment_Breakdown_DATA!P346=0,0,Investment_Breakdown_DATA!P346/ECO!P54))))</f>
        <v>0</v>
      </c>
      <c r="G406" s="64">
        <f>IF($C$2="National Currency",IF(Investment_Breakdown_DATA!Q346=0,0,Investment_Breakdown_DATA!Q346),IF($C$2="Current Exchange rate",IF(Investment_Breakdown_DATA!Q346=0,0,Investment_Breakdown_DATA!Q346/ECO!Q19),IF($C$2="Constant Exchange rate",IF(Investment_Breakdown_DATA!Q346=0,0,Investment_Breakdown_DATA!Q346/ECO!Q54))))</f>
        <v>0</v>
      </c>
      <c r="H406" s="64">
        <f>IF($C$2="National Currency",IF(Investment_Breakdown_DATA!R346=0,0,Investment_Breakdown_DATA!R346),IF($C$2="Current Exchange rate",IF(Investment_Breakdown_DATA!R346=0,0,Investment_Breakdown_DATA!R346/ECO!R19),IF($C$2="Constant Exchange rate",IF(Investment_Breakdown_DATA!R346=0,0,Investment_Breakdown_DATA!R346/ECO!R54))))</f>
        <v>0</v>
      </c>
      <c r="I406" s="64">
        <f>IF($C$2="National Currency",IF(Investment_Breakdown_DATA!S346=0,0,Investment_Breakdown_DATA!S346),IF($C$2="Current Exchange rate",IF(Investment_Breakdown_DATA!S346=0,0,Investment_Breakdown_DATA!S346/ECO!S19),IF($C$2="Constant Exchange rate",IF(Investment_Breakdown_DATA!S346=0,0,Investment_Breakdown_DATA!S346/ECO!S54))))</f>
        <v>0</v>
      </c>
      <c r="J406" s="64">
        <f>IF($C$2="National Currency",IF(Investment_Breakdown_DATA!T346=0,0,Investment_Breakdown_DATA!T346),IF($C$2="Current Exchange rate",IF(Investment_Breakdown_DATA!T346=0,0,Investment_Breakdown_DATA!T346/ECO!T19),IF($C$2="Constant Exchange rate",IF(Investment_Breakdown_DATA!T346=0,0,Investment_Breakdown_DATA!T346/ECO!T54))))</f>
        <v>0</v>
      </c>
      <c r="K406" s="64">
        <f>IF($C$2="National Currency",IF(Investment_Breakdown_DATA!U346=0,0,Investment_Breakdown_DATA!U346),IF($C$2="Current Exchange rate",IF(Investment_Breakdown_DATA!U346=0,0,Investment_Breakdown_DATA!U346/ECO!U19),IF($C$2="Constant Exchange rate",IF(Investment_Breakdown_DATA!U346=0,0,Investment_Breakdown_DATA!U346/ECO!U54))))</f>
        <v>0</v>
      </c>
      <c r="L406" s="64">
        <f>IF($C$2="National Currency",IF(Investment_Breakdown_DATA!V346=0,0,Investment_Breakdown_DATA!V346),IF($C$2="Current Exchange rate",IF(Investment_Breakdown_DATA!V346=0,0,Investment_Breakdown_DATA!V346/ECO!V19),IF($C$2="Constant Exchange rate",IF(Investment_Breakdown_DATA!V346=0,0,Investment_Breakdown_DATA!V346/ECO!V54))))</f>
        <v>0</v>
      </c>
      <c r="M406" s="64">
        <f>IF($C$2="National Currency",IF(Investment_Breakdown_DATA!W346=0,0,Investment_Breakdown_DATA!W346),IF($C$2="Current Exchange rate",IF(Investment_Breakdown_DATA!W346=0,0,Investment_Breakdown_DATA!W346/ECO!W19),IF($C$2="Constant Exchange rate",IF(Investment_Breakdown_DATA!W346=0,0,Investment_Breakdown_DATA!W346/ECO!W54))))</f>
        <v>5160.2425325798877</v>
      </c>
      <c r="N406" s="64">
        <f>IF($C$2="National Currency",IF(Investment_Breakdown_DATA!X346=0,0,Investment_Breakdown_DATA!X346),IF($C$2="Current Exchange rate",IF(Investment_Breakdown_DATA!X346=0,0,Investment_Breakdown_DATA!X346/ECO!X19),IF($C$2="Constant Exchange rate",IF(Investment_Breakdown_DATA!X346=0,0,Investment_Breakdown_DATA!X346/ECO!X54))))</f>
        <v>6240.7701608126163</v>
      </c>
      <c r="O406" s="64">
        <f>IF($C$2="National Currency",IF(Investment_Breakdown_DATA!Y346=0,0,Investment_Breakdown_DATA!Y346),IF($C$2="Current Exchange rate",IF(Investment_Breakdown_DATA!Y346=0,0,Investment_Breakdown_DATA!Y346/ECO!Y19),IF($C$2="Constant Exchange rate",IF(Investment_Breakdown_DATA!Y346=0,0,Investment_Breakdown_DATA!Y346/ECO!Y54))))</f>
        <v>7124.7244626713991</v>
      </c>
      <c r="P406" s="144">
        <f>IF($C$2="National Currency",IF(Investment_Breakdown_DATA!Z346=0,0,Investment_Breakdown_DATA!Z346),IF($C$2="Current Exchange rate",IF(Investment_Breakdown_DATA!Z346=0,0,Investment_Breakdown_DATA!Z346/ECO!Z19),IF($C$2="Constant Exchange rate",IF(Investment_Breakdown_DATA!Z346=0,0,Investment_Breakdown_DATA!Z346/ECO!Z54))))</f>
        <v>9211.395700742798</v>
      </c>
      <c r="Q406" s="63">
        <f t="shared" si="121"/>
        <v>3.7856087056479045E-3</v>
      </c>
      <c r="R406" s="63">
        <f t="shared" si="122"/>
        <v>0.14164186135380485</v>
      </c>
      <c r="S406" s="63" t="str">
        <f t="shared" si="123"/>
        <v>-</v>
      </c>
    </row>
    <row r="407" spans="3:19" ht="15" x14ac:dyDescent="0.25">
      <c r="C407" s="165"/>
      <c r="D407" s="166"/>
      <c r="E407" s="61" t="str">
        <f t="shared" si="120"/>
        <v>FI</v>
      </c>
      <c r="F407" s="64">
        <f>IF($C$2="National Currency",IF(Investment_Breakdown_DATA!P347=0,0,Investment_Breakdown_DATA!P347),IF($C$2="Current Exchange rate",IF(Investment_Breakdown_DATA!P347=0,0,Investment_Breakdown_DATA!P347/ECO!P20),IF($C$2="Constant Exchange rate",IF(Investment_Breakdown_DATA!P347=0,0,Investment_Breakdown_DATA!P347/ECO!P55))))</f>
        <v>9332</v>
      </c>
      <c r="G407" s="64">
        <f>IF($C$2="National Currency",IF(Investment_Breakdown_DATA!Q347=0,0,Investment_Breakdown_DATA!Q347),IF($C$2="Current Exchange rate",IF(Investment_Breakdown_DATA!Q347=0,0,Investment_Breakdown_DATA!Q347/ECO!Q20),IF($C$2="Constant Exchange rate",IF(Investment_Breakdown_DATA!Q347=0,0,Investment_Breakdown_DATA!Q347/ECO!Q55))))</f>
        <v>15853</v>
      </c>
      <c r="H407" s="64">
        <f>IF($C$2="National Currency",IF(Investment_Breakdown_DATA!R347=0,0,Investment_Breakdown_DATA!R347),IF($C$2="Current Exchange rate",IF(Investment_Breakdown_DATA!R347=0,0,Investment_Breakdown_DATA!R347/ECO!R20),IF($C$2="Constant Exchange rate",IF(Investment_Breakdown_DATA!R347=0,0,Investment_Breakdown_DATA!R347/ECO!R55))))</f>
        <v>22279</v>
      </c>
      <c r="I407" s="64">
        <f>IF($C$2="National Currency",IF(Investment_Breakdown_DATA!S347=0,0,Investment_Breakdown_DATA!S347),IF($C$2="Current Exchange rate",IF(Investment_Breakdown_DATA!S347=0,0,Investment_Breakdown_DATA!S347/ECO!S20),IF($C$2="Constant Exchange rate",IF(Investment_Breakdown_DATA!S347=0,0,Investment_Breakdown_DATA!S347/ECO!S55))))</f>
        <v>25844</v>
      </c>
      <c r="J407" s="64">
        <f>IF($C$2="National Currency",IF(Investment_Breakdown_DATA!T347=0,0,Investment_Breakdown_DATA!T347),IF($C$2="Current Exchange rate",IF(Investment_Breakdown_DATA!T347=0,0,Investment_Breakdown_DATA!T347/ECO!T20),IF($C$2="Constant Exchange rate",IF(Investment_Breakdown_DATA!T347=0,0,Investment_Breakdown_DATA!T347/ECO!T55))))</f>
        <v>16022</v>
      </c>
      <c r="K407" s="64">
        <f>IF($C$2="National Currency",IF(Investment_Breakdown_DATA!U347=0,0,Investment_Breakdown_DATA!U347),IF($C$2="Current Exchange rate",IF(Investment_Breakdown_DATA!U347=0,0,Investment_Breakdown_DATA!U347/ECO!U20),IF($C$2="Constant Exchange rate",IF(Investment_Breakdown_DATA!U347=0,0,Investment_Breakdown_DATA!U347/ECO!U55))))</f>
        <v>22442</v>
      </c>
      <c r="L407" s="64">
        <f>IF($C$2="National Currency",IF(Investment_Breakdown_DATA!V347=0,0,Investment_Breakdown_DATA!V347),IF($C$2="Current Exchange rate",IF(Investment_Breakdown_DATA!V347=0,0,Investment_Breakdown_DATA!V347/ECO!V20),IF($C$2="Constant Exchange rate",IF(Investment_Breakdown_DATA!V347=0,0,Investment_Breakdown_DATA!V347/ECO!V55))))</f>
        <v>27571</v>
      </c>
      <c r="M407" s="64">
        <f>IF($C$2="National Currency",IF(Investment_Breakdown_DATA!W347=0,0,Investment_Breakdown_DATA!W347),IF($C$2="Current Exchange rate",IF(Investment_Breakdown_DATA!W347=0,0,Investment_Breakdown_DATA!W347/ECO!W20),IF($C$2="Constant Exchange rate",IF(Investment_Breakdown_DATA!W347=0,0,Investment_Breakdown_DATA!W347/ECO!W55))))</f>
        <v>24377</v>
      </c>
      <c r="N407" s="64">
        <f>IF($C$2="National Currency",IF(Investment_Breakdown_DATA!X347=0,0,Investment_Breakdown_DATA!X347),IF($C$2="Current Exchange rate",IF(Investment_Breakdown_DATA!X347=0,0,Investment_Breakdown_DATA!X347/ECO!X20),IF($C$2="Constant Exchange rate",IF(Investment_Breakdown_DATA!X347=0,0,Investment_Breakdown_DATA!X347/ECO!X55))))</f>
        <v>28237</v>
      </c>
      <c r="O407" s="64">
        <f>IF($C$2="National Currency",IF(Investment_Breakdown_DATA!Y347=0,0,Investment_Breakdown_DATA!Y347),IF($C$2="Current Exchange rate",IF(Investment_Breakdown_DATA!Y347=0,0,Investment_Breakdown_DATA!Y347/ECO!Y20),IF($C$2="Constant Exchange rate",IF(Investment_Breakdown_DATA!Y347=0,0,Investment_Breakdown_DATA!Y347/ECO!Y55))))</f>
        <v>30711</v>
      </c>
      <c r="P407" s="144">
        <f>IF($C$2="National Currency",IF(Investment_Breakdown_DATA!Z347=0,0,Investment_Breakdown_DATA!Z347),IF($C$2="Current Exchange rate",IF(Investment_Breakdown_DATA!Z347=0,0,Investment_Breakdown_DATA!Z347/ECO!Z20),IF($C$2="Constant Exchange rate",IF(Investment_Breakdown_DATA!Z347=0,0,Investment_Breakdown_DATA!Z347/ECO!Z55))))</f>
        <v>34558</v>
      </c>
      <c r="Q407" s="63">
        <f t="shared" si="121"/>
        <v>1.6317800017147811E-2</v>
      </c>
      <c r="R407" s="63">
        <f t="shared" si="122"/>
        <v>8.7615539894464689E-2</v>
      </c>
      <c r="S407" s="63">
        <f t="shared" si="123"/>
        <v>2.2909344192027432</v>
      </c>
    </row>
    <row r="408" spans="3:19" ht="15" x14ac:dyDescent="0.25">
      <c r="C408" s="165"/>
      <c r="D408" s="166"/>
      <c r="E408" s="61" t="str">
        <f t="shared" si="120"/>
        <v>FR</v>
      </c>
      <c r="F408" s="64">
        <f>IF($C$2="National Currency",IF(Investment_Breakdown_DATA!P348=0,0,Investment_Breakdown_DATA!P348),IF($C$2="Current Exchange rate",IF(Investment_Breakdown_DATA!P348=0,0,Investment_Breakdown_DATA!P348/ECO!P21),IF($C$2="Constant Exchange rate",IF(Investment_Breakdown_DATA!P348=0,0,Investment_Breakdown_DATA!P348/ECO!P56))))</f>
        <v>0</v>
      </c>
      <c r="G408" s="64">
        <f>IF($C$2="National Currency",IF(Investment_Breakdown_DATA!Q348=0,0,Investment_Breakdown_DATA!Q348),IF($C$2="Current Exchange rate",IF(Investment_Breakdown_DATA!Q348=0,0,Investment_Breakdown_DATA!Q348/ECO!Q21),IF($C$2="Constant Exchange rate",IF(Investment_Breakdown_DATA!Q348=0,0,Investment_Breakdown_DATA!Q348/ECO!Q56))))</f>
        <v>0</v>
      </c>
      <c r="H408" s="64">
        <f>IF($C$2="National Currency",IF(Investment_Breakdown_DATA!R348=0,0,Investment_Breakdown_DATA!R348),IF($C$2="Current Exchange rate",IF(Investment_Breakdown_DATA!R348=0,0,Investment_Breakdown_DATA!R348/ECO!R21),IF($C$2="Constant Exchange rate",IF(Investment_Breakdown_DATA!R348=0,0,Investment_Breakdown_DATA!R348/ECO!R56))))</f>
        <v>0</v>
      </c>
      <c r="I408" s="64">
        <f>IF($C$2="National Currency",IF(Investment_Breakdown_DATA!S348=0,0,Investment_Breakdown_DATA!S348),IF($C$2="Current Exchange rate",IF(Investment_Breakdown_DATA!S348=0,0,Investment_Breakdown_DATA!S348/ECO!S21),IF($C$2="Constant Exchange rate",IF(Investment_Breakdown_DATA!S348=0,0,Investment_Breakdown_DATA!S348/ECO!S56))))</f>
        <v>0</v>
      </c>
      <c r="J408" s="64">
        <f>IF($C$2="National Currency",IF(Investment_Breakdown_DATA!T348=0,0,Investment_Breakdown_DATA!T348),IF($C$2="Current Exchange rate",IF(Investment_Breakdown_DATA!T348=0,0,Investment_Breakdown_DATA!T348/ECO!T21),IF($C$2="Constant Exchange rate",IF(Investment_Breakdown_DATA!T348=0,0,Investment_Breakdown_DATA!T348/ECO!T56))))</f>
        <v>0</v>
      </c>
      <c r="K408" s="64">
        <f>IF($C$2="National Currency",IF(Investment_Breakdown_DATA!U348=0,0,Investment_Breakdown_DATA!U348),IF($C$2="Current Exchange rate",IF(Investment_Breakdown_DATA!U348=0,0,Investment_Breakdown_DATA!U348/ECO!U21),IF($C$2="Constant Exchange rate",IF(Investment_Breakdown_DATA!U348=0,0,Investment_Breakdown_DATA!U348/ECO!U56))))</f>
        <v>0</v>
      </c>
      <c r="L408" s="64">
        <f>IF($C$2="National Currency",IF(Investment_Breakdown_DATA!V348=0,0,Investment_Breakdown_DATA!V348),IF($C$2="Current Exchange rate",IF(Investment_Breakdown_DATA!V348=0,0,Investment_Breakdown_DATA!V348/ECO!V21),IF($C$2="Constant Exchange rate",IF(Investment_Breakdown_DATA!V348=0,0,Investment_Breakdown_DATA!V348/ECO!V56))))</f>
        <v>0</v>
      </c>
      <c r="M408" s="64">
        <f>IF($C$2="National Currency",IF(Investment_Breakdown_DATA!W348=0,0,Investment_Breakdown_DATA!W348),IF($C$2="Current Exchange rate",IF(Investment_Breakdown_DATA!W348=0,0,Investment_Breakdown_DATA!W348/ECO!W21),IF($C$2="Constant Exchange rate",IF(Investment_Breakdown_DATA!W348=0,0,Investment_Breakdown_DATA!W348/ECO!W56))))</f>
        <v>0</v>
      </c>
      <c r="N408" s="64">
        <f>IF($C$2="National Currency",IF(Investment_Breakdown_DATA!X348=0,0,Investment_Breakdown_DATA!X348),IF($C$2="Current Exchange rate",IF(Investment_Breakdown_DATA!X348=0,0,Investment_Breakdown_DATA!X348/ECO!X21),IF($C$2="Constant Exchange rate",IF(Investment_Breakdown_DATA!X348=0,0,Investment_Breakdown_DATA!X348/ECO!X56))))</f>
        <v>0</v>
      </c>
      <c r="O408" s="64">
        <f>IF($C$2="National Currency",IF(Investment_Breakdown_DATA!Y348=0,0,Investment_Breakdown_DATA!Y348),IF($C$2="Current Exchange rate",IF(Investment_Breakdown_DATA!Y348=0,0,Investment_Breakdown_DATA!Y348/ECO!Y21),IF($C$2="Constant Exchange rate",IF(Investment_Breakdown_DATA!Y348=0,0,Investment_Breakdown_DATA!Y348/ECO!Y56))))</f>
        <v>0</v>
      </c>
      <c r="P408" s="144">
        <f>IF($C$2="National Currency",IF(Investment_Breakdown_DATA!Z348=0,0,Investment_Breakdown_DATA!Z348),IF($C$2="Current Exchange rate",IF(Investment_Breakdown_DATA!Z348=0,0,Investment_Breakdown_DATA!Z348/ECO!Z21),IF($C$2="Constant Exchange rate",IF(Investment_Breakdown_DATA!Z348=0,0,Investment_Breakdown_DATA!Z348/ECO!Z56))))</f>
        <v>0</v>
      </c>
      <c r="Q408" s="63">
        <f t="shared" si="121"/>
        <v>0</v>
      </c>
      <c r="R408" s="63" t="str">
        <f t="shared" si="122"/>
        <v>-</v>
      </c>
      <c r="S408" s="63" t="str">
        <f t="shared" si="123"/>
        <v>-</v>
      </c>
    </row>
    <row r="409" spans="3:19" ht="15" x14ac:dyDescent="0.25">
      <c r="C409" s="165"/>
      <c r="D409" s="166"/>
      <c r="E409" s="61" t="str">
        <f t="shared" si="120"/>
        <v>GR</v>
      </c>
      <c r="F409" s="64">
        <f>IF($C$2="National Currency",IF(Investment_Breakdown_DATA!P349=0,0,Investment_Breakdown_DATA!P349),IF($C$2="Current Exchange rate",IF(Investment_Breakdown_DATA!P349=0,0,Investment_Breakdown_DATA!P349/ECO!P22),IF($C$2="Constant Exchange rate",IF(Investment_Breakdown_DATA!P349=0,0,Investment_Breakdown_DATA!P349/ECO!P57))))</f>
        <v>0</v>
      </c>
      <c r="G409" s="64">
        <f>IF($C$2="National Currency",IF(Investment_Breakdown_DATA!Q349=0,0,Investment_Breakdown_DATA!Q349),IF($C$2="Current Exchange rate",IF(Investment_Breakdown_DATA!Q349=0,0,Investment_Breakdown_DATA!Q349/ECO!Q22),IF($C$2="Constant Exchange rate",IF(Investment_Breakdown_DATA!Q349=0,0,Investment_Breakdown_DATA!Q349/ECO!Q57))))</f>
        <v>0</v>
      </c>
      <c r="H409" s="64">
        <f>IF($C$2="National Currency",IF(Investment_Breakdown_DATA!R349=0,0,Investment_Breakdown_DATA!R349),IF($C$2="Current Exchange rate",IF(Investment_Breakdown_DATA!R349=0,0,Investment_Breakdown_DATA!R349/ECO!R22),IF($C$2="Constant Exchange rate",IF(Investment_Breakdown_DATA!R349=0,0,Investment_Breakdown_DATA!R349/ECO!R57))))</f>
        <v>0</v>
      </c>
      <c r="I409" s="64">
        <f>IF($C$2="National Currency",IF(Investment_Breakdown_DATA!S349=0,0,Investment_Breakdown_DATA!S349),IF($C$2="Current Exchange rate",IF(Investment_Breakdown_DATA!S349=0,0,Investment_Breakdown_DATA!S349/ECO!S22),IF($C$2="Constant Exchange rate",IF(Investment_Breakdown_DATA!S349=0,0,Investment_Breakdown_DATA!S349/ECO!S57))))</f>
        <v>0</v>
      </c>
      <c r="J409" s="64">
        <f>IF($C$2="National Currency",IF(Investment_Breakdown_DATA!T349=0,0,Investment_Breakdown_DATA!T349),IF($C$2="Current Exchange rate",IF(Investment_Breakdown_DATA!T349=0,0,Investment_Breakdown_DATA!T349/ECO!T22),IF($C$2="Constant Exchange rate",IF(Investment_Breakdown_DATA!T349=0,0,Investment_Breakdown_DATA!T349/ECO!T57))))</f>
        <v>0</v>
      </c>
      <c r="K409" s="64">
        <f>IF($C$2="National Currency",IF(Investment_Breakdown_DATA!U349=0,0,Investment_Breakdown_DATA!U349),IF($C$2="Current Exchange rate",IF(Investment_Breakdown_DATA!U349=0,0,Investment_Breakdown_DATA!U349/ECO!U22),IF($C$2="Constant Exchange rate",IF(Investment_Breakdown_DATA!U349=0,0,Investment_Breakdown_DATA!U349/ECO!U57))))</f>
        <v>0</v>
      </c>
      <c r="L409" s="64">
        <f>IF($C$2="National Currency",IF(Investment_Breakdown_DATA!V349=0,0,Investment_Breakdown_DATA!V349),IF($C$2="Current Exchange rate",IF(Investment_Breakdown_DATA!V349=0,0,Investment_Breakdown_DATA!V349/ECO!V22),IF($C$2="Constant Exchange rate",IF(Investment_Breakdown_DATA!V349=0,0,Investment_Breakdown_DATA!V349/ECO!V57))))</f>
        <v>0</v>
      </c>
      <c r="M409" s="64">
        <f>IF($C$2="National Currency",IF(Investment_Breakdown_DATA!W349=0,0,Investment_Breakdown_DATA!W349),IF($C$2="Current Exchange rate",IF(Investment_Breakdown_DATA!W349=0,0,Investment_Breakdown_DATA!W349/ECO!W22),IF($C$2="Constant Exchange rate",IF(Investment_Breakdown_DATA!W349=0,0,Investment_Breakdown_DATA!W349/ECO!W57))))</f>
        <v>0</v>
      </c>
      <c r="N409" s="64">
        <f>IF($C$2="National Currency",IF(Investment_Breakdown_DATA!X349=0,0,Investment_Breakdown_DATA!X349),IF($C$2="Current Exchange rate",IF(Investment_Breakdown_DATA!X349=0,0,Investment_Breakdown_DATA!X349/ECO!X22),IF($C$2="Constant Exchange rate",IF(Investment_Breakdown_DATA!X349=0,0,Investment_Breakdown_DATA!X349/ECO!X57))))</f>
        <v>0</v>
      </c>
      <c r="O409" s="64">
        <f>IF($C$2="National Currency",IF(Investment_Breakdown_DATA!Y349=0,0,Investment_Breakdown_DATA!Y349),IF($C$2="Current Exchange rate",IF(Investment_Breakdown_DATA!Y349=0,0,Investment_Breakdown_DATA!Y349/ECO!Y22),IF($C$2="Constant Exchange rate",IF(Investment_Breakdown_DATA!Y349=0,0,Investment_Breakdown_DATA!Y349/ECO!Y57))))</f>
        <v>0</v>
      </c>
      <c r="P409" s="144">
        <f>IF($C$2="National Currency",IF(Investment_Breakdown_DATA!Z349=0,0,Investment_Breakdown_DATA!Z349),IF($C$2="Current Exchange rate",IF(Investment_Breakdown_DATA!Z349=0,0,Investment_Breakdown_DATA!Z349/ECO!Z22),IF($C$2="Constant Exchange rate",IF(Investment_Breakdown_DATA!Z349=0,0,Investment_Breakdown_DATA!Z349/ECO!Z57))))</f>
        <v>0</v>
      </c>
      <c r="Q409" s="63">
        <f t="shared" si="121"/>
        <v>0</v>
      </c>
      <c r="R409" s="63" t="str">
        <f t="shared" si="122"/>
        <v>-</v>
      </c>
      <c r="S409" s="63" t="str">
        <f t="shared" si="123"/>
        <v>-</v>
      </c>
    </row>
    <row r="410" spans="3:19" ht="15" x14ac:dyDescent="0.25">
      <c r="C410" s="165"/>
      <c r="D410" s="166"/>
      <c r="E410" s="61" t="str">
        <f t="shared" si="120"/>
        <v>HR</v>
      </c>
      <c r="F410" s="64">
        <f>IF($C$2="National Currency",IF(Investment_Breakdown_DATA!P350=0,0,Investment_Breakdown_DATA!P350),IF($C$2="Current Exchange rate",IF(Investment_Breakdown_DATA!P350=0,0,Investment_Breakdown_DATA!P350/ECO!P23),IF($C$2="Constant Exchange rate",IF(Investment_Breakdown_DATA!P350=0,0,Investment_Breakdown_DATA!P350/ECO!P58))))</f>
        <v>0</v>
      </c>
      <c r="G410" s="64">
        <f>IF($C$2="National Currency",IF(Investment_Breakdown_DATA!Q350=0,0,Investment_Breakdown_DATA!Q350),IF($C$2="Current Exchange rate",IF(Investment_Breakdown_DATA!Q350=0,0,Investment_Breakdown_DATA!Q350/ECO!Q23),IF($C$2="Constant Exchange rate",IF(Investment_Breakdown_DATA!Q350=0,0,Investment_Breakdown_DATA!Q350/ECO!Q58))))</f>
        <v>0</v>
      </c>
      <c r="H410" s="64">
        <f>IF($C$2="National Currency",IF(Investment_Breakdown_DATA!R350=0,0,Investment_Breakdown_DATA!R350),IF($C$2="Current Exchange rate",IF(Investment_Breakdown_DATA!R350=0,0,Investment_Breakdown_DATA!R350/ECO!R23),IF($C$2="Constant Exchange rate",IF(Investment_Breakdown_DATA!R350=0,0,Investment_Breakdown_DATA!R350/ECO!R58))))</f>
        <v>0</v>
      </c>
      <c r="I410" s="64">
        <f>IF($C$2="National Currency",IF(Investment_Breakdown_DATA!S350=0,0,Investment_Breakdown_DATA!S350),IF($C$2="Current Exchange rate",IF(Investment_Breakdown_DATA!S350=0,0,Investment_Breakdown_DATA!S350/ECO!S23),IF($C$2="Constant Exchange rate",IF(Investment_Breakdown_DATA!S350=0,0,Investment_Breakdown_DATA!S350/ECO!S58))))</f>
        <v>0</v>
      </c>
      <c r="J410" s="64">
        <f>IF($C$2="National Currency",IF(Investment_Breakdown_DATA!T350=0,0,Investment_Breakdown_DATA!T350),IF($C$2="Current Exchange rate",IF(Investment_Breakdown_DATA!T350=0,0,Investment_Breakdown_DATA!T350/ECO!T23),IF($C$2="Constant Exchange rate",IF(Investment_Breakdown_DATA!T350=0,0,Investment_Breakdown_DATA!T350/ECO!T58))))</f>
        <v>0</v>
      </c>
      <c r="K410" s="64">
        <f>IF($C$2="National Currency",IF(Investment_Breakdown_DATA!U350=0,0,Investment_Breakdown_DATA!U350),IF($C$2="Current Exchange rate",IF(Investment_Breakdown_DATA!U350=0,0,Investment_Breakdown_DATA!U350/ECO!U23),IF($C$2="Constant Exchange rate",IF(Investment_Breakdown_DATA!U350=0,0,Investment_Breakdown_DATA!U350/ECO!U58))))</f>
        <v>0</v>
      </c>
      <c r="L410" s="64">
        <f>IF($C$2="National Currency",IF(Investment_Breakdown_DATA!V350=0,0,Investment_Breakdown_DATA!V350),IF($C$2="Current Exchange rate",IF(Investment_Breakdown_DATA!V350=0,0,Investment_Breakdown_DATA!V350/ECO!V23),IF($C$2="Constant Exchange rate",IF(Investment_Breakdown_DATA!V350=0,0,Investment_Breakdown_DATA!V350/ECO!V58))))</f>
        <v>0</v>
      </c>
      <c r="M410" s="64">
        <f>IF($C$2="National Currency",IF(Investment_Breakdown_DATA!W350=0,0,Investment_Breakdown_DATA!W350),IF($C$2="Current Exchange rate",IF(Investment_Breakdown_DATA!W350=0,0,Investment_Breakdown_DATA!W350/ECO!W23),IF($C$2="Constant Exchange rate",IF(Investment_Breakdown_DATA!W350=0,0,Investment_Breakdown_DATA!W350/ECO!W58))))</f>
        <v>0</v>
      </c>
      <c r="N410" s="64">
        <f>IF($C$2="National Currency",IF(Investment_Breakdown_DATA!X350=0,0,Investment_Breakdown_DATA!X350),IF($C$2="Current Exchange rate",IF(Investment_Breakdown_DATA!X350=0,0,Investment_Breakdown_DATA!X350/ECO!X23),IF($C$2="Constant Exchange rate",IF(Investment_Breakdown_DATA!X350=0,0,Investment_Breakdown_DATA!X350/ECO!X58))))</f>
        <v>0</v>
      </c>
      <c r="O410" s="64">
        <f>IF($C$2="National Currency",IF(Investment_Breakdown_DATA!Y350=0,0,Investment_Breakdown_DATA!Y350),IF($C$2="Current Exchange rate",IF(Investment_Breakdown_DATA!Y350=0,0,Investment_Breakdown_DATA!Y350/ECO!Y23),IF($C$2="Constant Exchange rate",IF(Investment_Breakdown_DATA!Y350=0,0,Investment_Breakdown_DATA!Y350/ECO!Y58))))</f>
        <v>0</v>
      </c>
      <c r="P410" s="144">
        <f>IF($C$2="National Currency",IF(Investment_Breakdown_DATA!Z350=0,0,Investment_Breakdown_DATA!Z350),IF($C$2="Current Exchange rate",IF(Investment_Breakdown_DATA!Z350=0,0,Investment_Breakdown_DATA!Z350/ECO!Z23),IF($C$2="Constant Exchange rate",IF(Investment_Breakdown_DATA!Z350=0,0,Investment_Breakdown_DATA!Z350/ECO!Z58))))</f>
        <v>0</v>
      </c>
      <c r="Q410" s="63">
        <f t="shared" si="121"/>
        <v>0</v>
      </c>
      <c r="R410" s="63" t="str">
        <f t="shared" si="122"/>
        <v>-</v>
      </c>
      <c r="S410" s="63" t="str">
        <f t="shared" si="123"/>
        <v>-</v>
      </c>
    </row>
    <row r="411" spans="3:19" ht="15" x14ac:dyDescent="0.25">
      <c r="C411" s="165"/>
      <c r="D411" s="166"/>
      <c r="E411" s="61" t="str">
        <f t="shared" si="120"/>
        <v>HU</v>
      </c>
      <c r="F411" s="64">
        <f>IF($C$2="National Currency",IF(Investment_Breakdown_DATA!P351=0,0,Investment_Breakdown_DATA!P351),IF($C$2="Current Exchange rate",IF(Investment_Breakdown_DATA!P351=0,0,Investment_Breakdown_DATA!P351/ECO!P24),IF($C$2="Constant Exchange rate",IF(Investment_Breakdown_DATA!P351=0,0,Investment_Breakdown_DATA!P351/ECO!P59))))</f>
        <v>186.6926538632186</v>
      </c>
      <c r="G411" s="64">
        <f>IF($C$2="National Currency",IF(Investment_Breakdown_DATA!Q351=0,0,Investment_Breakdown_DATA!Q351),IF($C$2="Current Exchange rate",IF(Investment_Breakdown_DATA!Q351=0,0,Investment_Breakdown_DATA!Q351/ECO!Q24),IF($C$2="Constant Exchange rate",IF(Investment_Breakdown_DATA!Q351=0,0,Investment_Breakdown_DATA!Q351/ECO!Q59))))</f>
        <v>213.70983076630537</v>
      </c>
      <c r="H411" s="64">
        <f>IF($C$2="National Currency",IF(Investment_Breakdown_DATA!R351=0,0,Investment_Breakdown_DATA!R351),IF($C$2="Current Exchange rate",IF(Investment_Breakdown_DATA!R351=0,0,Investment_Breakdown_DATA!R351/ECO!R24),IF($C$2="Constant Exchange rate",IF(Investment_Breakdown_DATA!R351=0,0,Investment_Breakdown_DATA!R351/ECO!R59))))</f>
        <v>355.84078088356466</v>
      </c>
      <c r="I411" s="64">
        <f>IF($C$2="National Currency",IF(Investment_Breakdown_DATA!S351=0,0,Investment_Breakdown_DATA!S351),IF($C$2="Current Exchange rate",IF(Investment_Breakdown_DATA!S351=0,0,Investment_Breakdown_DATA!S351/ECO!S24),IF($C$2="Constant Exchange rate",IF(Investment_Breakdown_DATA!S351=0,0,Investment_Breakdown_DATA!S351/ECO!S59))))</f>
        <v>388.58147936870125</v>
      </c>
      <c r="J411" s="64">
        <f>IF($C$2="National Currency",IF(Investment_Breakdown_DATA!T351=0,0,Investment_Breakdown_DATA!T351),IF($C$2="Current Exchange rate",IF(Investment_Breakdown_DATA!T351=0,0,Investment_Breakdown_DATA!T351/ECO!T24),IF($C$2="Constant Exchange rate",IF(Investment_Breakdown_DATA!T351=0,0,Investment_Breakdown_DATA!T351/ECO!T59))))</f>
        <v>489.2248209418774</v>
      </c>
      <c r="K411" s="64">
        <f>IF($C$2="National Currency",IF(Investment_Breakdown_DATA!U351=0,0,Investment_Breakdown_DATA!U351),IF($C$2="Current Exchange rate",IF(Investment_Breakdown_DATA!U351=0,0,Investment_Breakdown_DATA!U351/ECO!U24),IF($C$2="Constant Exchange rate",IF(Investment_Breakdown_DATA!U351=0,0,Investment_Breakdown_DATA!U351/ECO!U59))))</f>
        <v>551.16942384483741</v>
      </c>
      <c r="L411" s="64">
        <f>IF($C$2="National Currency",IF(Investment_Breakdown_DATA!V351=0,0,Investment_Breakdown_DATA!V351),IF($C$2="Current Exchange rate",IF(Investment_Breakdown_DATA!V351=0,0,Investment_Breakdown_DATA!V351/ECO!V24),IF($C$2="Constant Exchange rate",IF(Investment_Breakdown_DATA!V351=0,0,Investment_Breakdown_DATA!V351/ECO!V59))))</f>
        <v>532.6297775242441</v>
      </c>
      <c r="M411" s="64">
        <f>IF($C$2="National Currency",IF(Investment_Breakdown_DATA!W351=0,0,Investment_Breakdown_DATA!W351),IF($C$2="Current Exchange rate",IF(Investment_Breakdown_DATA!W351=0,0,Investment_Breakdown_DATA!W351/ECO!W24),IF($C$2="Constant Exchange rate",IF(Investment_Breakdown_DATA!W351=0,0,Investment_Breakdown_DATA!W351/ECO!W59))))</f>
        <v>165.19617164226403</v>
      </c>
      <c r="N411" s="64">
        <f>IF($C$2="National Currency",IF(Investment_Breakdown_DATA!X351=0,0,Investment_Breakdown_DATA!X351),IF($C$2="Current Exchange rate",IF(Investment_Breakdown_DATA!X351=0,0,Investment_Breakdown_DATA!X351/ECO!X24),IF($C$2="Constant Exchange rate",IF(Investment_Breakdown_DATA!X351=0,0,Investment_Breakdown_DATA!X351/ECO!X59))))</f>
        <v>139.44666286366228</v>
      </c>
      <c r="O411" s="64">
        <f>IF($C$2="National Currency",IF(Investment_Breakdown_DATA!Y351=0,0,Investment_Breakdown_DATA!Y351),IF($C$2="Current Exchange rate",IF(Investment_Breakdown_DATA!Y351=0,0,Investment_Breakdown_DATA!Y351/ECO!Y24),IF($C$2="Constant Exchange rate",IF(Investment_Breakdown_DATA!Y351=0,0,Investment_Breakdown_DATA!Y351/ECO!Y59))))</f>
        <v>141.03124801926856</v>
      </c>
      <c r="P411" s="144">
        <f>IF($C$2="National Currency",IF(Investment_Breakdown_DATA!Z351=0,0,Investment_Breakdown_DATA!Z351),IF($C$2="Current Exchange rate",IF(Investment_Breakdown_DATA!Z351=0,0,Investment_Breakdown_DATA!Z351/ECO!Z24),IF($C$2="Constant Exchange rate",IF(Investment_Breakdown_DATA!Z351=0,0,Investment_Breakdown_DATA!Z351/ECO!Z59))))</f>
        <v>0</v>
      </c>
      <c r="Q411" s="63">
        <f t="shared" si="121"/>
        <v>7.4934704221523162E-5</v>
      </c>
      <c r="R411" s="63">
        <f t="shared" si="122"/>
        <v>1.1363378105043065E-2</v>
      </c>
      <c r="S411" s="63">
        <f t="shared" si="123"/>
        <v>-0.24458062435281525</v>
      </c>
    </row>
    <row r="412" spans="3:19" ht="15" x14ac:dyDescent="0.25">
      <c r="C412" s="165"/>
      <c r="D412" s="166"/>
      <c r="E412" s="61" t="str">
        <f t="shared" si="120"/>
        <v>IE</v>
      </c>
      <c r="F412" s="64">
        <f>IF($C$2="National Currency",IF(Investment_Breakdown_DATA!P352=0,0,Investment_Breakdown_DATA!P352),IF($C$2="Current Exchange rate",IF(Investment_Breakdown_DATA!P352=0,0,Investment_Breakdown_DATA!P352/ECO!P25),IF($C$2="Constant Exchange rate",IF(Investment_Breakdown_DATA!P352=0,0,Investment_Breakdown_DATA!P352/ECO!P60))))</f>
        <v>0</v>
      </c>
      <c r="G412" s="64">
        <f>IF($C$2="National Currency",IF(Investment_Breakdown_DATA!Q352=0,0,Investment_Breakdown_DATA!Q352),IF($C$2="Current Exchange rate",IF(Investment_Breakdown_DATA!Q352=0,0,Investment_Breakdown_DATA!Q352/ECO!Q25),IF($C$2="Constant Exchange rate",IF(Investment_Breakdown_DATA!Q352=0,0,Investment_Breakdown_DATA!Q352/ECO!Q60))))</f>
        <v>0</v>
      </c>
      <c r="H412" s="64">
        <f>IF($C$2="National Currency",IF(Investment_Breakdown_DATA!R352=0,0,Investment_Breakdown_DATA!R352),IF($C$2="Current Exchange rate",IF(Investment_Breakdown_DATA!R352=0,0,Investment_Breakdown_DATA!R352/ECO!R25),IF($C$2="Constant Exchange rate",IF(Investment_Breakdown_DATA!R352=0,0,Investment_Breakdown_DATA!R352/ECO!R60))))</f>
        <v>0</v>
      </c>
      <c r="I412" s="64">
        <f>IF($C$2="National Currency",IF(Investment_Breakdown_DATA!S352=0,0,Investment_Breakdown_DATA!S352),IF($C$2="Current Exchange rate",IF(Investment_Breakdown_DATA!S352=0,0,Investment_Breakdown_DATA!S352/ECO!S25),IF($C$2="Constant Exchange rate",IF(Investment_Breakdown_DATA!S352=0,0,Investment_Breakdown_DATA!S352/ECO!S60))))</f>
        <v>0</v>
      </c>
      <c r="J412" s="64">
        <f>IF($C$2="National Currency",IF(Investment_Breakdown_DATA!T352=0,0,Investment_Breakdown_DATA!T352),IF($C$2="Current Exchange rate",IF(Investment_Breakdown_DATA!T352=0,0,Investment_Breakdown_DATA!T352/ECO!T25),IF($C$2="Constant Exchange rate",IF(Investment_Breakdown_DATA!T352=0,0,Investment_Breakdown_DATA!T352/ECO!T60))))</f>
        <v>0</v>
      </c>
      <c r="K412" s="64">
        <f>IF($C$2="National Currency",IF(Investment_Breakdown_DATA!U352=0,0,Investment_Breakdown_DATA!U352),IF($C$2="Current Exchange rate",IF(Investment_Breakdown_DATA!U352=0,0,Investment_Breakdown_DATA!U352/ECO!U25),IF($C$2="Constant Exchange rate",IF(Investment_Breakdown_DATA!U352=0,0,Investment_Breakdown_DATA!U352/ECO!U60))))</f>
        <v>0</v>
      </c>
      <c r="L412" s="64">
        <f>IF($C$2="National Currency",IF(Investment_Breakdown_DATA!V352=0,0,Investment_Breakdown_DATA!V352),IF($C$2="Current Exchange rate",IF(Investment_Breakdown_DATA!V352=0,0,Investment_Breakdown_DATA!V352/ECO!V25),IF($C$2="Constant Exchange rate",IF(Investment_Breakdown_DATA!V352=0,0,Investment_Breakdown_DATA!V352/ECO!V60))))</f>
        <v>0</v>
      </c>
      <c r="M412" s="64">
        <f>IF($C$2="National Currency",IF(Investment_Breakdown_DATA!W352=0,0,Investment_Breakdown_DATA!W352),IF($C$2="Current Exchange rate",IF(Investment_Breakdown_DATA!W352=0,0,Investment_Breakdown_DATA!W352/ECO!W25),IF($C$2="Constant Exchange rate",IF(Investment_Breakdown_DATA!W352=0,0,Investment_Breakdown_DATA!W352/ECO!W60))))</f>
        <v>0</v>
      </c>
      <c r="N412" s="64">
        <f>IF($C$2="National Currency",IF(Investment_Breakdown_DATA!X352=0,0,Investment_Breakdown_DATA!X352),IF($C$2="Current Exchange rate",IF(Investment_Breakdown_DATA!X352=0,0,Investment_Breakdown_DATA!X352/ECO!X25),IF($C$2="Constant Exchange rate",IF(Investment_Breakdown_DATA!X352=0,0,Investment_Breakdown_DATA!X352/ECO!X60))))</f>
        <v>0</v>
      </c>
      <c r="O412" s="64">
        <f>IF($C$2="National Currency",IF(Investment_Breakdown_DATA!Y352=0,0,Investment_Breakdown_DATA!Y352),IF($C$2="Current Exchange rate",IF(Investment_Breakdown_DATA!Y352=0,0,Investment_Breakdown_DATA!Y352/ECO!Y25),IF($C$2="Constant Exchange rate",IF(Investment_Breakdown_DATA!Y352=0,0,Investment_Breakdown_DATA!Y352/ECO!Y60))))</f>
        <v>0</v>
      </c>
      <c r="P412" s="144">
        <f>IF($C$2="National Currency",IF(Investment_Breakdown_DATA!Z352=0,0,Investment_Breakdown_DATA!Z352),IF($C$2="Current Exchange rate",IF(Investment_Breakdown_DATA!Z352=0,0,Investment_Breakdown_DATA!Z352/ECO!Z25),IF($C$2="Constant Exchange rate",IF(Investment_Breakdown_DATA!Z352=0,0,Investment_Breakdown_DATA!Z352/ECO!Z60))))</f>
        <v>0</v>
      </c>
      <c r="Q412" s="63">
        <f t="shared" si="121"/>
        <v>0</v>
      </c>
      <c r="R412" s="63" t="str">
        <f t="shared" si="122"/>
        <v>-</v>
      </c>
      <c r="S412" s="63" t="str">
        <f t="shared" si="123"/>
        <v>-</v>
      </c>
    </row>
    <row r="413" spans="3:19" ht="15" x14ac:dyDescent="0.25">
      <c r="C413" s="165"/>
      <c r="D413" s="166"/>
      <c r="E413" s="61" t="str">
        <f t="shared" si="120"/>
        <v>IS</v>
      </c>
      <c r="F413" s="64">
        <f>IF($C$2="National Currency",IF(Investment_Breakdown_DATA!P353=0,0,Investment_Breakdown_DATA!P353),IF($C$2="Current Exchange rate",IF(Investment_Breakdown_DATA!P353=0,0,Investment_Breakdown_DATA!P353/ECO!P26),IF($C$2="Constant Exchange rate",IF(Investment_Breakdown_DATA!P353=0,0,Investment_Breakdown_DATA!P353/ECO!P61))))</f>
        <v>0</v>
      </c>
      <c r="G413" s="64">
        <f>IF($C$2="National Currency",IF(Investment_Breakdown_DATA!Q353=0,0,Investment_Breakdown_DATA!Q353),IF($C$2="Current Exchange rate",IF(Investment_Breakdown_DATA!Q353=0,0,Investment_Breakdown_DATA!Q353/ECO!Q26),IF($C$2="Constant Exchange rate",IF(Investment_Breakdown_DATA!Q353=0,0,Investment_Breakdown_DATA!Q353/ECO!Q61))))</f>
        <v>0</v>
      </c>
      <c r="H413" s="64">
        <f>IF($C$2="National Currency",IF(Investment_Breakdown_DATA!R353=0,0,Investment_Breakdown_DATA!R353),IF($C$2="Current Exchange rate",IF(Investment_Breakdown_DATA!R353=0,0,Investment_Breakdown_DATA!R353/ECO!R26),IF($C$2="Constant Exchange rate",IF(Investment_Breakdown_DATA!R353=0,0,Investment_Breakdown_DATA!R353/ECO!R61))))</f>
        <v>0</v>
      </c>
      <c r="I413" s="64">
        <f>IF($C$2="National Currency",IF(Investment_Breakdown_DATA!S353=0,0,Investment_Breakdown_DATA!S353),IF($C$2="Current Exchange rate",IF(Investment_Breakdown_DATA!S353=0,0,Investment_Breakdown_DATA!S353/ECO!S26),IF($C$2="Constant Exchange rate",IF(Investment_Breakdown_DATA!S353=0,0,Investment_Breakdown_DATA!S353/ECO!S61))))</f>
        <v>0</v>
      </c>
      <c r="J413" s="64">
        <f>IF($C$2="National Currency",IF(Investment_Breakdown_DATA!T353=0,0,Investment_Breakdown_DATA!T353),IF($C$2="Current Exchange rate",IF(Investment_Breakdown_DATA!T353=0,0,Investment_Breakdown_DATA!T353/ECO!T26),IF($C$2="Constant Exchange rate",IF(Investment_Breakdown_DATA!T353=0,0,Investment_Breakdown_DATA!T353/ECO!T61))))</f>
        <v>0</v>
      </c>
      <c r="K413" s="64">
        <f>IF($C$2="National Currency",IF(Investment_Breakdown_DATA!U353=0,0,Investment_Breakdown_DATA!U353),IF($C$2="Current Exchange rate",IF(Investment_Breakdown_DATA!U353=0,0,Investment_Breakdown_DATA!U353/ECO!U26),IF($C$2="Constant Exchange rate",IF(Investment_Breakdown_DATA!U353=0,0,Investment_Breakdown_DATA!U353/ECO!U61))))</f>
        <v>0</v>
      </c>
      <c r="L413" s="64">
        <f>IF($C$2="National Currency",IF(Investment_Breakdown_DATA!V353=0,0,Investment_Breakdown_DATA!V353),IF($C$2="Current Exchange rate",IF(Investment_Breakdown_DATA!V353=0,0,Investment_Breakdown_DATA!V353/ECO!V26),IF($C$2="Constant Exchange rate",IF(Investment_Breakdown_DATA!V353=0,0,Investment_Breakdown_DATA!V353/ECO!V61))))</f>
        <v>0</v>
      </c>
      <c r="M413" s="64">
        <f>IF($C$2="National Currency",IF(Investment_Breakdown_DATA!W353=0,0,Investment_Breakdown_DATA!W353),IF($C$2="Current Exchange rate",IF(Investment_Breakdown_DATA!W353=0,0,Investment_Breakdown_DATA!W353/ECO!W26),IF($C$2="Constant Exchange rate",IF(Investment_Breakdown_DATA!W353=0,0,Investment_Breakdown_DATA!W353/ECO!W61))))</f>
        <v>0</v>
      </c>
      <c r="N413" s="64">
        <f>IF($C$2="National Currency",IF(Investment_Breakdown_DATA!X353=0,0,Investment_Breakdown_DATA!X353),IF($C$2="Current Exchange rate",IF(Investment_Breakdown_DATA!X353=0,0,Investment_Breakdown_DATA!X353/ECO!X26),IF($C$2="Constant Exchange rate",IF(Investment_Breakdown_DATA!X353=0,0,Investment_Breakdown_DATA!X353/ECO!X61))))</f>
        <v>0</v>
      </c>
      <c r="O413" s="64">
        <f>IF($C$2="National Currency",IF(Investment_Breakdown_DATA!Y353=0,0,Investment_Breakdown_DATA!Y353),IF($C$2="Current Exchange rate",IF(Investment_Breakdown_DATA!Y353=0,0,Investment_Breakdown_DATA!Y353/ECO!Y26),IF($C$2="Constant Exchange rate",IF(Investment_Breakdown_DATA!Y353=0,0,Investment_Breakdown_DATA!Y353/ECO!Y61))))</f>
        <v>0</v>
      </c>
      <c r="P413" s="144">
        <f>IF($C$2="National Currency",IF(Investment_Breakdown_DATA!Z353=0,0,Investment_Breakdown_DATA!Z353),IF($C$2="Current Exchange rate",IF(Investment_Breakdown_DATA!Z353=0,0,Investment_Breakdown_DATA!Z353/ECO!Z26),IF($C$2="Constant Exchange rate",IF(Investment_Breakdown_DATA!Z353=0,0,Investment_Breakdown_DATA!Z353/ECO!Z61))))</f>
        <v>0</v>
      </c>
      <c r="Q413" s="63">
        <f t="shared" si="121"/>
        <v>0</v>
      </c>
      <c r="R413" s="63" t="str">
        <f t="shared" si="122"/>
        <v>-</v>
      </c>
      <c r="S413" s="63" t="str">
        <f t="shared" si="123"/>
        <v>-</v>
      </c>
    </row>
    <row r="414" spans="3:19" ht="15" x14ac:dyDescent="0.25">
      <c r="C414" s="165"/>
      <c r="D414" s="166"/>
      <c r="E414" s="61" t="str">
        <f t="shared" si="120"/>
        <v>IT</v>
      </c>
      <c r="F414" s="64">
        <f>IF($C$2="National Currency",IF(Investment_Breakdown_DATA!P354=0,0,Investment_Breakdown_DATA!P354),IF($C$2="Current Exchange rate",IF(Investment_Breakdown_DATA!P354=0,0,Investment_Breakdown_DATA!P354/ECO!P27),IF($C$2="Constant Exchange rate",IF(Investment_Breakdown_DATA!P354=0,0,Investment_Breakdown_DATA!P354/ECO!P62))))</f>
        <v>9465</v>
      </c>
      <c r="G414" s="64">
        <f>IF($C$2="National Currency",IF(Investment_Breakdown_DATA!Q354=0,0,Investment_Breakdown_DATA!Q354),IF($C$2="Current Exchange rate",IF(Investment_Breakdown_DATA!Q354=0,0,Investment_Breakdown_DATA!Q354/ECO!Q27),IF($C$2="Constant Exchange rate",IF(Investment_Breakdown_DATA!Q354=0,0,Investment_Breakdown_DATA!Q354/ECO!Q62))))</f>
        <v>10814</v>
      </c>
      <c r="H414" s="64">
        <f>IF($C$2="National Currency",IF(Investment_Breakdown_DATA!R354=0,0,Investment_Breakdown_DATA!R354),IF($C$2="Current Exchange rate",IF(Investment_Breakdown_DATA!R354=0,0,Investment_Breakdown_DATA!R354/ECO!R27),IF($C$2="Constant Exchange rate",IF(Investment_Breakdown_DATA!R354=0,0,Investment_Breakdown_DATA!R354/ECO!R62))))</f>
        <v>11737</v>
      </c>
      <c r="I414" s="64">
        <f>IF($C$2="National Currency",IF(Investment_Breakdown_DATA!S354=0,0,Investment_Breakdown_DATA!S354),IF($C$2="Current Exchange rate",IF(Investment_Breakdown_DATA!S354=0,0,Investment_Breakdown_DATA!S354/ECO!S27),IF($C$2="Constant Exchange rate",IF(Investment_Breakdown_DATA!S354=0,0,Investment_Breakdown_DATA!S354/ECO!S62))))</f>
        <v>15137</v>
      </c>
      <c r="J414" s="64">
        <f>IF($C$2="National Currency",IF(Investment_Breakdown_DATA!T354=0,0,Investment_Breakdown_DATA!T354),IF($C$2="Current Exchange rate",IF(Investment_Breakdown_DATA!T354=0,0,Investment_Breakdown_DATA!T354/ECO!T27),IF($C$2="Constant Exchange rate",IF(Investment_Breakdown_DATA!T354=0,0,Investment_Breakdown_DATA!T354/ECO!T62))))</f>
        <v>14634</v>
      </c>
      <c r="K414" s="64">
        <f>IF($C$2="National Currency",IF(Investment_Breakdown_DATA!U354=0,0,Investment_Breakdown_DATA!U354),IF($C$2="Current Exchange rate",IF(Investment_Breakdown_DATA!U354=0,0,Investment_Breakdown_DATA!U354/ECO!U27),IF($C$2="Constant Exchange rate",IF(Investment_Breakdown_DATA!U354=0,0,Investment_Breakdown_DATA!U354/ECO!U62))))</f>
        <v>17217</v>
      </c>
      <c r="L414" s="64">
        <f>IF($C$2="National Currency",IF(Investment_Breakdown_DATA!V354=0,0,Investment_Breakdown_DATA!V354),IF($C$2="Current Exchange rate",IF(Investment_Breakdown_DATA!V354=0,0,Investment_Breakdown_DATA!V354/ECO!V27),IF($C$2="Constant Exchange rate",IF(Investment_Breakdown_DATA!V354=0,0,Investment_Breakdown_DATA!V354/ECO!V62))))</f>
        <v>19368</v>
      </c>
      <c r="M414" s="64">
        <f>IF($C$2="National Currency",IF(Investment_Breakdown_DATA!W354=0,0,Investment_Breakdown_DATA!W354),IF($C$2="Current Exchange rate",IF(Investment_Breakdown_DATA!W354=0,0,Investment_Breakdown_DATA!W354/ECO!W27),IF($C$2="Constant Exchange rate",IF(Investment_Breakdown_DATA!W354=0,0,Investment_Breakdown_DATA!W354/ECO!W62))))</f>
        <v>21340</v>
      </c>
      <c r="N414" s="64">
        <f>IF($C$2="National Currency",IF(Investment_Breakdown_DATA!X354=0,0,Investment_Breakdown_DATA!X354),IF($C$2="Current Exchange rate",IF(Investment_Breakdown_DATA!X354=0,0,Investment_Breakdown_DATA!X354/ECO!X27),IF($C$2="Constant Exchange rate",IF(Investment_Breakdown_DATA!X354=0,0,Investment_Breakdown_DATA!X354/ECO!X62))))</f>
        <v>22567</v>
      </c>
      <c r="O414" s="64">
        <f>IF($C$2="National Currency",IF(Investment_Breakdown_DATA!Y354=0,0,Investment_Breakdown_DATA!Y354),IF($C$2="Current Exchange rate",IF(Investment_Breakdown_DATA!Y354=0,0,Investment_Breakdown_DATA!Y354/ECO!Y27),IF($C$2="Constant Exchange rate",IF(Investment_Breakdown_DATA!Y354=0,0,Investment_Breakdown_DATA!Y354/ECO!Y62))))</f>
        <v>25919</v>
      </c>
      <c r="P414" s="144">
        <f>IF($C$2="National Currency",IF(Investment_Breakdown_DATA!Z354=0,0,Investment_Breakdown_DATA!Z354),IF($C$2="Current Exchange rate",IF(Investment_Breakdown_DATA!Z354=0,0,Investment_Breakdown_DATA!Z354/ECO!Z27),IF($C$2="Constant Exchange rate",IF(Investment_Breakdown_DATA!Z354=0,0,Investment_Breakdown_DATA!Z354/ECO!Z62))))</f>
        <v>35339</v>
      </c>
      <c r="Q414" s="63">
        <f t="shared" si="121"/>
        <v>1.3771647248362285E-2</v>
      </c>
      <c r="R414" s="63">
        <f t="shared" si="122"/>
        <v>0.14853547214959906</v>
      </c>
      <c r="S414" s="63">
        <f t="shared" si="123"/>
        <v>1.7384046487057581</v>
      </c>
    </row>
    <row r="415" spans="3:19" ht="15" x14ac:dyDescent="0.25">
      <c r="C415" s="165"/>
      <c r="D415" s="166"/>
      <c r="E415" s="61" t="str">
        <f t="shared" si="120"/>
        <v>LI</v>
      </c>
      <c r="F415" s="64">
        <f>IF($C$2="National Currency",IF(Investment_Breakdown_DATA!P355=0,0,Investment_Breakdown_DATA!P355),IF($C$2="Current Exchange rate",IF(Investment_Breakdown_DATA!P355=0,0,Investment_Breakdown_DATA!P355/ECO!P28),IF($C$2="Constant Exchange rate",IF(Investment_Breakdown_DATA!P355=0,0,Investment_Breakdown_DATA!P355/ECO!P63))))</f>
        <v>0</v>
      </c>
      <c r="G415" s="64">
        <f>IF($C$2="National Currency",IF(Investment_Breakdown_DATA!Q355=0,0,Investment_Breakdown_DATA!Q355),IF($C$2="Current Exchange rate",IF(Investment_Breakdown_DATA!Q355=0,0,Investment_Breakdown_DATA!Q355/ECO!Q28),IF($C$2="Constant Exchange rate",IF(Investment_Breakdown_DATA!Q355=0,0,Investment_Breakdown_DATA!Q355/ECO!Q63))))</f>
        <v>0</v>
      </c>
      <c r="H415" s="64">
        <f>IF($C$2="National Currency",IF(Investment_Breakdown_DATA!R355=0,0,Investment_Breakdown_DATA!R355),IF($C$2="Current Exchange rate",IF(Investment_Breakdown_DATA!R355=0,0,Investment_Breakdown_DATA!R355/ECO!R28),IF($C$2="Constant Exchange rate",IF(Investment_Breakdown_DATA!R355=0,0,Investment_Breakdown_DATA!R355/ECO!R63))))</f>
        <v>0</v>
      </c>
      <c r="I415" s="64">
        <f>IF($C$2="National Currency",IF(Investment_Breakdown_DATA!S355=0,0,Investment_Breakdown_DATA!S355),IF($C$2="Current Exchange rate",IF(Investment_Breakdown_DATA!S355=0,0,Investment_Breakdown_DATA!S355/ECO!S28),IF($C$2="Constant Exchange rate",IF(Investment_Breakdown_DATA!S355=0,0,Investment_Breakdown_DATA!S355/ECO!S63))))</f>
        <v>0</v>
      </c>
      <c r="J415" s="64">
        <f>IF($C$2="National Currency",IF(Investment_Breakdown_DATA!T355=0,0,Investment_Breakdown_DATA!T355),IF($C$2="Current Exchange rate",IF(Investment_Breakdown_DATA!T355=0,0,Investment_Breakdown_DATA!T355/ECO!T28),IF($C$2="Constant Exchange rate",IF(Investment_Breakdown_DATA!T355=0,0,Investment_Breakdown_DATA!T355/ECO!T63))))</f>
        <v>0</v>
      </c>
      <c r="K415" s="64">
        <f>IF($C$2="National Currency",IF(Investment_Breakdown_DATA!U355=0,0,Investment_Breakdown_DATA!U355),IF($C$2="Current Exchange rate",IF(Investment_Breakdown_DATA!U355=0,0,Investment_Breakdown_DATA!U355/ECO!U28),IF($C$2="Constant Exchange rate",IF(Investment_Breakdown_DATA!U355=0,0,Investment_Breakdown_DATA!U355/ECO!U63))))</f>
        <v>0</v>
      </c>
      <c r="L415" s="64">
        <f>IF($C$2="National Currency",IF(Investment_Breakdown_DATA!V355=0,0,Investment_Breakdown_DATA!V355),IF($C$2="Current Exchange rate",IF(Investment_Breakdown_DATA!V355=0,0,Investment_Breakdown_DATA!V355/ECO!V28),IF($C$2="Constant Exchange rate",IF(Investment_Breakdown_DATA!V355=0,0,Investment_Breakdown_DATA!V355/ECO!V63))))</f>
        <v>0</v>
      </c>
      <c r="M415" s="64">
        <f>IF($C$2="National Currency",IF(Investment_Breakdown_DATA!W355=0,0,Investment_Breakdown_DATA!W355),IF($C$2="Current Exchange rate",IF(Investment_Breakdown_DATA!W355=0,0,Investment_Breakdown_DATA!W355/ECO!W28),IF($C$2="Constant Exchange rate",IF(Investment_Breakdown_DATA!W355=0,0,Investment_Breakdown_DATA!W355/ECO!W63))))</f>
        <v>0</v>
      </c>
      <c r="N415" s="64">
        <f>IF($C$2="National Currency",IF(Investment_Breakdown_DATA!X355=0,0,Investment_Breakdown_DATA!X355),IF($C$2="Current Exchange rate",IF(Investment_Breakdown_DATA!X355=0,0,Investment_Breakdown_DATA!X355/ECO!X28),IF($C$2="Constant Exchange rate",IF(Investment_Breakdown_DATA!X355=0,0,Investment_Breakdown_DATA!X355/ECO!X63))))</f>
        <v>0</v>
      </c>
      <c r="O415" s="64">
        <f>IF($C$2="National Currency",IF(Investment_Breakdown_DATA!Y355=0,0,Investment_Breakdown_DATA!Y355),IF($C$2="Current Exchange rate",IF(Investment_Breakdown_DATA!Y355=0,0,Investment_Breakdown_DATA!Y355/ECO!Y28),IF($C$2="Constant Exchange rate",IF(Investment_Breakdown_DATA!Y355=0,0,Investment_Breakdown_DATA!Y355/ECO!Y63))))</f>
        <v>0</v>
      </c>
      <c r="P415" s="144">
        <f>IF($C$2="National Currency",IF(Investment_Breakdown_DATA!Z355=0,0,Investment_Breakdown_DATA!Z355),IF($C$2="Current Exchange rate",IF(Investment_Breakdown_DATA!Z355=0,0,Investment_Breakdown_DATA!Z355/ECO!Z28),IF($C$2="Constant Exchange rate",IF(Investment_Breakdown_DATA!Z355=0,0,Investment_Breakdown_DATA!Z355/ECO!Z63))))</f>
        <v>0</v>
      </c>
      <c r="Q415" s="63">
        <f t="shared" si="121"/>
        <v>0</v>
      </c>
      <c r="R415" s="63" t="str">
        <f t="shared" si="122"/>
        <v>-</v>
      </c>
      <c r="S415" s="63" t="str">
        <f t="shared" si="123"/>
        <v>-</v>
      </c>
    </row>
    <row r="416" spans="3:19" ht="15" x14ac:dyDescent="0.25">
      <c r="C416" s="165"/>
      <c r="D416" s="166"/>
      <c r="E416" s="61" t="str">
        <f t="shared" si="120"/>
        <v>LU</v>
      </c>
      <c r="F416" s="64">
        <f>IF($C$2="National Currency",IF(Investment_Breakdown_DATA!P356=0,0,Investment_Breakdown_DATA!P356),IF($C$2="Current Exchange rate",IF(Investment_Breakdown_DATA!P356=0,0,Investment_Breakdown_DATA!P356/ECO!P29),IF($C$2="Constant Exchange rate",IF(Investment_Breakdown_DATA!P356=0,0,Investment_Breakdown_DATA!P356/ECO!P64))))</f>
        <v>0</v>
      </c>
      <c r="G416" s="64">
        <f>IF($C$2="National Currency",IF(Investment_Breakdown_DATA!Q356=0,0,Investment_Breakdown_DATA!Q356),IF($C$2="Current Exchange rate",IF(Investment_Breakdown_DATA!Q356=0,0,Investment_Breakdown_DATA!Q356/ECO!Q29),IF($C$2="Constant Exchange rate",IF(Investment_Breakdown_DATA!Q356=0,0,Investment_Breakdown_DATA!Q356/ECO!Q64))))</f>
        <v>0</v>
      </c>
      <c r="H416" s="64">
        <f>IF($C$2="National Currency",IF(Investment_Breakdown_DATA!R356=0,0,Investment_Breakdown_DATA!R356),IF($C$2="Current Exchange rate",IF(Investment_Breakdown_DATA!R356=0,0,Investment_Breakdown_DATA!R356/ECO!R29),IF($C$2="Constant Exchange rate",IF(Investment_Breakdown_DATA!R356=0,0,Investment_Breakdown_DATA!R356/ECO!R64))))</f>
        <v>0</v>
      </c>
      <c r="I416" s="64">
        <f>IF($C$2="National Currency",IF(Investment_Breakdown_DATA!S356=0,0,Investment_Breakdown_DATA!S356),IF($C$2="Current Exchange rate",IF(Investment_Breakdown_DATA!S356=0,0,Investment_Breakdown_DATA!S356/ECO!S29),IF($C$2="Constant Exchange rate",IF(Investment_Breakdown_DATA!S356=0,0,Investment_Breakdown_DATA!S356/ECO!S64))))</f>
        <v>0</v>
      </c>
      <c r="J416" s="64">
        <f>IF($C$2="National Currency",IF(Investment_Breakdown_DATA!T356=0,0,Investment_Breakdown_DATA!T356),IF($C$2="Current Exchange rate",IF(Investment_Breakdown_DATA!T356=0,0,Investment_Breakdown_DATA!T356/ECO!T29),IF($C$2="Constant Exchange rate",IF(Investment_Breakdown_DATA!T356=0,0,Investment_Breakdown_DATA!T356/ECO!T64))))</f>
        <v>0</v>
      </c>
      <c r="K416" s="64">
        <f>IF($C$2="National Currency",IF(Investment_Breakdown_DATA!U356=0,0,Investment_Breakdown_DATA!U356),IF($C$2="Current Exchange rate",IF(Investment_Breakdown_DATA!U356=0,0,Investment_Breakdown_DATA!U356/ECO!U29),IF($C$2="Constant Exchange rate",IF(Investment_Breakdown_DATA!U356=0,0,Investment_Breakdown_DATA!U356/ECO!U64))))</f>
        <v>0</v>
      </c>
      <c r="L416" s="64">
        <f>IF($C$2="National Currency",IF(Investment_Breakdown_DATA!V356=0,0,Investment_Breakdown_DATA!V356),IF($C$2="Current Exchange rate",IF(Investment_Breakdown_DATA!V356=0,0,Investment_Breakdown_DATA!V356/ECO!V29),IF($C$2="Constant Exchange rate",IF(Investment_Breakdown_DATA!V356=0,0,Investment_Breakdown_DATA!V356/ECO!V64))))</f>
        <v>0</v>
      </c>
      <c r="M416" s="64">
        <f>IF($C$2="National Currency",IF(Investment_Breakdown_DATA!W356=0,0,Investment_Breakdown_DATA!W356),IF($C$2="Current Exchange rate",IF(Investment_Breakdown_DATA!W356=0,0,Investment_Breakdown_DATA!W356/ECO!W29),IF($C$2="Constant Exchange rate",IF(Investment_Breakdown_DATA!W356=0,0,Investment_Breakdown_DATA!W356/ECO!W64))))</f>
        <v>0</v>
      </c>
      <c r="N416" s="64">
        <f>IF($C$2="National Currency",IF(Investment_Breakdown_DATA!X356=0,0,Investment_Breakdown_DATA!X356),IF($C$2="Current Exchange rate",IF(Investment_Breakdown_DATA!X356=0,0,Investment_Breakdown_DATA!X356/ECO!X29),IF($C$2="Constant Exchange rate",IF(Investment_Breakdown_DATA!X356=0,0,Investment_Breakdown_DATA!X356/ECO!X64))))</f>
        <v>0</v>
      </c>
      <c r="O416" s="64">
        <f>IF($C$2="National Currency",IF(Investment_Breakdown_DATA!Y356=0,0,Investment_Breakdown_DATA!Y356),IF($C$2="Current Exchange rate",IF(Investment_Breakdown_DATA!Y356=0,0,Investment_Breakdown_DATA!Y356/ECO!Y29),IF($C$2="Constant Exchange rate",IF(Investment_Breakdown_DATA!Y356=0,0,Investment_Breakdown_DATA!Y356/ECO!Y64))))</f>
        <v>0</v>
      </c>
      <c r="P416" s="144">
        <f>IF($C$2="National Currency",IF(Investment_Breakdown_DATA!Z356=0,0,Investment_Breakdown_DATA!Z356),IF($C$2="Current Exchange rate",IF(Investment_Breakdown_DATA!Z356=0,0,Investment_Breakdown_DATA!Z356/ECO!Z29),IF($C$2="Constant Exchange rate",IF(Investment_Breakdown_DATA!Z356=0,0,Investment_Breakdown_DATA!Z356/ECO!Z64))))</f>
        <v>0</v>
      </c>
      <c r="Q416" s="63">
        <f t="shared" si="121"/>
        <v>0</v>
      </c>
      <c r="R416" s="63" t="str">
        <f t="shared" si="122"/>
        <v>-</v>
      </c>
      <c r="S416" s="63" t="str">
        <f t="shared" si="123"/>
        <v>-</v>
      </c>
    </row>
    <row r="417" spans="3:19" ht="15" x14ac:dyDescent="0.25">
      <c r="C417" s="165"/>
      <c r="D417" s="166"/>
      <c r="E417" s="61" t="str">
        <f t="shared" si="120"/>
        <v>LV</v>
      </c>
      <c r="F417" s="64">
        <f>IF($C$2="National Currency",IF(Investment_Breakdown_DATA!P357=0,0,Investment_Breakdown_DATA!P357),IF($C$2="Current Exchange rate",IF(Investment_Breakdown_DATA!P357=0,0,Investment_Breakdown_DATA!P357/ECO!P30),IF($C$2="Constant Exchange rate",IF(Investment_Breakdown_DATA!P357=0,0,Investment_Breakdown_DATA!P357/ECO!P65))))</f>
        <v>1.1952191235059761</v>
      </c>
      <c r="G417" s="64">
        <f>IF($C$2="National Currency",IF(Investment_Breakdown_DATA!Q357=0,0,Investment_Breakdown_DATA!Q357),IF($C$2="Current Exchange rate",IF(Investment_Breakdown_DATA!Q357=0,0,Investment_Breakdown_DATA!Q357/ECO!Q30),IF($C$2="Constant Exchange rate",IF(Investment_Breakdown_DATA!Q357=0,0,Investment_Breakdown_DATA!Q357/ECO!Q65))))</f>
        <v>3.9840637450199203</v>
      </c>
      <c r="H417" s="64">
        <f>IF($C$2="National Currency",IF(Investment_Breakdown_DATA!R357=0,0,Investment_Breakdown_DATA!R357),IF($C$2="Current Exchange rate",IF(Investment_Breakdown_DATA!R357=0,0,Investment_Breakdown_DATA!R357/ECO!R30),IF($C$2="Constant Exchange rate",IF(Investment_Breakdown_DATA!R357=0,0,Investment_Breakdown_DATA!R357/ECO!R65))))</f>
        <v>9.049516220830963</v>
      </c>
      <c r="I417" s="64">
        <f>IF($C$2="National Currency",IF(Investment_Breakdown_DATA!S357=0,0,Investment_Breakdown_DATA!S357),IF($C$2="Current Exchange rate",IF(Investment_Breakdown_DATA!S357=0,0,Investment_Breakdown_DATA!S357/ECO!S30),IF($C$2="Constant Exchange rate",IF(Investment_Breakdown_DATA!S357=0,0,Investment_Breakdown_DATA!S357/ECO!S65))))</f>
        <v>11.112692088787705</v>
      </c>
      <c r="J417" s="64">
        <f>IF($C$2="National Currency",IF(Investment_Breakdown_DATA!T357=0,0,Investment_Breakdown_DATA!T357),IF($C$2="Current Exchange rate",IF(Investment_Breakdown_DATA!T357=0,0,Investment_Breakdown_DATA!T357/ECO!T30),IF($C$2="Constant Exchange rate",IF(Investment_Breakdown_DATA!T357=0,0,Investment_Breakdown_DATA!T357/ECO!T65))))</f>
        <v>7.7973819009675589</v>
      </c>
      <c r="K417" s="64">
        <f>IF($C$2="National Currency",IF(Investment_Breakdown_DATA!U357=0,0,Investment_Breakdown_DATA!U357),IF($C$2="Current Exchange rate",IF(Investment_Breakdown_DATA!U357=0,0,Investment_Breakdown_DATA!U357/ECO!U30),IF($C$2="Constant Exchange rate",IF(Investment_Breakdown_DATA!U357=0,0,Investment_Breakdown_DATA!U357/ECO!U65))))</f>
        <v>9.7182697780307343</v>
      </c>
      <c r="L417" s="64">
        <f>IF($C$2="National Currency",IF(Investment_Breakdown_DATA!V357=0,0,Investment_Breakdown_DATA!V357),IF($C$2="Current Exchange rate",IF(Investment_Breakdown_DATA!V357=0,0,Investment_Breakdown_DATA!V357/ECO!V30),IF($C$2="Constant Exchange rate",IF(Investment_Breakdown_DATA!V357=0,0,Investment_Breakdown_DATA!V357/ECO!V65))))</f>
        <v>17.686397268070575</v>
      </c>
      <c r="M417" s="64">
        <f>IF($C$2="National Currency",IF(Investment_Breakdown_DATA!W357=0,0,Investment_Breakdown_DATA!W357),IF($C$2="Current Exchange rate",IF(Investment_Breakdown_DATA!W357=0,0,Investment_Breakdown_DATA!W357/ECO!W30),IF($C$2="Constant Exchange rate",IF(Investment_Breakdown_DATA!W357=0,0,Investment_Breakdown_DATA!W357/ECO!W65))))</f>
        <v>32.427433124644281</v>
      </c>
      <c r="N417" s="64">
        <f>IF($C$2="National Currency",IF(Investment_Breakdown_DATA!X357=0,0,Investment_Breakdown_DATA!X357),IF($C$2="Current Exchange rate",IF(Investment_Breakdown_DATA!X357=0,0,Investment_Breakdown_DATA!X357/ECO!X30),IF($C$2="Constant Exchange rate",IF(Investment_Breakdown_DATA!X357=0,0,Investment_Breakdown_DATA!X357/ECO!X65))))</f>
        <v>35.315879339783727</v>
      </c>
      <c r="O417" s="64">
        <f>IF($C$2="National Currency",IF(Investment_Breakdown_DATA!Y357=0,0,Investment_Breakdown_DATA!Y357),IF($C$2="Current Exchange rate",IF(Investment_Breakdown_DATA!Y357=0,0,Investment_Breakdown_DATA!Y357/ECO!Y30),IF($C$2="Constant Exchange rate",IF(Investment_Breakdown_DATA!Y357=0,0,Investment_Breakdown_DATA!Y357/ECO!Y65))))</f>
        <v>43.29823562891292</v>
      </c>
      <c r="P417" s="144">
        <f>IF($C$2="National Currency",IF(Investment_Breakdown_DATA!Z357=0,0,Investment_Breakdown_DATA!Z357),IF($C$2="Current Exchange rate",IF(Investment_Breakdown_DATA!Z357=0,0,Investment_Breakdown_DATA!Z357/ECO!Z30),IF($C$2="Constant Exchange rate",IF(Investment_Breakdown_DATA!Z357=0,0,Investment_Breakdown_DATA!Z357/ECO!Z65))))</f>
        <v>0</v>
      </c>
      <c r="Q417" s="63">
        <f t="shared" si="121"/>
        <v>2.3005826905276454E-5</v>
      </c>
      <c r="R417" s="63">
        <f t="shared" si="122"/>
        <v>0.22602739726027377</v>
      </c>
      <c r="S417" s="63">
        <f t="shared" si="123"/>
        <v>35.226190476190474</v>
      </c>
    </row>
    <row r="418" spans="3:19" ht="15" x14ac:dyDescent="0.25">
      <c r="C418" s="165"/>
      <c r="D418" s="166"/>
      <c r="E418" s="61" t="str">
        <f t="shared" si="120"/>
        <v>MT</v>
      </c>
      <c r="F418" s="64">
        <f>IF($C$2="National Currency",IF(Investment_Breakdown_DATA!P358=0,0,Investment_Breakdown_DATA!P358),IF($C$2="Current Exchange rate",IF(Investment_Breakdown_DATA!P358=0,0,Investment_Breakdown_DATA!P358/ECO!P31),IF($C$2="Constant Exchange rate",IF(Investment_Breakdown_DATA!P358=0,0,Investment_Breakdown_DATA!P358/ECO!P66))))</f>
        <v>0</v>
      </c>
      <c r="G418" s="64">
        <f>IF($C$2="National Currency",IF(Investment_Breakdown_DATA!Q358=0,0,Investment_Breakdown_DATA!Q358),IF($C$2="Current Exchange rate",IF(Investment_Breakdown_DATA!Q358=0,0,Investment_Breakdown_DATA!Q358/ECO!Q31),IF($C$2="Constant Exchange rate",IF(Investment_Breakdown_DATA!Q358=0,0,Investment_Breakdown_DATA!Q358/ECO!Q66))))</f>
        <v>0</v>
      </c>
      <c r="H418" s="64">
        <f>IF($C$2="National Currency",IF(Investment_Breakdown_DATA!R358=0,0,Investment_Breakdown_DATA!R358),IF($C$2="Current Exchange rate",IF(Investment_Breakdown_DATA!R358=0,0,Investment_Breakdown_DATA!R358/ECO!R31),IF($C$2="Constant Exchange rate",IF(Investment_Breakdown_DATA!R358=0,0,Investment_Breakdown_DATA!R358/ECO!R66))))</f>
        <v>0</v>
      </c>
      <c r="I418" s="64">
        <f>IF($C$2="National Currency",IF(Investment_Breakdown_DATA!S358=0,0,Investment_Breakdown_DATA!S358),IF($C$2="Current Exchange rate",IF(Investment_Breakdown_DATA!S358=0,0,Investment_Breakdown_DATA!S358/ECO!S31),IF($C$2="Constant Exchange rate",IF(Investment_Breakdown_DATA!S358=0,0,Investment_Breakdown_DATA!S358/ECO!S66))))</f>
        <v>0</v>
      </c>
      <c r="J418" s="64">
        <f>IF($C$2="National Currency",IF(Investment_Breakdown_DATA!T358=0,0,Investment_Breakdown_DATA!T358),IF($C$2="Current Exchange rate",IF(Investment_Breakdown_DATA!T358=0,0,Investment_Breakdown_DATA!T358/ECO!T31),IF($C$2="Constant Exchange rate",IF(Investment_Breakdown_DATA!T358=0,0,Investment_Breakdown_DATA!T358/ECO!T66))))</f>
        <v>0</v>
      </c>
      <c r="K418" s="64">
        <f>IF($C$2="National Currency",IF(Investment_Breakdown_DATA!U358=0,0,Investment_Breakdown_DATA!U358),IF($C$2="Current Exchange rate",IF(Investment_Breakdown_DATA!U358=0,0,Investment_Breakdown_DATA!U358/ECO!U31),IF($C$2="Constant Exchange rate",IF(Investment_Breakdown_DATA!U358=0,0,Investment_Breakdown_DATA!U358/ECO!U66))))</f>
        <v>0</v>
      </c>
      <c r="L418" s="64">
        <f>IF($C$2="National Currency",IF(Investment_Breakdown_DATA!V358=0,0,Investment_Breakdown_DATA!V358),IF($C$2="Current Exchange rate",IF(Investment_Breakdown_DATA!V358=0,0,Investment_Breakdown_DATA!V358/ECO!V31),IF($C$2="Constant Exchange rate",IF(Investment_Breakdown_DATA!V358=0,0,Investment_Breakdown_DATA!V358/ECO!V66))))</f>
        <v>0</v>
      </c>
      <c r="M418" s="64">
        <f>IF($C$2="National Currency",IF(Investment_Breakdown_DATA!W358=0,0,Investment_Breakdown_DATA!W358),IF($C$2="Current Exchange rate",IF(Investment_Breakdown_DATA!W358=0,0,Investment_Breakdown_DATA!W358/ECO!W31),IF($C$2="Constant Exchange rate",IF(Investment_Breakdown_DATA!W358=0,0,Investment_Breakdown_DATA!W358/ECO!W66))))</f>
        <v>0</v>
      </c>
      <c r="N418" s="64">
        <f>IF($C$2="National Currency",IF(Investment_Breakdown_DATA!X358=0,0,Investment_Breakdown_DATA!X358),IF($C$2="Current Exchange rate",IF(Investment_Breakdown_DATA!X358=0,0,Investment_Breakdown_DATA!X358/ECO!X31),IF($C$2="Constant Exchange rate",IF(Investment_Breakdown_DATA!X358=0,0,Investment_Breakdown_DATA!X358/ECO!X66))))</f>
        <v>0</v>
      </c>
      <c r="O418" s="64">
        <f>IF($C$2="National Currency",IF(Investment_Breakdown_DATA!Y358=0,0,Investment_Breakdown_DATA!Y358),IF($C$2="Current Exchange rate",IF(Investment_Breakdown_DATA!Y358=0,0,Investment_Breakdown_DATA!Y358/ECO!Y31),IF($C$2="Constant Exchange rate",IF(Investment_Breakdown_DATA!Y358=0,0,Investment_Breakdown_DATA!Y358/ECO!Y66))))</f>
        <v>0</v>
      </c>
      <c r="P418" s="144">
        <f>IF($C$2="National Currency",IF(Investment_Breakdown_DATA!Z358=0,0,Investment_Breakdown_DATA!Z358),IF($C$2="Current Exchange rate",IF(Investment_Breakdown_DATA!Z358=0,0,Investment_Breakdown_DATA!Z358/ECO!Z31),IF($C$2="Constant Exchange rate",IF(Investment_Breakdown_DATA!Z358=0,0,Investment_Breakdown_DATA!Z358/ECO!Z66))))</f>
        <v>0</v>
      </c>
      <c r="Q418" s="63">
        <f t="shared" si="121"/>
        <v>0</v>
      </c>
      <c r="R418" s="63" t="str">
        <f t="shared" si="122"/>
        <v>-</v>
      </c>
      <c r="S418" s="63" t="str">
        <f t="shared" si="123"/>
        <v>-</v>
      </c>
    </row>
    <row r="419" spans="3:19" ht="15" x14ac:dyDescent="0.25">
      <c r="C419" s="165"/>
      <c r="D419" s="166"/>
      <c r="E419" s="61" t="str">
        <f t="shared" si="120"/>
        <v>NL</v>
      </c>
      <c r="F419" s="64">
        <f>IF($C$2="National Currency",IF(Investment_Breakdown_DATA!P359=0,0,Investment_Breakdown_DATA!P359),IF($C$2="Current Exchange rate",IF(Investment_Breakdown_DATA!P359=0,0,Investment_Breakdown_DATA!P359/ECO!P32),IF($C$2="Constant Exchange rate",IF(Investment_Breakdown_DATA!P359=0,0,Investment_Breakdown_DATA!P359/ECO!P67))))</f>
        <v>0</v>
      </c>
      <c r="G419" s="64">
        <f>IF($C$2="National Currency",IF(Investment_Breakdown_DATA!Q359=0,0,Investment_Breakdown_DATA!Q359),IF($C$2="Current Exchange rate",IF(Investment_Breakdown_DATA!Q359=0,0,Investment_Breakdown_DATA!Q359/ECO!Q32),IF($C$2="Constant Exchange rate",IF(Investment_Breakdown_DATA!Q359=0,0,Investment_Breakdown_DATA!Q359/ECO!Q67))))</f>
        <v>0</v>
      </c>
      <c r="H419" s="64">
        <f>IF($C$2="National Currency",IF(Investment_Breakdown_DATA!R359=0,0,Investment_Breakdown_DATA!R359),IF($C$2="Current Exchange rate",IF(Investment_Breakdown_DATA!R359=0,0,Investment_Breakdown_DATA!R359/ECO!R32),IF($C$2="Constant Exchange rate",IF(Investment_Breakdown_DATA!R359=0,0,Investment_Breakdown_DATA!R359/ECO!R67))))</f>
        <v>0</v>
      </c>
      <c r="I419" s="64">
        <f>IF($C$2="National Currency",IF(Investment_Breakdown_DATA!S359=0,0,Investment_Breakdown_DATA!S359),IF($C$2="Current Exchange rate",IF(Investment_Breakdown_DATA!S359=0,0,Investment_Breakdown_DATA!S359/ECO!S32),IF($C$2="Constant Exchange rate",IF(Investment_Breakdown_DATA!S359=0,0,Investment_Breakdown_DATA!S359/ECO!S67))))</f>
        <v>0</v>
      </c>
      <c r="J419" s="64">
        <f>IF($C$2="National Currency",IF(Investment_Breakdown_DATA!T359=0,0,Investment_Breakdown_DATA!T359),IF($C$2="Current Exchange rate",IF(Investment_Breakdown_DATA!T359=0,0,Investment_Breakdown_DATA!T359/ECO!T32),IF($C$2="Constant Exchange rate",IF(Investment_Breakdown_DATA!T359=0,0,Investment_Breakdown_DATA!T359/ECO!T67))))</f>
        <v>0</v>
      </c>
      <c r="K419" s="64">
        <f>IF($C$2="National Currency",IF(Investment_Breakdown_DATA!U359=0,0,Investment_Breakdown_DATA!U359),IF($C$2="Current Exchange rate",IF(Investment_Breakdown_DATA!U359=0,0,Investment_Breakdown_DATA!U359/ECO!U32),IF($C$2="Constant Exchange rate",IF(Investment_Breakdown_DATA!U359=0,0,Investment_Breakdown_DATA!U359/ECO!U67))))</f>
        <v>0</v>
      </c>
      <c r="L419" s="64">
        <f>IF($C$2="National Currency",IF(Investment_Breakdown_DATA!V359=0,0,Investment_Breakdown_DATA!V359),IF($C$2="Current Exchange rate",IF(Investment_Breakdown_DATA!V359=0,0,Investment_Breakdown_DATA!V359/ECO!V32),IF($C$2="Constant Exchange rate",IF(Investment_Breakdown_DATA!V359=0,0,Investment_Breakdown_DATA!V359/ECO!V67))))</f>
        <v>0</v>
      </c>
      <c r="M419" s="64">
        <f>IF($C$2="National Currency",IF(Investment_Breakdown_DATA!W359=0,0,Investment_Breakdown_DATA!W359),IF($C$2="Current Exchange rate",IF(Investment_Breakdown_DATA!W359=0,0,Investment_Breakdown_DATA!W359/ECO!W32),IF($C$2="Constant Exchange rate",IF(Investment_Breakdown_DATA!W359=0,0,Investment_Breakdown_DATA!W359/ECO!W67))))</f>
        <v>0</v>
      </c>
      <c r="N419" s="64">
        <f>IF($C$2="National Currency",IF(Investment_Breakdown_DATA!X359=0,0,Investment_Breakdown_DATA!X359),IF($C$2="Current Exchange rate",IF(Investment_Breakdown_DATA!X359=0,0,Investment_Breakdown_DATA!X359/ECO!X32),IF($C$2="Constant Exchange rate",IF(Investment_Breakdown_DATA!X359=0,0,Investment_Breakdown_DATA!X359/ECO!X67))))</f>
        <v>0</v>
      </c>
      <c r="O419" s="64">
        <f>IF($C$2="National Currency",IF(Investment_Breakdown_DATA!Y359=0,0,Investment_Breakdown_DATA!Y359),IF($C$2="Current Exchange rate",IF(Investment_Breakdown_DATA!Y359=0,0,Investment_Breakdown_DATA!Y359/ECO!Y32),IF($C$2="Constant Exchange rate",IF(Investment_Breakdown_DATA!Y359=0,0,Investment_Breakdown_DATA!Y359/ECO!Y67))))</f>
        <v>0</v>
      </c>
      <c r="P419" s="144">
        <f>IF($C$2="National Currency",IF(Investment_Breakdown_DATA!Z359=0,0,Investment_Breakdown_DATA!Z359),IF($C$2="Current Exchange rate",IF(Investment_Breakdown_DATA!Z359=0,0,Investment_Breakdown_DATA!Z359/ECO!Z32),IF($C$2="Constant Exchange rate",IF(Investment_Breakdown_DATA!Z359=0,0,Investment_Breakdown_DATA!Z359/ECO!Z67))))</f>
        <v>0</v>
      </c>
      <c r="Q419" s="63">
        <f t="shared" si="121"/>
        <v>0</v>
      </c>
      <c r="R419" s="63" t="str">
        <f t="shared" si="122"/>
        <v>-</v>
      </c>
      <c r="S419" s="63" t="str">
        <f t="shared" si="123"/>
        <v>-</v>
      </c>
    </row>
    <row r="420" spans="3:19" ht="15" x14ac:dyDescent="0.25">
      <c r="C420" s="165"/>
      <c r="D420" s="166"/>
      <c r="E420" s="61" t="str">
        <f t="shared" si="120"/>
        <v>NO</v>
      </c>
      <c r="F420" s="64">
        <f>IF($C$2="National Currency",IF(Investment_Breakdown_DATA!P360=0,0,Investment_Breakdown_DATA!P360),IF($C$2="Current Exchange rate",IF(Investment_Breakdown_DATA!P360=0,0,Investment_Breakdown_DATA!P360/ECO!P33),IF($C$2="Constant Exchange rate",IF(Investment_Breakdown_DATA!P360=0,0,Investment_Breakdown_DATA!P360/ECO!P68))))</f>
        <v>0</v>
      </c>
      <c r="G420" s="64">
        <f>IF($C$2="National Currency",IF(Investment_Breakdown_DATA!Q360=0,0,Investment_Breakdown_DATA!Q360),IF($C$2="Current Exchange rate",IF(Investment_Breakdown_DATA!Q360=0,0,Investment_Breakdown_DATA!Q360/ECO!Q33),IF($C$2="Constant Exchange rate",IF(Investment_Breakdown_DATA!Q360=0,0,Investment_Breakdown_DATA!Q360/ECO!Q68))))</f>
        <v>0</v>
      </c>
      <c r="H420" s="64">
        <f>IF($C$2="National Currency",IF(Investment_Breakdown_DATA!R360=0,0,Investment_Breakdown_DATA!R360),IF($C$2="Current Exchange rate",IF(Investment_Breakdown_DATA!R360=0,0,Investment_Breakdown_DATA!R360/ECO!R33),IF($C$2="Constant Exchange rate",IF(Investment_Breakdown_DATA!R360=0,0,Investment_Breakdown_DATA!R360/ECO!R68))))</f>
        <v>0</v>
      </c>
      <c r="I420" s="64">
        <f>IF($C$2="National Currency",IF(Investment_Breakdown_DATA!S360=0,0,Investment_Breakdown_DATA!S360),IF($C$2="Current Exchange rate",IF(Investment_Breakdown_DATA!S360=0,0,Investment_Breakdown_DATA!S360/ECO!S33),IF($C$2="Constant Exchange rate",IF(Investment_Breakdown_DATA!S360=0,0,Investment_Breakdown_DATA!S360/ECO!S68))))</f>
        <v>0</v>
      </c>
      <c r="J420" s="64">
        <f>IF($C$2="National Currency",IF(Investment_Breakdown_DATA!T360=0,0,Investment_Breakdown_DATA!T360),IF($C$2="Current Exchange rate",IF(Investment_Breakdown_DATA!T360=0,0,Investment_Breakdown_DATA!T360/ECO!T33),IF($C$2="Constant Exchange rate",IF(Investment_Breakdown_DATA!T360=0,0,Investment_Breakdown_DATA!T360/ECO!T68))))</f>
        <v>0</v>
      </c>
      <c r="K420" s="64">
        <f>IF($C$2="National Currency",IF(Investment_Breakdown_DATA!U360=0,0,Investment_Breakdown_DATA!U360),IF($C$2="Current Exchange rate",IF(Investment_Breakdown_DATA!U360=0,0,Investment_Breakdown_DATA!U360/ECO!U33),IF($C$2="Constant Exchange rate",IF(Investment_Breakdown_DATA!U360=0,0,Investment_Breakdown_DATA!U360/ECO!U68))))</f>
        <v>0</v>
      </c>
      <c r="L420" s="64">
        <f>IF($C$2="National Currency",IF(Investment_Breakdown_DATA!V360=0,0,Investment_Breakdown_DATA!V360),IF($C$2="Current Exchange rate",IF(Investment_Breakdown_DATA!V360=0,0,Investment_Breakdown_DATA!V360/ECO!V33),IF($C$2="Constant Exchange rate",IF(Investment_Breakdown_DATA!V360=0,0,Investment_Breakdown_DATA!V360/ECO!V68))))</f>
        <v>0</v>
      </c>
      <c r="M420" s="64">
        <f>IF($C$2="National Currency",IF(Investment_Breakdown_DATA!W360=0,0,Investment_Breakdown_DATA!W360),IF($C$2="Current Exchange rate",IF(Investment_Breakdown_DATA!W360=0,0,Investment_Breakdown_DATA!W360/ECO!W33),IF($C$2="Constant Exchange rate",IF(Investment_Breakdown_DATA!W360=0,0,Investment_Breakdown_DATA!W360/ECO!W68))))</f>
        <v>0</v>
      </c>
      <c r="N420" s="64">
        <f>IF($C$2="National Currency",IF(Investment_Breakdown_DATA!X360=0,0,Investment_Breakdown_DATA!X360),IF($C$2="Current Exchange rate",IF(Investment_Breakdown_DATA!X360=0,0,Investment_Breakdown_DATA!X360/ECO!X33),IF($C$2="Constant Exchange rate",IF(Investment_Breakdown_DATA!X360=0,0,Investment_Breakdown_DATA!X360/ECO!X68))))</f>
        <v>0</v>
      </c>
      <c r="O420" s="64">
        <f>IF($C$2="National Currency",IF(Investment_Breakdown_DATA!Y360=0,0,Investment_Breakdown_DATA!Y360),IF($C$2="Current Exchange rate",IF(Investment_Breakdown_DATA!Y360=0,0,Investment_Breakdown_DATA!Y360/ECO!Y33),IF($C$2="Constant Exchange rate",IF(Investment_Breakdown_DATA!Y360=0,0,Investment_Breakdown_DATA!Y360/ECO!Y68))))</f>
        <v>0</v>
      </c>
      <c r="P420" s="144">
        <f>IF($C$2="National Currency",IF(Investment_Breakdown_DATA!Z360=0,0,Investment_Breakdown_DATA!Z360),IF($C$2="Current Exchange rate",IF(Investment_Breakdown_DATA!Z360=0,0,Investment_Breakdown_DATA!Z360/ECO!Z33),IF($C$2="Constant Exchange rate",IF(Investment_Breakdown_DATA!Z360=0,0,Investment_Breakdown_DATA!Z360/ECO!Z68))))</f>
        <v>0</v>
      </c>
      <c r="Q420" s="63">
        <f t="shared" si="121"/>
        <v>0</v>
      </c>
      <c r="R420" s="63" t="str">
        <f t="shared" si="122"/>
        <v>-</v>
      </c>
      <c r="S420" s="63" t="str">
        <f t="shared" si="123"/>
        <v>-</v>
      </c>
    </row>
    <row r="421" spans="3:19" ht="15" x14ac:dyDescent="0.25">
      <c r="C421" s="165"/>
      <c r="D421" s="166"/>
      <c r="E421" s="61" t="str">
        <f t="shared" si="120"/>
        <v>PL</v>
      </c>
      <c r="F421" s="64">
        <f>IF($C$2="National Currency",IF(Investment_Breakdown_DATA!P361=0,0,Investment_Breakdown_DATA!P361),IF($C$2="Current Exchange rate",IF(Investment_Breakdown_DATA!P361=0,0,Investment_Breakdown_DATA!P361/ECO!P34),IF($C$2="Constant Exchange rate",IF(Investment_Breakdown_DATA!P361=0,0,Investment_Breakdown_DATA!P361/ECO!P69))))</f>
        <v>0</v>
      </c>
      <c r="G421" s="64">
        <f>IF($C$2="National Currency",IF(Investment_Breakdown_DATA!Q361=0,0,Investment_Breakdown_DATA!Q361),IF($C$2="Current Exchange rate",IF(Investment_Breakdown_DATA!Q361=0,0,Investment_Breakdown_DATA!Q361/ECO!Q34),IF($C$2="Constant Exchange rate",IF(Investment_Breakdown_DATA!Q361=0,0,Investment_Breakdown_DATA!Q361/ECO!Q69))))</f>
        <v>0</v>
      </c>
      <c r="H421" s="64">
        <f>IF($C$2="National Currency",IF(Investment_Breakdown_DATA!R361=0,0,Investment_Breakdown_DATA!R361),IF($C$2="Current Exchange rate",IF(Investment_Breakdown_DATA!R361=0,0,Investment_Breakdown_DATA!R361/ECO!R34),IF($C$2="Constant Exchange rate",IF(Investment_Breakdown_DATA!R361=0,0,Investment_Breakdown_DATA!R361/ECO!R69))))</f>
        <v>0</v>
      </c>
      <c r="I421" s="64">
        <f>IF($C$2="National Currency",IF(Investment_Breakdown_DATA!S361=0,0,Investment_Breakdown_DATA!S361),IF($C$2="Current Exchange rate",IF(Investment_Breakdown_DATA!S361=0,0,Investment_Breakdown_DATA!S361/ECO!S34),IF($C$2="Constant Exchange rate",IF(Investment_Breakdown_DATA!S361=0,0,Investment_Breakdown_DATA!S361/ECO!S69))))</f>
        <v>0</v>
      </c>
      <c r="J421" s="64">
        <f>IF($C$2="National Currency",IF(Investment_Breakdown_DATA!T361=0,0,Investment_Breakdown_DATA!T361),IF($C$2="Current Exchange rate",IF(Investment_Breakdown_DATA!T361=0,0,Investment_Breakdown_DATA!T361/ECO!T34),IF($C$2="Constant Exchange rate",IF(Investment_Breakdown_DATA!T361=0,0,Investment_Breakdown_DATA!T361/ECO!T69))))</f>
        <v>0</v>
      </c>
      <c r="K421" s="64">
        <f>IF($C$2="National Currency",IF(Investment_Breakdown_DATA!U361=0,0,Investment_Breakdown_DATA!U361),IF($C$2="Current Exchange rate",IF(Investment_Breakdown_DATA!U361=0,0,Investment_Breakdown_DATA!U361/ECO!U34),IF($C$2="Constant Exchange rate",IF(Investment_Breakdown_DATA!U361=0,0,Investment_Breakdown_DATA!U361/ECO!U69))))</f>
        <v>0</v>
      </c>
      <c r="L421" s="64">
        <f>IF($C$2="National Currency",IF(Investment_Breakdown_DATA!V361=0,0,Investment_Breakdown_DATA!V361),IF($C$2="Current Exchange rate",IF(Investment_Breakdown_DATA!V361=0,0,Investment_Breakdown_DATA!V361/ECO!V34),IF($C$2="Constant Exchange rate",IF(Investment_Breakdown_DATA!V361=0,0,Investment_Breakdown_DATA!V361/ECO!V69))))</f>
        <v>0</v>
      </c>
      <c r="M421" s="64">
        <f>IF($C$2="National Currency",IF(Investment_Breakdown_DATA!W361=0,0,Investment_Breakdown_DATA!W361),IF($C$2="Current Exchange rate",IF(Investment_Breakdown_DATA!W361=0,0,Investment_Breakdown_DATA!W361/ECO!W34),IF($C$2="Constant Exchange rate",IF(Investment_Breakdown_DATA!W361=0,0,Investment_Breakdown_DATA!W361/ECO!W69))))</f>
        <v>0</v>
      </c>
      <c r="N421" s="64">
        <f>IF($C$2="National Currency",IF(Investment_Breakdown_DATA!X361=0,0,Investment_Breakdown_DATA!X361),IF($C$2="Current Exchange rate",IF(Investment_Breakdown_DATA!X361=0,0,Investment_Breakdown_DATA!X361/ECO!X34),IF($C$2="Constant Exchange rate",IF(Investment_Breakdown_DATA!X361=0,0,Investment_Breakdown_DATA!X361/ECO!X69))))</f>
        <v>0</v>
      </c>
      <c r="O421" s="64">
        <f>IF($C$2="National Currency",IF(Investment_Breakdown_DATA!Y361=0,0,Investment_Breakdown_DATA!Y361),IF($C$2="Current Exchange rate",IF(Investment_Breakdown_DATA!Y361=0,0,Investment_Breakdown_DATA!Y361/ECO!Y34),IF($C$2="Constant Exchange rate",IF(Investment_Breakdown_DATA!Y361=0,0,Investment_Breakdown_DATA!Y361/ECO!Y69))))</f>
        <v>0</v>
      </c>
      <c r="P421" s="144">
        <f>IF($C$2="National Currency",IF(Investment_Breakdown_DATA!Z361=0,0,Investment_Breakdown_DATA!Z361),IF($C$2="Current Exchange rate",IF(Investment_Breakdown_DATA!Z361=0,0,Investment_Breakdown_DATA!Z361/ECO!Z34),IF($C$2="Constant Exchange rate",IF(Investment_Breakdown_DATA!Z361=0,0,Investment_Breakdown_DATA!Z361/ECO!Z69))))</f>
        <v>0</v>
      </c>
      <c r="Q421" s="63">
        <f t="shared" si="121"/>
        <v>0</v>
      </c>
      <c r="R421" s="63" t="str">
        <f t="shared" si="122"/>
        <v>-</v>
      </c>
      <c r="S421" s="63" t="str">
        <f t="shared" si="123"/>
        <v>-</v>
      </c>
    </row>
    <row r="422" spans="3:19" ht="15" x14ac:dyDescent="0.25">
      <c r="C422" s="165"/>
      <c r="D422" s="166"/>
      <c r="E422" s="61" t="str">
        <f t="shared" si="120"/>
        <v>PT</v>
      </c>
      <c r="F422" s="141">
        <f>IF($C$2="National Currency",IF(Investment_Breakdown_DATA!P362=0,0,Investment_Breakdown_DATA!P362),IF($C$2="Current Exchange rate",IF(Investment_Breakdown_DATA!P362=0,0,Investment_Breakdown_DATA!P362/ECO!P35),IF($C$2="Constant Exchange rate",IF(Investment_Breakdown_DATA!P362=0,0,Investment_Breakdown_DATA!P362/ECO!P70))))</f>
        <v>3035.9548126631889</v>
      </c>
      <c r="G422" s="141">
        <f>IF($C$2="National Currency",IF(Investment_Breakdown_DATA!Q362=0,0,Investment_Breakdown_DATA!Q362),IF($C$2="Current Exchange rate",IF(Investment_Breakdown_DATA!Q362=0,0,Investment_Breakdown_DATA!Q362/ECO!Q35),IF($C$2="Constant Exchange rate",IF(Investment_Breakdown_DATA!Q362=0,0,Investment_Breakdown_DATA!Q362/ECO!Q70))))</f>
        <v>2859.7686253263778</v>
      </c>
      <c r="H422" s="141">
        <f>IF($C$2="National Currency",IF(Investment_Breakdown_DATA!R362=0,0,Investment_Breakdown_DATA!R362),IF($C$2="Current Exchange rate",IF(Investment_Breakdown_DATA!R362=0,0,Investment_Breakdown_DATA!R362/ECO!R35),IF($C$2="Constant Exchange rate",IF(Investment_Breakdown_DATA!R362=0,0,Investment_Breakdown_DATA!R362/ECO!R70))))</f>
        <v>2683.5824379895666</v>
      </c>
      <c r="I422" s="141">
        <f>IF($C$2="National Currency",IF(Investment_Breakdown_DATA!S362=0,0,Investment_Breakdown_DATA!S362),IF($C$2="Current Exchange rate",IF(Investment_Breakdown_DATA!S362=0,0,Investment_Breakdown_DATA!S362/ECO!S35),IF($C$2="Constant Exchange rate",IF(Investment_Breakdown_DATA!S362=0,0,Investment_Breakdown_DATA!S362/ECO!S70))))</f>
        <v>2507.3962506527555</v>
      </c>
      <c r="J422" s="64">
        <f>IF($C$2="National Currency",IF(Investment_Breakdown_DATA!T362=0,0,Investment_Breakdown_DATA!T362),IF($C$2="Current Exchange rate",IF(Investment_Breakdown_DATA!T362=0,0,Investment_Breakdown_DATA!T362/ECO!T35),IF($C$2="Constant Exchange rate",IF(Investment_Breakdown_DATA!T362=0,0,Investment_Breakdown_DATA!T362/ECO!T70))))</f>
        <v>2331.2100633159434</v>
      </c>
      <c r="K422" s="64">
        <f>IF($C$2="National Currency",IF(Investment_Breakdown_DATA!U362=0,0,Investment_Breakdown_DATA!U362),IF($C$2="Current Exchange rate",IF(Investment_Breakdown_DATA!U362=0,0,Investment_Breakdown_DATA!U362/ECO!U35),IF($C$2="Constant Exchange rate",IF(Investment_Breakdown_DATA!U362=0,0,Investment_Breakdown_DATA!U362/ECO!U70))))</f>
        <v>1984.6754153634265</v>
      </c>
      <c r="L422" s="64">
        <f>IF($C$2="National Currency",IF(Investment_Breakdown_DATA!V362=0,0,Investment_Breakdown_DATA!V362),IF($C$2="Current Exchange rate",IF(Investment_Breakdown_DATA!V362=0,0,Investment_Breakdown_DATA!V362/ECO!V35),IF($C$2="Constant Exchange rate",IF(Investment_Breakdown_DATA!V362=0,0,Investment_Breakdown_DATA!V362/ECO!V70))))</f>
        <v>1965.2531535116657</v>
      </c>
      <c r="M422" s="64">
        <f>IF($C$2="National Currency",IF(Investment_Breakdown_DATA!W362=0,0,Investment_Breakdown_DATA!W362),IF($C$2="Current Exchange rate",IF(Investment_Breakdown_DATA!W362=0,0,Investment_Breakdown_DATA!W362/ECO!W35),IF($C$2="Constant Exchange rate",IF(Investment_Breakdown_DATA!W362=0,0,Investment_Breakdown_DATA!W362/ECO!W70))))</f>
        <v>1905.4856204547166</v>
      </c>
      <c r="N422" s="64">
        <f>IF($C$2="National Currency",IF(Investment_Breakdown_DATA!X362=0,0,Investment_Breakdown_DATA!X362),IF($C$2="Current Exchange rate",IF(Investment_Breakdown_DATA!X362=0,0,Investment_Breakdown_DATA!X362/ECO!X35),IF($C$2="Constant Exchange rate",IF(Investment_Breakdown_DATA!X362=0,0,Investment_Breakdown_DATA!X362/ECO!X70))))</f>
        <v>2252.3107723469257</v>
      </c>
      <c r="O422" s="64">
        <f>IF($C$2="National Currency",IF(Investment_Breakdown_DATA!Y362=0,0,Investment_Breakdown_DATA!Y362),IF($C$2="Current Exchange rate",IF(Investment_Breakdown_DATA!Y362=0,0,Investment_Breakdown_DATA!Y362/ECO!Y35),IF($C$2="Constant Exchange rate",IF(Investment_Breakdown_DATA!Y362=0,0,Investment_Breakdown_DATA!Y362/ECO!Y70))))</f>
        <v>2804.6863371190002</v>
      </c>
      <c r="P422" s="144">
        <f>IF($C$2="National Currency",IF(Investment_Breakdown_DATA!Z362=0,0,Investment_Breakdown_DATA!Z362),IF($C$2="Current Exchange rate",IF(Investment_Breakdown_DATA!Z362=0,0,Investment_Breakdown_DATA!Z362/ECO!Z35),IF($C$2="Constant Exchange rate",IF(Investment_Breakdown_DATA!Z362=0,0,Investment_Breakdown_DATA!Z362/ECO!Z70))))</f>
        <v>2613.9195511470016</v>
      </c>
      <c r="Q422" s="63">
        <f t="shared" si="121"/>
        <v>1.4902253511749749E-3</v>
      </c>
      <c r="R422" s="63">
        <f t="shared" si="122"/>
        <v>0.24524837848930359</v>
      </c>
      <c r="S422" s="63">
        <f t="shared" si="123"/>
        <v>-7.6176521000757669E-2</v>
      </c>
    </row>
    <row r="423" spans="3:19" ht="15" x14ac:dyDescent="0.25">
      <c r="C423" s="165"/>
      <c r="D423" s="166"/>
      <c r="E423" s="61" t="str">
        <f t="shared" si="120"/>
        <v>RO</v>
      </c>
      <c r="F423" s="64">
        <f>IF($C$2="National Currency",IF(Investment_Breakdown_DATA!P363=0,0,Investment_Breakdown_DATA!P363),IF($C$2="Current Exchange rate",IF(Investment_Breakdown_DATA!P363=0,0,Investment_Breakdown_DATA!P363/ECO!P36),IF($C$2="Constant Exchange rate",IF(Investment_Breakdown_DATA!P363=0,0,Investment_Breakdown_DATA!P363/ECO!P71))))</f>
        <v>0</v>
      </c>
      <c r="G423" s="64">
        <f>IF($C$2="National Currency",IF(Investment_Breakdown_DATA!Q363=0,0,Investment_Breakdown_DATA!Q363),IF($C$2="Current Exchange rate",IF(Investment_Breakdown_DATA!Q363=0,0,Investment_Breakdown_DATA!Q363/ECO!Q36),IF($C$2="Constant Exchange rate",IF(Investment_Breakdown_DATA!Q363=0,0,Investment_Breakdown_DATA!Q363/ECO!Q71))))</f>
        <v>0</v>
      </c>
      <c r="H423" s="64">
        <f>IF($C$2="National Currency",IF(Investment_Breakdown_DATA!R363=0,0,Investment_Breakdown_DATA!R363),IF($C$2="Current Exchange rate",IF(Investment_Breakdown_DATA!R363=0,0,Investment_Breakdown_DATA!R363/ECO!R36),IF($C$2="Constant Exchange rate",IF(Investment_Breakdown_DATA!R363=0,0,Investment_Breakdown_DATA!R363/ECO!R71))))</f>
        <v>0</v>
      </c>
      <c r="I423" s="64">
        <f>IF($C$2="National Currency",IF(Investment_Breakdown_DATA!S363=0,0,Investment_Breakdown_DATA!S363),IF($C$2="Current Exchange rate",IF(Investment_Breakdown_DATA!S363=0,0,Investment_Breakdown_DATA!S363/ECO!S36),IF($C$2="Constant Exchange rate",IF(Investment_Breakdown_DATA!S363=0,0,Investment_Breakdown_DATA!S363/ECO!S71))))</f>
        <v>0</v>
      </c>
      <c r="J423" s="64">
        <f>IF($C$2="National Currency",IF(Investment_Breakdown_DATA!T363=0,0,Investment_Breakdown_DATA!T363),IF($C$2="Current Exchange rate",IF(Investment_Breakdown_DATA!T363=0,0,Investment_Breakdown_DATA!T363/ECO!T36),IF($C$2="Constant Exchange rate",IF(Investment_Breakdown_DATA!T363=0,0,Investment_Breakdown_DATA!T363/ECO!T71))))</f>
        <v>0</v>
      </c>
      <c r="K423" s="64">
        <f>IF($C$2="National Currency",IF(Investment_Breakdown_DATA!U363=0,0,Investment_Breakdown_DATA!U363),IF($C$2="Current Exchange rate",IF(Investment_Breakdown_DATA!U363=0,0,Investment_Breakdown_DATA!U363/ECO!U36),IF($C$2="Constant Exchange rate",IF(Investment_Breakdown_DATA!U363=0,0,Investment_Breakdown_DATA!U363/ECO!U71))))</f>
        <v>0</v>
      </c>
      <c r="L423" s="64">
        <f>IF($C$2="National Currency",IF(Investment_Breakdown_DATA!V363=0,0,Investment_Breakdown_DATA!V363),IF($C$2="Current Exchange rate",IF(Investment_Breakdown_DATA!V363=0,0,Investment_Breakdown_DATA!V363/ECO!V36),IF($C$2="Constant Exchange rate",IF(Investment_Breakdown_DATA!V363=0,0,Investment_Breakdown_DATA!V363/ECO!V71))))</f>
        <v>0</v>
      </c>
      <c r="M423" s="64">
        <f>IF($C$2="National Currency",IF(Investment_Breakdown_DATA!W363=0,0,Investment_Breakdown_DATA!W363),IF($C$2="Current Exchange rate",IF(Investment_Breakdown_DATA!W363=0,0,Investment_Breakdown_DATA!W363/ECO!W36),IF($C$2="Constant Exchange rate",IF(Investment_Breakdown_DATA!W363=0,0,Investment_Breakdown_DATA!W363/ECO!W71))))</f>
        <v>0</v>
      </c>
      <c r="N423" s="64">
        <f>IF($C$2="National Currency",IF(Investment_Breakdown_DATA!X363=0,0,Investment_Breakdown_DATA!X363),IF($C$2="Current Exchange rate",IF(Investment_Breakdown_DATA!X363=0,0,Investment_Breakdown_DATA!X363/ECO!X36),IF($C$2="Constant Exchange rate",IF(Investment_Breakdown_DATA!X363=0,0,Investment_Breakdown_DATA!X363/ECO!X71))))</f>
        <v>0</v>
      </c>
      <c r="O423" s="64">
        <f>IF($C$2="National Currency",IF(Investment_Breakdown_DATA!Y363=0,0,Investment_Breakdown_DATA!Y363),IF($C$2="Current Exchange rate",IF(Investment_Breakdown_DATA!Y363=0,0,Investment_Breakdown_DATA!Y363/ECO!Y36),IF($C$2="Constant Exchange rate",IF(Investment_Breakdown_DATA!Y363=0,0,Investment_Breakdown_DATA!Y363/ECO!Y71))))</f>
        <v>0</v>
      </c>
      <c r="P423" s="144">
        <f>IF($C$2="National Currency",IF(Investment_Breakdown_DATA!Z363=0,0,Investment_Breakdown_DATA!Z363),IF($C$2="Current Exchange rate",IF(Investment_Breakdown_DATA!Z363=0,0,Investment_Breakdown_DATA!Z363/ECO!Z36),IF($C$2="Constant Exchange rate",IF(Investment_Breakdown_DATA!Z363=0,0,Investment_Breakdown_DATA!Z363/ECO!Z71))))</f>
        <v>0</v>
      </c>
      <c r="Q423" s="63">
        <f t="shared" si="121"/>
        <v>0</v>
      </c>
      <c r="R423" s="63" t="str">
        <f t="shared" si="122"/>
        <v>-</v>
      </c>
      <c r="S423" s="63" t="str">
        <f t="shared" si="123"/>
        <v>-</v>
      </c>
    </row>
    <row r="424" spans="3:19" ht="15" x14ac:dyDescent="0.25">
      <c r="C424" s="165"/>
      <c r="D424" s="166"/>
      <c r="E424" s="61" t="str">
        <f t="shared" si="120"/>
        <v>SE</v>
      </c>
      <c r="F424" s="64">
        <f>IF($C$2="National Currency",IF(Investment_Breakdown_DATA!P364=0,0,Investment_Breakdown_DATA!P364),IF($C$2="Current Exchange rate",IF(Investment_Breakdown_DATA!P364=0,0,Investment_Breakdown_DATA!P364/ECO!P37),IF($C$2="Constant Exchange rate",IF(Investment_Breakdown_DATA!P364=0,0,Investment_Breakdown_DATA!P364/ECO!P72))))</f>
        <v>96384.43521771532</v>
      </c>
      <c r="G424" s="64">
        <f>IF($C$2="National Currency",IF(Investment_Breakdown_DATA!Q364=0,0,Investment_Breakdown_DATA!Q364),IF($C$2="Current Exchange rate",IF(Investment_Breakdown_DATA!Q364=0,0,Investment_Breakdown_DATA!Q364/ECO!Q37),IF($C$2="Constant Exchange rate",IF(Investment_Breakdown_DATA!Q364=0,0,Investment_Breakdown_DATA!Q364/ECO!Q72))))</f>
        <v>129649.84562972425</v>
      </c>
      <c r="H424" s="64">
        <f>IF($C$2="National Currency",IF(Investment_Breakdown_DATA!R364=0,0,Investment_Breakdown_DATA!R364),IF($C$2="Current Exchange rate",IF(Investment_Breakdown_DATA!R364=0,0,Investment_Breakdown_DATA!R364/ECO!R37),IF($C$2="Constant Exchange rate",IF(Investment_Breakdown_DATA!R364=0,0,Investment_Breakdown_DATA!R364/ECO!R72))))</f>
        <v>123081.01777919727</v>
      </c>
      <c r="I424" s="64">
        <f>IF($C$2="National Currency",IF(Investment_Breakdown_DATA!S364=0,0,Investment_Breakdown_DATA!S364),IF($C$2="Current Exchange rate",IF(Investment_Breakdown_DATA!S364=0,0,Investment_Breakdown_DATA!S364/ECO!S37),IF($C$2="Constant Exchange rate",IF(Investment_Breakdown_DATA!S364=0,0,Investment_Breakdown_DATA!S364/ECO!S72))))</f>
        <v>161927.92505056955</v>
      </c>
      <c r="J424" s="64">
        <f>IF($C$2="National Currency",IF(Investment_Breakdown_DATA!T364=0,0,Investment_Breakdown_DATA!T364),IF($C$2="Current Exchange rate",IF(Investment_Breakdown_DATA!T364=0,0,Investment_Breakdown_DATA!T364/ECO!T37),IF($C$2="Constant Exchange rate",IF(Investment_Breakdown_DATA!T364=0,0,Investment_Breakdown_DATA!T364/ECO!T72))))</f>
        <v>91392.845736186515</v>
      </c>
      <c r="K424" s="64">
        <f>IF($C$2="National Currency",IF(Investment_Breakdown_DATA!U364=0,0,Investment_Breakdown_DATA!U364),IF($C$2="Current Exchange rate",IF(Investment_Breakdown_DATA!U364=0,0,Investment_Breakdown_DATA!U364/ECO!U37),IF($C$2="Constant Exchange rate",IF(Investment_Breakdown_DATA!U364=0,0,Investment_Breakdown_DATA!U364/ECO!U72))))</f>
        <v>131153.62503992332</v>
      </c>
      <c r="L424" s="64">
        <f>IF($C$2="National Currency",IF(Investment_Breakdown_DATA!V364=0,0,Investment_Breakdown_DATA!V364),IF($C$2="Current Exchange rate",IF(Investment_Breakdown_DATA!V364=0,0,Investment_Breakdown_DATA!V364/ECO!V37),IF($C$2="Constant Exchange rate",IF(Investment_Breakdown_DATA!V364=0,0,Investment_Breakdown_DATA!V364/ECO!V72))))</f>
        <v>152094.75141062491</v>
      </c>
      <c r="M424" s="64">
        <f>IF($C$2="National Currency",IF(Investment_Breakdown_DATA!W364=0,0,Investment_Breakdown_DATA!W364),IF($C$2="Current Exchange rate",IF(Investment_Breakdown_DATA!W364=0,0,Investment_Breakdown_DATA!W364/ECO!W37),IF($C$2="Constant Exchange rate",IF(Investment_Breakdown_DATA!W364=0,0,Investment_Breakdown_DATA!W364/ECO!W72))))</f>
        <v>136784.73331204086</v>
      </c>
      <c r="N424" s="64">
        <f>IF($C$2="National Currency",IF(Investment_Breakdown_DATA!X364=0,0,Investment_Breakdown_DATA!X364),IF($C$2="Current Exchange rate",IF(Investment_Breakdown_DATA!X364=0,0,Investment_Breakdown_DATA!X364/ECO!X37),IF($C$2="Constant Exchange rate",IF(Investment_Breakdown_DATA!X364=0,0,Investment_Breakdown_DATA!X364/ECO!X72))))</f>
        <v>154219.73810284253</v>
      </c>
      <c r="O424" s="64">
        <f>IF($C$2="National Currency",IF(Investment_Breakdown_DATA!Y364=0,0,Investment_Breakdown_DATA!Y364),IF($C$2="Current Exchange rate",IF(Investment_Breakdown_DATA!Y364=0,0,Investment_Breakdown_DATA!Y364/ECO!Y37),IF($C$2="Constant Exchange rate",IF(Investment_Breakdown_DATA!Y364=0,0,Investment_Breakdown_DATA!Y364/ECO!Y72))))</f>
        <v>182103.80070265089</v>
      </c>
      <c r="P424" s="144">
        <f>IF($C$2="National Currency",IF(Investment_Breakdown_DATA!Z364=0,0,Investment_Breakdown_DATA!Z364),IF($C$2="Current Exchange rate",IF(Investment_Breakdown_DATA!Z364=0,0,Investment_Breakdown_DATA!Z364/ECO!Z37),IF($C$2="Constant Exchange rate",IF(Investment_Breakdown_DATA!Z364=0,0,Investment_Breakdown_DATA!Z364/ECO!Z72))))</f>
        <v>0</v>
      </c>
      <c r="Q424" s="63">
        <f t="shared" si="121"/>
        <v>9.6757949992784281E-2</v>
      </c>
      <c r="R424" s="63">
        <f t="shared" si="122"/>
        <v>0.1808073528254448</v>
      </c>
      <c r="S424" s="63">
        <f t="shared" si="123"/>
        <v>0.88934863073390158</v>
      </c>
    </row>
    <row r="425" spans="3:19" ht="15" x14ac:dyDescent="0.25">
      <c r="C425" s="165"/>
      <c r="D425" s="166"/>
      <c r="E425" s="61" t="str">
        <f t="shared" si="120"/>
        <v>SI</v>
      </c>
      <c r="F425" s="64">
        <f>IF($C$2="National Currency",IF(Investment_Breakdown_DATA!P365=0,0,Investment_Breakdown_DATA!P365),IF($C$2="Current Exchange rate",IF(Investment_Breakdown_DATA!P365=0,0,Investment_Breakdown_DATA!P365/ECO!P38),IF($C$2="Constant Exchange rate",IF(Investment_Breakdown_DATA!P365=0,0,Investment_Breakdown_DATA!P365/ECO!P73))))</f>
        <v>0</v>
      </c>
      <c r="G425" s="64">
        <f>IF($C$2="National Currency",IF(Investment_Breakdown_DATA!Q365=0,0,Investment_Breakdown_DATA!Q365),IF($C$2="Current Exchange rate",IF(Investment_Breakdown_DATA!Q365=0,0,Investment_Breakdown_DATA!Q365/ECO!Q38),IF($C$2="Constant Exchange rate",IF(Investment_Breakdown_DATA!Q365=0,0,Investment_Breakdown_DATA!Q365/ECO!Q73))))</f>
        <v>0</v>
      </c>
      <c r="H425" s="64">
        <f>IF($C$2="National Currency",IF(Investment_Breakdown_DATA!R365=0,0,Investment_Breakdown_DATA!R365),IF($C$2="Current Exchange rate",IF(Investment_Breakdown_DATA!R365=0,0,Investment_Breakdown_DATA!R365/ECO!R38),IF($C$2="Constant Exchange rate",IF(Investment_Breakdown_DATA!R365=0,0,Investment_Breakdown_DATA!R365/ECO!R73))))</f>
        <v>0</v>
      </c>
      <c r="I425" s="64">
        <f>IF($C$2="National Currency",IF(Investment_Breakdown_DATA!S365=0,0,Investment_Breakdown_DATA!S365),IF($C$2="Current Exchange rate",IF(Investment_Breakdown_DATA!S365=0,0,Investment_Breakdown_DATA!S365/ECO!S38),IF($C$2="Constant Exchange rate",IF(Investment_Breakdown_DATA!S365=0,0,Investment_Breakdown_DATA!S365/ECO!S73))))</f>
        <v>0</v>
      </c>
      <c r="J425" s="64">
        <f>IF($C$2="National Currency",IF(Investment_Breakdown_DATA!T365=0,0,Investment_Breakdown_DATA!T365),IF($C$2="Current Exchange rate",IF(Investment_Breakdown_DATA!T365=0,0,Investment_Breakdown_DATA!T365/ECO!T38),IF($C$2="Constant Exchange rate",IF(Investment_Breakdown_DATA!T365=0,0,Investment_Breakdown_DATA!T365/ECO!T73))))</f>
        <v>0</v>
      </c>
      <c r="K425" s="64">
        <f>IF($C$2="National Currency",IF(Investment_Breakdown_DATA!U365=0,0,Investment_Breakdown_DATA!U365),IF($C$2="Current Exchange rate",IF(Investment_Breakdown_DATA!U365=0,0,Investment_Breakdown_DATA!U365/ECO!U38),IF($C$2="Constant Exchange rate",IF(Investment_Breakdown_DATA!U365=0,0,Investment_Breakdown_DATA!U365/ECO!U73))))</f>
        <v>0</v>
      </c>
      <c r="L425" s="64">
        <f>IF($C$2="National Currency",IF(Investment_Breakdown_DATA!V365=0,0,Investment_Breakdown_DATA!V365),IF($C$2="Current Exchange rate",IF(Investment_Breakdown_DATA!V365=0,0,Investment_Breakdown_DATA!V365/ECO!V38),IF($C$2="Constant Exchange rate",IF(Investment_Breakdown_DATA!V365=0,0,Investment_Breakdown_DATA!V365/ECO!V73))))</f>
        <v>0</v>
      </c>
      <c r="M425" s="64">
        <f>IF($C$2="National Currency",IF(Investment_Breakdown_DATA!W365=0,0,Investment_Breakdown_DATA!W365),IF($C$2="Current Exchange rate",IF(Investment_Breakdown_DATA!W365=0,0,Investment_Breakdown_DATA!W365/ECO!W38),IF($C$2="Constant Exchange rate",IF(Investment_Breakdown_DATA!W365=0,0,Investment_Breakdown_DATA!W365/ECO!W73))))</f>
        <v>0</v>
      </c>
      <c r="N425" s="64">
        <f>IF($C$2="National Currency",IF(Investment_Breakdown_DATA!X365=0,0,Investment_Breakdown_DATA!X365),IF($C$2="Current Exchange rate",IF(Investment_Breakdown_DATA!X365=0,0,Investment_Breakdown_DATA!X365/ECO!X38),IF($C$2="Constant Exchange rate",IF(Investment_Breakdown_DATA!X365=0,0,Investment_Breakdown_DATA!X365/ECO!X73))))</f>
        <v>0</v>
      </c>
      <c r="O425" s="64">
        <f>IF($C$2="National Currency",IF(Investment_Breakdown_DATA!Y365=0,0,Investment_Breakdown_DATA!Y365),IF($C$2="Current Exchange rate",IF(Investment_Breakdown_DATA!Y365=0,0,Investment_Breakdown_DATA!Y365/ECO!Y38),IF($C$2="Constant Exchange rate",IF(Investment_Breakdown_DATA!Y365=0,0,Investment_Breakdown_DATA!Y365/ECO!Y73))))</f>
        <v>308.7</v>
      </c>
      <c r="P425" s="144">
        <f>IF($C$2="National Currency",IF(Investment_Breakdown_DATA!Z365=0,0,Investment_Breakdown_DATA!Z365),IF($C$2="Current Exchange rate",IF(Investment_Breakdown_DATA!Z365=0,0,Investment_Breakdown_DATA!Z365/ECO!Z38),IF($C$2="Constant Exchange rate",IF(Investment_Breakdown_DATA!Z365=0,0,Investment_Breakdown_DATA!Z365/ECO!Z73))))</f>
        <v>0</v>
      </c>
      <c r="Q425" s="63">
        <f t="shared" si="121"/>
        <v>1.6402282131137147E-4</v>
      </c>
      <c r="R425" s="63" t="str">
        <f t="shared" si="122"/>
        <v>-</v>
      </c>
      <c r="S425" s="63" t="str">
        <f t="shared" si="123"/>
        <v>-</v>
      </c>
    </row>
    <row r="426" spans="3:19" ht="15" x14ac:dyDescent="0.25">
      <c r="C426" s="165"/>
      <c r="D426" s="166"/>
      <c r="E426" s="61" t="str">
        <f t="shared" si="120"/>
        <v xml:space="preserve">SK </v>
      </c>
      <c r="F426" s="64">
        <f>IF($C$2="National Currency",IF(Investment_Breakdown_DATA!P366=0,0,Investment_Breakdown_DATA!P366),IF($C$2="Current Exchange rate",IF(Investment_Breakdown_DATA!P366=0,0,Investment_Breakdown_DATA!P366/ECO!P39),IF($C$2="Constant Exchange rate",IF(Investment_Breakdown_DATA!P366=0,0,Investment_Breakdown_DATA!P366/ECO!P74))))</f>
        <v>0</v>
      </c>
      <c r="G426" s="64">
        <f>IF($C$2="National Currency",IF(Investment_Breakdown_DATA!Q366=0,0,Investment_Breakdown_DATA!Q366),IF($C$2="Current Exchange rate",IF(Investment_Breakdown_DATA!Q366=0,0,Investment_Breakdown_DATA!Q366/ECO!Q39),IF($C$2="Constant Exchange rate",IF(Investment_Breakdown_DATA!Q366=0,0,Investment_Breakdown_DATA!Q366/ECO!Q74))))</f>
        <v>0</v>
      </c>
      <c r="H426" s="64">
        <f>IF($C$2="National Currency",IF(Investment_Breakdown_DATA!R366=0,0,Investment_Breakdown_DATA!R366),IF($C$2="Current Exchange rate",IF(Investment_Breakdown_DATA!R366=0,0,Investment_Breakdown_DATA!R366/ECO!R39),IF($C$2="Constant Exchange rate",IF(Investment_Breakdown_DATA!R366=0,0,Investment_Breakdown_DATA!R366/ECO!R74))))</f>
        <v>0</v>
      </c>
      <c r="I426" s="64">
        <f>IF($C$2="National Currency",IF(Investment_Breakdown_DATA!S366=0,0,Investment_Breakdown_DATA!S366),IF($C$2="Current Exchange rate",IF(Investment_Breakdown_DATA!S366=0,0,Investment_Breakdown_DATA!S366/ECO!S39),IF($C$2="Constant Exchange rate",IF(Investment_Breakdown_DATA!S366=0,0,Investment_Breakdown_DATA!S366/ECO!S74))))</f>
        <v>0</v>
      </c>
      <c r="J426" s="64">
        <f>IF($C$2="National Currency",IF(Investment_Breakdown_DATA!T366=0,0,Investment_Breakdown_DATA!T366),IF($C$2="Current Exchange rate",IF(Investment_Breakdown_DATA!T366=0,0,Investment_Breakdown_DATA!T366/ECO!T39),IF($C$2="Constant Exchange rate",IF(Investment_Breakdown_DATA!T366=0,0,Investment_Breakdown_DATA!T366/ECO!T74))))</f>
        <v>0</v>
      </c>
      <c r="K426" s="64">
        <f>IF($C$2="National Currency",IF(Investment_Breakdown_DATA!U366=0,0,Investment_Breakdown_DATA!U366),IF($C$2="Current Exchange rate",IF(Investment_Breakdown_DATA!U366=0,0,Investment_Breakdown_DATA!U366/ECO!U39),IF($C$2="Constant Exchange rate",IF(Investment_Breakdown_DATA!U366=0,0,Investment_Breakdown_DATA!U366/ECO!U74))))</f>
        <v>0</v>
      </c>
      <c r="L426" s="64">
        <f>IF($C$2="National Currency",IF(Investment_Breakdown_DATA!V366=0,0,Investment_Breakdown_DATA!V366),IF($C$2="Current Exchange rate",IF(Investment_Breakdown_DATA!V366=0,0,Investment_Breakdown_DATA!V366/ECO!V39),IF($C$2="Constant Exchange rate",IF(Investment_Breakdown_DATA!V366=0,0,Investment_Breakdown_DATA!V366/ECO!V74))))</f>
        <v>0</v>
      </c>
      <c r="M426" s="64">
        <f>IF($C$2="National Currency",IF(Investment_Breakdown_DATA!W366=0,0,Investment_Breakdown_DATA!W366),IF($C$2="Current Exchange rate",IF(Investment_Breakdown_DATA!W366=0,0,Investment_Breakdown_DATA!W366/ECO!W39),IF($C$2="Constant Exchange rate",IF(Investment_Breakdown_DATA!W366=0,0,Investment_Breakdown_DATA!W366/ECO!W74))))</f>
        <v>0</v>
      </c>
      <c r="N426" s="64">
        <f>IF($C$2="National Currency",IF(Investment_Breakdown_DATA!X366=0,0,Investment_Breakdown_DATA!X366),IF($C$2="Current Exchange rate",IF(Investment_Breakdown_DATA!X366=0,0,Investment_Breakdown_DATA!X366/ECO!X39),IF($C$2="Constant Exchange rate",IF(Investment_Breakdown_DATA!X366=0,0,Investment_Breakdown_DATA!X366/ECO!X74))))</f>
        <v>0</v>
      </c>
      <c r="O426" s="64">
        <f>IF($C$2="National Currency",IF(Investment_Breakdown_DATA!Y366=0,0,Investment_Breakdown_DATA!Y366),IF($C$2="Current Exchange rate",IF(Investment_Breakdown_DATA!Y366=0,0,Investment_Breakdown_DATA!Y366/ECO!Y39),IF($C$2="Constant Exchange rate",IF(Investment_Breakdown_DATA!Y366=0,0,Investment_Breakdown_DATA!Y366/ECO!Y74))))</f>
        <v>0</v>
      </c>
      <c r="P426" s="144">
        <f>IF($C$2="National Currency",IF(Investment_Breakdown_DATA!Z366=0,0,Investment_Breakdown_DATA!Z366),IF($C$2="Current Exchange rate",IF(Investment_Breakdown_DATA!Z366=0,0,Investment_Breakdown_DATA!Z366/ECO!Z39),IF($C$2="Constant Exchange rate",IF(Investment_Breakdown_DATA!Z366=0,0,Investment_Breakdown_DATA!Z366/ECO!Z74))))</f>
        <v>0</v>
      </c>
      <c r="Q426" s="63">
        <f t="shared" si="121"/>
        <v>0</v>
      </c>
      <c r="R426" s="63" t="str">
        <f t="shared" si="122"/>
        <v>-</v>
      </c>
      <c r="S426" s="63" t="str">
        <f t="shared" si="123"/>
        <v>-</v>
      </c>
    </row>
    <row r="427" spans="3:19" ht="15" x14ac:dyDescent="0.25">
      <c r="C427" s="165"/>
      <c r="D427" s="166"/>
      <c r="E427" s="61" t="str">
        <f t="shared" si="120"/>
        <v>TR</v>
      </c>
      <c r="F427" s="64">
        <f>IF($C$2="National Currency",IF(Investment_Breakdown_DATA!P367=0,0,Investment_Breakdown_DATA!P367),IF($C$2="Current Exchange rate",IF(Investment_Breakdown_DATA!P367=0,0,Investment_Breakdown_DATA!P367/ECO!P40),IF($C$2="Constant Exchange rate",IF(Investment_Breakdown_DATA!P367=0,0,Investment_Breakdown_DATA!P367/ECO!P75))))</f>
        <v>20.3125</v>
      </c>
      <c r="G427" s="64">
        <f>IF($C$2="National Currency",IF(Investment_Breakdown_DATA!Q367=0,0,Investment_Breakdown_DATA!Q367),IF($C$2="Current Exchange rate",IF(Investment_Breakdown_DATA!Q367=0,0,Investment_Breakdown_DATA!Q367/ECO!Q40),IF($C$2="Constant Exchange rate",IF(Investment_Breakdown_DATA!Q367=0,0,Investment_Breakdown_DATA!Q367/ECO!Q75))))</f>
        <v>316.73728813559325</v>
      </c>
      <c r="H427" s="64">
        <f>IF($C$2="National Currency",IF(Investment_Breakdown_DATA!R367=0,0,Investment_Breakdown_DATA!R367),IF($C$2="Current Exchange rate",IF(Investment_Breakdown_DATA!R367=0,0,Investment_Breakdown_DATA!R367/ECO!R40),IF($C$2="Constant Exchange rate",IF(Investment_Breakdown_DATA!R367=0,0,Investment_Breakdown_DATA!R367/ECO!R75))))</f>
        <v>323.44632768361583</v>
      </c>
      <c r="I427" s="64">
        <f>IF($C$2="National Currency",IF(Investment_Breakdown_DATA!S367=0,0,Investment_Breakdown_DATA!S367),IF($C$2="Current Exchange rate",IF(Investment_Breakdown_DATA!S367=0,0,Investment_Breakdown_DATA!S367/ECO!S40),IF($C$2="Constant Exchange rate",IF(Investment_Breakdown_DATA!S367=0,0,Investment_Breakdown_DATA!S367/ECO!S75))))</f>
        <v>352.75423728813558</v>
      </c>
      <c r="J427" s="64">
        <f>IF($C$2="National Currency",IF(Investment_Breakdown_DATA!T367=0,0,Investment_Breakdown_DATA!T367),IF($C$2="Current Exchange rate",IF(Investment_Breakdown_DATA!T367=0,0,Investment_Breakdown_DATA!T367/ECO!T40),IF($C$2="Constant Exchange rate",IF(Investment_Breakdown_DATA!T367=0,0,Investment_Breakdown_DATA!T367/ECO!T75))))</f>
        <v>271.89265536723167</v>
      </c>
      <c r="K427" s="64">
        <f>IF($C$2="National Currency",IF(Investment_Breakdown_DATA!U367=0,0,Investment_Breakdown_DATA!U367),IF($C$2="Current Exchange rate",IF(Investment_Breakdown_DATA!U367=0,0,Investment_Breakdown_DATA!U367/ECO!U40),IF($C$2="Constant Exchange rate",IF(Investment_Breakdown_DATA!U367=0,0,Investment_Breakdown_DATA!U367/ECO!U75))))</f>
        <v>925.84745762711873</v>
      </c>
      <c r="L427" s="64">
        <f>IF($C$2="National Currency",IF(Investment_Breakdown_DATA!V367=0,0,Investment_Breakdown_DATA!V367),IF($C$2="Current Exchange rate",IF(Investment_Breakdown_DATA!V367=0,0,Investment_Breakdown_DATA!V367/ECO!V40),IF($C$2="Constant Exchange rate",IF(Investment_Breakdown_DATA!V367=0,0,Investment_Breakdown_DATA!V367/ECO!V75))))</f>
        <v>332.98022598870057</v>
      </c>
      <c r="M427" s="64">
        <f>IF($C$2="National Currency",IF(Investment_Breakdown_DATA!W367=0,0,Investment_Breakdown_DATA!W367),IF($C$2="Current Exchange rate",IF(Investment_Breakdown_DATA!W367=0,0,Investment_Breakdown_DATA!W367/ECO!W40),IF($C$2="Constant Exchange rate",IF(Investment_Breakdown_DATA!W367=0,0,Investment_Breakdown_DATA!W367/ECO!W75))))</f>
        <v>306.14406779661016</v>
      </c>
      <c r="N427" s="64">
        <f>IF($C$2="National Currency",IF(Investment_Breakdown_DATA!X367=0,0,Investment_Breakdown_DATA!X367),IF($C$2="Current Exchange rate",IF(Investment_Breakdown_DATA!X367=0,0,Investment_Breakdown_DATA!X367/ECO!X40),IF($C$2="Constant Exchange rate",IF(Investment_Breakdown_DATA!X367=0,0,Investment_Breakdown_DATA!X367/ECO!X75))))</f>
        <v>361.93502824858757</v>
      </c>
      <c r="O427" s="64">
        <f>IF($C$2="National Currency",IF(Investment_Breakdown_DATA!Y367=0,0,Investment_Breakdown_DATA!Y367),IF($C$2="Current Exchange rate",IF(Investment_Breakdown_DATA!Y367=0,0,Investment_Breakdown_DATA!Y367/ECO!Y40),IF($C$2="Constant Exchange rate",IF(Investment_Breakdown_DATA!Y367=0,0,Investment_Breakdown_DATA!Y367/ECO!Y75))))</f>
        <v>112.99435028248588</v>
      </c>
      <c r="P427" s="144">
        <f>IF($C$2="National Currency",IF(Investment_Breakdown_DATA!Z367=0,0,Investment_Breakdown_DATA!Z367),IF($C$2="Current Exchange rate",IF(Investment_Breakdown_DATA!Z367=0,0,Investment_Breakdown_DATA!Z367/ECO!Z40),IF($C$2="Constant Exchange rate",IF(Investment_Breakdown_DATA!Z367=0,0,Investment_Breakdown_DATA!Z367/ECO!Z75))))</f>
        <v>0</v>
      </c>
      <c r="Q427" s="63">
        <f t="shared" si="121"/>
        <v>6.0037745790666339E-5</v>
      </c>
      <c r="R427" s="63">
        <f t="shared" si="122"/>
        <v>-0.68780487804878043</v>
      </c>
      <c r="S427" s="63">
        <f t="shared" si="123"/>
        <v>4.5627987831377661</v>
      </c>
    </row>
    <row r="428" spans="3:19" ht="15" x14ac:dyDescent="0.25">
      <c r="C428" s="165"/>
      <c r="D428" s="166"/>
      <c r="E428" s="61" t="str">
        <f t="shared" si="120"/>
        <v>UK</v>
      </c>
      <c r="F428" s="65">
        <f>IF($C$2="National Currency",IF(Investment_Breakdown_DATA!P368=0,0,Investment_Breakdown_DATA!P368),IF($C$2="Current Exchange rate",IF(Investment_Breakdown_DATA!P368=0,0,Investment_Breakdown_DATA!P368/ECO!P41),IF($C$2="Constant Exchange rate",IF(Investment_Breakdown_DATA!P368=0,0,Investment_Breakdown_DATA!P368/ECO!P76))))</f>
        <v>812705.54243163427</v>
      </c>
      <c r="G428" s="65">
        <f>IF($C$2="National Currency",IF(Investment_Breakdown_DATA!Q368=0,0,Investment_Breakdown_DATA!Q368),IF($C$2="Current Exchange rate",IF(Investment_Breakdown_DATA!Q368=0,0,Investment_Breakdown_DATA!Q368/ECO!Q41),IF($C$2="Constant Exchange rate",IF(Investment_Breakdown_DATA!Q368=0,0,Investment_Breakdown_DATA!Q368/ECO!Q76))))</f>
        <v>1003141.8410579022</v>
      </c>
      <c r="H428" s="65">
        <f>IF($C$2="National Currency",IF(Investment_Breakdown_DATA!R368=0,0,Investment_Breakdown_DATA!R368),IF($C$2="Current Exchange rate",IF(Investment_Breakdown_DATA!R368=0,0,Investment_Breakdown_DATA!R368/ECO!R41),IF($C$2="Constant Exchange rate",IF(Investment_Breakdown_DATA!R368=0,0,Investment_Breakdown_DATA!R368/ECO!R76))))</f>
        <v>1088936.0225959686</v>
      </c>
      <c r="I428" s="65">
        <f>IF($C$2="National Currency",IF(Investment_Breakdown_DATA!S368=0,0,Investment_Breakdown_DATA!S368),IF($C$2="Current Exchange rate",IF(Investment_Breakdown_DATA!S368=0,0,Investment_Breakdown_DATA!S368/ECO!S41),IF($C$2="Constant Exchange rate",IF(Investment_Breakdown_DATA!S368=0,0,Investment_Breakdown_DATA!S368/ECO!S76))))</f>
        <v>1212182.5908332262</v>
      </c>
      <c r="J428" s="65">
        <f>IF($C$2="National Currency",IF(Investment_Breakdown_DATA!T368=0,0,Investment_Breakdown_DATA!T368),IF($C$2="Current Exchange rate",IF(Investment_Breakdown_DATA!T368=0,0,Investment_Breakdown_DATA!T368/ECO!T41),IF($C$2="Constant Exchange rate",IF(Investment_Breakdown_DATA!T368=0,0,Investment_Breakdown_DATA!T368/ECO!T76))))</f>
        <v>994205.85441006545</v>
      </c>
      <c r="K428" s="65">
        <f>IF($C$2="National Currency",IF(Investment_Breakdown_DATA!U368=0,0,Investment_Breakdown_DATA!U368),IF($C$2="Current Exchange rate",IF(Investment_Breakdown_DATA!U368=0,0,Investment_Breakdown_DATA!U368/ECO!U41),IF($C$2="Constant Exchange rate",IF(Investment_Breakdown_DATA!U368=0,0,Investment_Breakdown_DATA!U368/ECO!U76))))</f>
        <v>1152203.3931107777</v>
      </c>
      <c r="L428" s="65">
        <f>IF($C$2="National Currency",IF(Investment_Breakdown_DATA!V368=0,0,Investment_Breakdown_DATA!V368),IF($C$2="Current Exchange rate",IF(Investment_Breakdown_DATA!V368=0,0,Investment_Breakdown_DATA!V368/ECO!V41),IF($C$2="Constant Exchange rate",IF(Investment_Breakdown_DATA!V368=0,0,Investment_Breakdown_DATA!V368/ECO!V76))))</f>
        <v>1228788.0344074976</v>
      </c>
      <c r="M428" s="65">
        <f>IF($C$2="National Currency",IF(Investment_Breakdown_DATA!W368=0,0,Investment_Breakdown_DATA!W368),IF($C$2="Current Exchange rate",IF(Investment_Breakdown_DATA!W368=0,0,Investment_Breakdown_DATA!W368/ECO!W41),IF($C$2="Constant Exchange rate",IF(Investment_Breakdown_DATA!W368=0,0,Investment_Breakdown_DATA!W368/ECO!W76))))</f>
        <v>1183986.3910643214</v>
      </c>
      <c r="N428" s="65">
        <f>IF($C$2="National Currency",IF(Investment_Breakdown_DATA!X368=0,0,Investment_Breakdown_DATA!X368),IF($C$2="Current Exchange rate",IF(Investment_Breakdown_DATA!X368=0,0,Investment_Breakdown_DATA!X368/ECO!X41),IF($C$2="Constant Exchange rate",IF(Investment_Breakdown_DATA!X368=0,0,Investment_Breakdown_DATA!X368/ECO!X76))))</f>
        <v>1213363.0876877648</v>
      </c>
      <c r="O428" s="141">
        <f>IF($C$2="National Currency",IF(Investment_Breakdown_DATA!Y368=0,0,Investment_Breakdown_DATA!Y368),IF($C$2="Current Exchange rate",IF(Investment_Breakdown_DATA!Y368=0,0,Investment_Breakdown_DATA!Y368/ECO!Y41),IF($C$2="Constant Exchange rate",IF(Investment_Breakdown_DATA!Y368=0,0,Investment_Breakdown_DATA!Y368/ECO!Y76))))</f>
        <v>1213363.0876877648</v>
      </c>
      <c r="P428" s="145">
        <f>IF($C$2="National Currency",IF(Investment_Breakdown_DATA!Z368=0,0,Investment_Breakdown_DATA!Z368),IF($C$2="Current Exchange rate",IF(Investment_Breakdown_DATA!Z368=0,0,Investment_Breakdown_DATA!Z368/ECO!Z41),IF($C$2="Constant Exchange rate",IF(Investment_Breakdown_DATA!Z368=0,0,Investment_Breakdown_DATA!Z368/ECO!Z76))))</f>
        <v>0</v>
      </c>
      <c r="Q428" s="63">
        <f t="shared" si="121"/>
        <v>0.64470112380182765</v>
      </c>
      <c r="R428" s="63">
        <f t="shared" si="122"/>
        <v>0</v>
      </c>
      <c r="S428" s="63">
        <f t="shared" si="123"/>
        <v>0.49299226391068229</v>
      </c>
    </row>
    <row r="429" spans="3:19" ht="15.75" thickBot="1" x14ac:dyDescent="0.3">
      <c r="C429" s="171"/>
      <c r="D429" s="172"/>
      <c r="E429" s="87" t="s">
        <v>100</v>
      </c>
      <c r="F429" s="87">
        <f t="shared" ref="F429:O429" si="124">SUM(F397:F428)</f>
        <v>1204446.5482254243</v>
      </c>
      <c r="G429" s="87">
        <f t="shared" si="124"/>
        <v>1462853.2544096017</v>
      </c>
      <c r="H429" s="87">
        <f t="shared" si="124"/>
        <v>1562342.1881266562</v>
      </c>
      <c r="I429" s="87">
        <f t="shared" si="124"/>
        <v>1739718.6991137792</v>
      </c>
      <c r="J429" s="87">
        <f t="shared" si="124"/>
        <v>1430208.0205610874</v>
      </c>
      <c r="K429" s="87">
        <f t="shared" si="124"/>
        <v>1642423.2427335444</v>
      </c>
      <c r="L429" s="87">
        <f t="shared" si="124"/>
        <v>1760316.7573939306</v>
      </c>
      <c r="M429" s="87">
        <f t="shared" si="124"/>
        <v>1708994.1099466216</v>
      </c>
      <c r="N429" s="87">
        <f t="shared" si="124"/>
        <v>1820205.1613229336</v>
      </c>
      <c r="O429" s="87">
        <f t="shared" si="124"/>
        <v>1882055.1770291873</v>
      </c>
      <c r="P429" s="146" t="s">
        <v>181</v>
      </c>
      <c r="Q429" s="63">
        <f t="shared" si="121"/>
        <v>1</v>
      </c>
      <c r="R429" s="95"/>
      <c r="S429" s="95"/>
    </row>
    <row r="430" spans="3:19" ht="16.5" thickTop="1" thickBot="1" x14ac:dyDescent="0.3">
      <c r="C430" s="173"/>
      <c r="D430" s="174"/>
      <c r="E430" s="93" t="s">
        <v>103</v>
      </c>
      <c r="F430" s="89">
        <v>1204446.5</v>
      </c>
      <c r="G430" s="89">
        <v>1462853.25</v>
      </c>
      <c r="H430" s="89">
        <v>1562342.25</v>
      </c>
      <c r="I430" s="89">
        <v>1739718.75</v>
      </c>
      <c r="J430" s="89">
        <v>1430208</v>
      </c>
      <c r="K430" s="89">
        <v>1642423.25</v>
      </c>
      <c r="L430" s="89">
        <v>1760316.75</v>
      </c>
      <c r="M430" s="89">
        <v>1703833.875</v>
      </c>
      <c r="N430" s="89">
        <v>1813964.5</v>
      </c>
      <c r="O430" s="89">
        <v>1874621.75</v>
      </c>
      <c r="P430" s="147" t="s">
        <v>181</v>
      </c>
      <c r="Q430" s="63">
        <f t="shared" ref="Q430" si="125">O430/$O$429</f>
        <v>0.99605036710936345</v>
      </c>
      <c r="R430" s="63">
        <f t="shared" ref="R430" si="126">IF(OR(O430=0, N430=0),"-",O430/N430-1)</f>
        <v>3.3439050212945132E-2</v>
      </c>
      <c r="S430" s="63">
        <f t="shared" ref="S430" si="127">IF(OR(O430=0, F430=0),"-",O430/F430-1)</f>
        <v>0.55641761589244521</v>
      </c>
    </row>
    <row r="431" spans="3:19" ht="15.75" thickTop="1" x14ac:dyDescent="0.25">
      <c r="E431" s="86" t="s">
        <v>104</v>
      </c>
      <c r="F431" s="90"/>
      <c r="G431" s="90">
        <f t="shared" ref="G431:O431" si="128">G430/F430-1</f>
        <v>0.21454398348120907</v>
      </c>
      <c r="H431" s="90">
        <f t="shared" si="128"/>
        <v>6.8010239578030207E-2</v>
      </c>
      <c r="I431" s="90">
        <f t="shared" si="128"/>
        <v>0.1135324222333487</v>
      </c>
      <c r="J431" s="90">
        <f t="shared" si="128"/>
        <v>-0.17790849814086329</v>
      </c>
      <c r="K431" s="90">
        <f t="shared" si="128"/>
        <v>0.14838069008144261</v>
      </c>
      <c r="L431" s="90">
        <f t="shared" si="128"/>
        <v>7.1780218649486471E-2</v>
      </c>
      <c r="M431" s="90">
        <f t="shared" si="128"/>
        <v>-3.208676790696896E-2</v>
      </c>
      <c r="N431" s="90">
        <f t="shared" si="128"/>
        <v>6.4636950007816996E-2</v>
      </c>
      <c r="O431" s="91">
        <f t="shared" si="128"/>
        <v>3.3439050212945132E-2</v>
      </c>
      <c r="P431" s="91"/>
    </row>
    <row r="434" spans="3:19" ht="18.75" x14ac:dyDescent="0.15">
      <c r="C434" s="159" t="s">
        <v>152</v>
      </c>
      <c r="D434" s="160"/>
      <c r="E434" s="167" t="s">
        <v>179</v>
      </c>
      <c r="F434" s="168"/>
      <c r="G434" s="168"/>
      <c r="H434" s="168"/>
      <c r="I434" s="168"/>
      <c r="J434" s="168"/>
      <c r="K434" s="168"/>
      <c r="L434" s="168"/>
      <c r="M434" s="168"/>
      <c r="N434" s="168"/>
      <c r="O434" s="168"/>
      <c r="P434" s="169"/>
    </row>
    <row r="435" spans="3:19" ht="15" x14ac:dyDescent="0.15">
      <c r="C435" s="163" t="s">
        <v>116</v>
      </c>
      <c r="D435" s="164"/>
      <c r="E435" s="57">
        <v>12</v>
      </c>
      <c r="F435" s="58">
        <v>2004</v>
      </c>
      <c r="G435" s="58">
        <f t="shared" ref="G435:P435" si="129">F435+1</f>
        <v>2005</v>
      </c>
      <c r="H435" s="58">
        <f t="shared" si="129"/>
        <v>2006</v>
      </c>
      <c r="I435" s="58">
        <f t="shared" si="129"/>
        <v>2007</v>
      </c>
      <c r="J435" s="58">
        <f t="shared" si="129"/>
        <v>2008</v>
      </c>
      <c r="K435" s="58">
        <f t="shared" si="129"/>
        <v>2009</v>
      </c>
      <c r="L435" s="58">
        <f t="shared" si="129"/>
        <v>2010</v>
      </c>
      <c r="M435" s="58">
        <f t="shared" si="129"/>
        <v>2011</v>
      </c>
      <c r="N435" s="58">
        <f t="shared" si="129"/>
        <v>2012</v>
      </c>
      <c r="O435" s="107">
        <f t="shared" si="129"/>
        <v>2013</v>
      </c>
      <c r="P435" s="107">
        <f t="shared" si="129"/>
        <v>2014</v>
      </c>
      <c r="Q435" s="59" t="s">
        <v>102</v>
      </c>
      <c r="R435" s="60" t="s">
        <v>126</v>
      </c>
      <c r="S435" s="59" t="s">
        <v>127</v>
      </c>
    </row>
    <row r="436" spans="3:19" ht="15" x14ac:dyDescent="0.25">
      <c r="C436" s="165"/>
      <c r="D436" s="166"/>
      <c r="E436" s="61" t="str">
        <f t="shared" ref="E436:E467" si="130">E358</f>
        <v>AT</v>
      </c>
      <c r="F436" s="62">
        <f>IF($C$2="National Currency",IF(Investment_Breakdown_DATA!P375=0,0,Investment_Breakdown_DATA!P375),IF($C$2="Current Exchange rate",IF(Investment_Breakdown_DATA!P375=0,0,Investment_Breakdown_DATA!P375/ECO!P10),IF($C$2="Constant Exchange rate",IF(Investment_Breakdown_DATA!P375=0,0,Investment_Breakdown_DATA!P375/ECO!P45))))</f>
        <v>0</v>
      </c>
      <c r="G436" s="62">
        <f>IF($C$2="National Currency",IF(Investment_Breakdown_DATA!Q375=0,0,Investment_Breakdown_DATA!Q375),IF($C$2="Current Exchange rate",IF(Investment_Breakdown_DATA!Q375=0,0,Investment_Breakdown_DATA!Q375/ECO!Q10),IF($C$2="Constant Exchange rate",IF(Investment_Breakdown_DATA!Q375=0,0,Investment_Breakdown_DATA!Q375/ECO!Q45))))</f>
        <v>0</v>
      </c>
      <c r="H436" s="62">
        <f>IF($C$2="National Currency",IF(Investment_Breakdown_DATA!R375=0,0,Investment_Breakdown_DATA!R375),IF($C$2="Current Exchange rate",IF(Investment_Breakdown_DATA!R375=0,0,Investment_Breakdown_DATA!R375/ECO!R10),IF($C$2="Constant Exchange rate",IF(Investment_Breakdown_DATA!R375=0,0,Investment_Breakdown_DATA!R375/ECO!R45))))</f>
        <v>0</v>
      </c>
      <c r="I436" s="62">
        <f>IF($C$2="National Currency",IF(Investment_Breakdown_DATA!S375=0,0,Investment_Breakdown_DATA!S375),IF($C$2="Current Exchange rate",IF(Investment_Breakdown_DATA!S375=0,0,Investment_Breakdown_DATA!S375/ECO!S10),IF($C$2="Constant Exchange rate",IF(Investment_Breakdown_DATA!S375=0,0,Investment_Breakdown_DATA!S375/ECO!S45))))</f>
        <v>0</v>
      </c>
      <c r="J436" s="62">
        <f>IF($C$2="National Currency",IF(Investment_Breakdown_DATA!T375=0,0,Investment_Breakdown_DATA!T375),IF($C$2="Current Exchange rate",IF(Investment_Breakdown_DATA!T375=0,0,Investment_Breakdown_DATA!T375/ECO!T10),IF($C$2="Constant Exchange rate",IF(Investment_Breakdown_DATA!T375=0,0,Investment_Breakdown_DATA!T375/ECO!T45))))</f>
        <v>0</v>
      </c>
      <c r="K436" s="62">
        <f>IF($C$2="National Currency",IF(Investment_Breakdown_DATA!U375=0,0,Investment_Breakdown_DATA!U375),IF($C$2="Current Exchange rate",IF(Investment_Breakdown_DATA!U375=0,0,Investment_Breakdown_DATA!U375/ECO!U10),IF($C$2="Constant Exchange rate",IF(Investment_Breakdown_DATA!U375=0,0,Investment_Breakdown_DATA!U375/ECO!U45))))</f>
        <v>0</v>
      </c>
      <c r="L436" s="62">
        <f>IF($C$2="National Currency",IF(Investment_Breakdown_DATA!V375=0,0,Investment_Breakdown_DATA!V375),IF($C$2="Current Exchange rate",IF(Investment_Breakdown_DATA!V375=0,0,Investment_Breakdown_DATA!V375/ECO!V10),IF($C$2="Constant Exchange rate",IF(Investment_Breakdown_DATA!V375=0,0,Investment_Breakdown_DATA!V375/ECO!V45))))</f>
        <v>0</v>
      </c>
      <c r="M436" s="62">
        <f>IF($C$2="National Currency",IF(Investment_Breakdown_DATA!W375=0,0,Investment_Breakdown_DATA!W375),IF($C$2="Current Exchange rate",IF(Investment_Breakdown_DATA!W375=0,0,Investment_Breakdown_DATA!W375/ECO!W10),IF($C$2="Constant Exchange rate",IF(Investment_Breakdown_DATA!W375=0,0,Investment_Breakdown_DATA!W375/ECO!W45))))</f>
        <v>0</v>
      </c>
      <c r="N436" s="62">
        <f>IF($C$2="National Currency",IF(Investment_Breakdown_DATA!X375=0,0,Investment_Breakdown_DATA!X375),IF($C$2="Current Exchange rate",IF(Investment_Breakdown_DATA!X375=0,0,Investment_Breakdown_DATA!X375/ECO!X10),IF($C$2="Constant Exchange rate",IF(Investment_Breakdown_DATA!X375=0,0,Investment_Breakdown_DATA!X375/ECO!X45))))</f>
        <v>0</v>
      </c>
      <c r="O436" s="62">
        <f>IF($C$2="National Currency",IF(Investment_Breakdown_DATA!Y375=0,0,Investment_Breakdown_DATA!Y375),IF($C$2="Current Exchange rate",IF(Investment_Breakdown_DATA!Y375=0,0,Investment_Breakdown_DATA!Y375/ECO!Y10),IF($C$2="Constant Exchange rate",IF(Investment_Breakdown_DATA!Y375=0,0,Investment_Breakdown_DATA!Y375/ECO!Y45))))</f>
        <v>0</v>
      </c>
      <c r="P436" s="143">
        <f>IF($C$2="National Currency",IF(Investment_Breakdown_DATA!Z375=0,0,Investment_Breakdown_DATA!Z375),IF($C$2="Current Exchange rate",IF(Investment_Breakdown_DATA!Z375=0,0,Investment_Breakdown_DATA!Z375/ECO!Z10),IF($C$2="Constant Exchange rate",IF(Investment_Breakdown_DATA!Z375=0,0,Investment_Breakdown_DATA!Z375/ECO!Z45))))</f>
        <v>0</v>
      </c>
      <c r="Q436" s="63">
        <f>O436/$O$468</f>
        <v>0</v>
      </c>
      <c r="R436" s="63" t="str">
        <f>IF(OR(O436=0, N436=0),"-",O436/N436-1)</f>
        <v>-</v>
      </c>
      <c r="S436" s="63" t="str">
        <f>IF(OR(O436=0, F436=0),"-",O436/F436-1)</f>
        <v>-</v>
      </c>
    </row>
    <row r="437" spans="3:19" ht="15" x14ac:dyDescent="0.25">
      <c r="C437" s="165"/>
      <c r="D437" s="166"/>
      <c r="E437" s="61" t="str">
        <f t="shared" si="130"/>
        <v>BE</v>
      </c>
      <c r="F437" s="64">
        <f>IF($C$2="National Currency",IF(Investment_Breakdown_DATA!P376=0,0,Investment_Breakdown_DATA!P376),IF($C$2="Current Exchange rate",IF(Investment_Breakdown_DATA!P376=0,0,Investment_Breakdown_DATA!P376/ECO!P11),IF($C$2="Constant Exchange rate",IF(Investment_Breakdown_DATA!P376=0,0,Investment_Breakdown_DATA!P376/ECO!P46))))</f>
        <v>0</v>
      </c>
      <c r="G437" s="64">
        <f>IF($C$2="National Currency",IF(Investment_Breakdown_DATA!Q376=0,0,Investment_Breakdown_DATA!Q376),IF($C$2="Current Exchange rate",IF(Investment_Breakdown_DATA!Q376=0,0,Investment_Breakdown_DATA!Q376/ECO!Q11),IF($C$2="Constant Exchange rate",IF(Investment_Breakdown_DATA!Q376=0,0,Investment_Breakdown_DATA!Q376/ECO!Q46))))</f>
        <v>0</v>
      </c>
      <c r="H437" s="64">
        <f>IF($C$2="National Currency",IF(Investment_Breakdown_DATA!R376=0,0,Investment_Breakdown_DATA!R376),IF($C$2="Current Exchange rate",IF(Investment_Breakdown_DATA!R376=0,0,Investment_Breakdown_DATA!R376/ECO!R11),IF($C$2="Constant Exchange rate",IF(Investment_Breakdown_DATA!R376=0,0,Investment_Breakdown_DATA!R376/ECO!R46))))</f>
        <v>0</v>
      </c>
      <c r="I437" s="64">
        <f>IF($C$2="National Currency",IF(Investment_Breakdown_DATA!S376=0,0,Investment_Breakdown_DATA!S376),IF($C$2="Current Exchange rate",IF(Investment_Breakdown_DATA!S376=0,0,Investment_Breakdown_DATA!S376/ECO!S11),IF($C$2="Constant Exchange rate",IF(Investment_Breakdown_DATA!S376=0,0,Investment_Breakdown_DATA!S376/ECO!S46))))</f>
        <v>0</v>
      </c>
      <c r="J437" s="64">
        <f>IF($C$2="National Currency",IF(Investment_Breakdown_DATA!T376=0,0,Investment_Breakdown_DATA!T376),IF($C$2="Current Exchange rate",IF(Investment_Breakdown_DATA!T376=0,0,Investment_Breakdown_DATA!T376/ECO!T11),IF($C$2="Constant Exchange rate",IF(Investment_Breakdown_DATA!T376=0,0,Investment_Breakdown_DATA!T376/ECO!T46))))</f>
        <v>0</v>
      </c>
      <c r="K437" s="64">
        <f>IF($C$2="National Currency",IF(Investment_Breakdown_DATA!U376=0,0,Investment_Breakdown_DATA!U376),IF($C$2="Current Exchange rate",IF(Investment_Breakdown_DATA!U376=0,0,Investment_Breakdown_DATA!U376/ECO!U11),IF($C$2="Constant Exchange rate",IF(Investment_Breakdown_DATA!U376=0,0,Investment_Breakdown_DATA!U376/ECO!U46))))</f>
        <v>0</v>
      </c>
      <c r="L437" s="64">
        <f>IF($C$2="National Currency",IF(Investment_Breakdown_DATA!V376=0,0,Investment_Breakdown_DATA!V376),IF($C$2="Current Exchange rate",IF(Investment_Breakdown_DATA!V376=0,0,Investment_Breakdown_DATA!V376/ECO!V11),IF($C$2="Constant Exchange rate",IF(Investment_Breakdown_DATA!V376=0,0,Investment_Breakdown_DATA!V376/ECO!V46))))</f>
        <v>0</v>
      </c>
      <c r="M437" s="64">
        <f>IF($C$2="National Currency",IF(Investment_Breakdown_DATA!W376=0,0,Investment_Breakdown_DATA!W376),IF($C$2="Current Exchange rate",IF(Investment_Breakdown_DATA!W376=0,0,Investment_Breakdown_DATA!W376/ECO!W11),IF($C$2="Constant Exchange rate",IF(Investment_Breakdown_DATA!W376=0,0,Investment_Breakdown_DATA!W376/ECO!W46))))</f>
        <v>0</v>
      </c>
      <c r="N437" s="64">
        <f>IF($C$2="National Currency",IF(Investment_Breakdown_DATA!X376=0,0,Investment_Breakdown_DATA!X376),IF($C$2="Current Exchange rate",IF(Investment_Breakdown_DATA!X376=0,0,Investment_Breakdown_DATA!X376/ECO!X11),IF($C$2="Constant Exchange rate",IF(Investment_Breakdown_DATA!X376=0,0,Investment_Breakdown_DATA!X376/ECO!X46))))</f>
        <v>0</v>
      </c>
      <c r="O437" s="64">
        <f>IF($C$2="National Currency",IF(Investment_Breakdown_DATA!Y376=0,0,Investment_Breakdown_DATA!Y376),IF($C$2="Current Exchange rate",IF(Investment_Breakdown_DATA!Y376=0,0,Investment_Breakdown_DATA!Y376/ECO!Y11),IF($C$2="Constant Exchange rate",IF(Investment_Breakdown_DATA!Y376=0,0,Investment_Breakdown_DATA!Y376/ECO!Y46))))</f>
        <v>0</v>
      </c>
      <c r="P437" s="144">
        <f>IF($C$2="National Currency",IF(Investment_Breakdown_DATA!Z376=0,0,Investment_Breakdown_DATA!Z376),IF($C$2="Current Exchange rate",IF(Investment_Breakdown_DATA!Z376=0,0,Investment_Breakdown_DATA!Z376/ECO!Z11),IF($C$2="Constant Exchange rate",IF(Investment_Breakdown_DATA!Z376=0,0,Investment_Breakdown_DATA!Z376/ECO!Z46))))</f>
        <v>0</v>
      </c>
      <c r="Q437" s="63">
        <f t="shared" ref="Q437:Q468" si="131">O437/$O$468</f>
        <v>0</v>
      </c>
      <c r="R437" s="63" t="str">
        <f t="shared" ref="R437:R467" si="132">IF(OR(O437=0, N437=0),"-",O437/N437-1)</f>
        <v>-</v>
      </c>
      <c r="S437" s="63" t="str">
        <f t="shared" ref="S437:S467" si="133">IF(OR(O437=0, F437=0),"-",O437/F437-1)</f>
        <v>-</v>
      </c>
    </row>
    <row r="438" spans="3:19" ht="15" x14ac:dyDescent="0.25">
      <c r="C438" s="165"/>
      <c r="D438" s="166"/>
      <c r="E438" s="61" t="str">
        <f t="shared" si="130"/>
        <v>BG</v>
      </c>
      <c r="F438" s="64">
        <f>IF($C$2="National Currency",IF(Investment_Breakdown_DATA!P377=0,0,Investment_Breakdown_DATA!P377),IF($C$2="Current Exchange rate",IF(Investment_Breakdown_DATA!P377=0,0,Investment_Breakdown_DATA!P377/ECO!P12),IF($C$2="Constant Exchange rate",IF(Investment_Breakdown_DATA!P377=0,0,Investment_Breakdown_DATA!P377/ECO!P47))))</f>
        <v>0</v>
      </c>
      <c r="G438" s="64">
        <f>IF($C$2="National Currency",IF(Investment_Breakdown_DATA!Q377=0,0,Investment_Breakdown_DATA!Q377),IF($C$2="Current Exchange rate",IF(Investment_Breakdown_DATA!Q377=0,0,Investment_Breakdown_DATA!Q377/ECO!Q12),IF($C$2="Constant Exchange rate",IF(Investment_Breakdown_DATA!Q377=0,0,Investment_Breakdown_DATA!Q377/ECO!Q47))))</f>
        <v>0</v>
      </c>
      <c r="H438" s="64">
        <f>IF($C$2="National Currency",IF(Investment_Breakdown_DATA!R377=0,0,Investment_Breakdown_DATA!R377),IF($C$2="Current Exchange rate",IF(Investment_Breakdown_DATA!R377=0,0,Investment_Breakdown_DATA!R377/ECO!R12),IF($C$2="Constant Exchange rate",IF(Investment_Breakdown_DATA!R377=0,0,Investment_Breakdown_DATA!R377/ECO!R47))))</f>
        <v>0</v>
      </c>
      <c r="I438" s="64">
        <f>IF($C$2="National Currency",IF(Investment_Breakdown_DATA!S377=0,0,Investment_Breakdown_DATA!S377),IF($C$2="Current Exchange rate",IF(Investment_Breakdown_DATA!S377=0,0,Investment_Breakdown_DATA!S377/ECO!S12),IF($C$2="Constant Exchange rate",IF(Investment_Breakdown_DATA!S377=0,0,Investment_Breakdown_DATA!S377/ECO!S47))))</f>
        <v>0</v>
      </c>
      <c r="J438" s="64">
        <f>IF($C$2="National Currency",IF(Investment_Breakdown_DATA!T377=0,0,Investment_Breakdown_DATA!T377),IF($C$2="Current Exchange rate",IF(Investment_Breakdown_DATA!T377=0,0,Investment_Breakdown_DATA!T377/ECO!T12),IF($C$2="Constant Exchange rate",IF(Investment_Breakdown_DATA!T377=0,0,Investment_Breakdown_DATA!T377/ECO!T47))))</f>
        <v>0</v>
      </c>
      <c r="K438" s="64">
        <f>IF($C$2="National Currency",IF(Investment_Breakdown_DATA!U377=0,0,Investment_Breakdown_DATA!U377),IF($C$2="Current Exchange rate",IF(Investment_Breakdown_DATA!U377=0,0,Investment_Breakdown_DATA!U377/ECO!U12),IF($C$2="Constant Exchange rate",IF(Investment_Breakdown_DATA!U377=0,0,Investment_Breakdown_DATA!U377/ECO!U47))))</f>
        <v>0</v>
      </c>
      <c r="L438" s="64">
        <f>IF($C$2="National Currency",IF(Investment_Breakdown_DATA!V377=0,0,Investment_Breakdown_DATA!V377),IF($C$2="Current Exchange rate",IF(Investment_Breakdown_DATA!V377=0,0,Investment_Breakdown_DATA!V377/ECO!V12),IF($C$2="Constant Exchange rate",IF(Investment_Breakdown_DATA!V377=0,0,Investment_Breakdown_DATA!V377/ECO!V47))))</f>
        <v>0</v>
      </c>
      <c r="M438" s="64">
        <f>IF($C$2="National Currency",IF(Investment_Breakdown_DATA!W377=0,0,Investment_Breakdown_DATA!W377),IF($C$2="Current Exchange rate",IF(Investment_Breakdown_DATA!W377=0,0,Investment_Breakdown_DATA!W377/ECO!W12),IF($C$2="Constant Exchange rate",IF(Investment_Breakdown_DATA!W377=0,0,Investment_Breakdown_DATA!W377/ECO!W47))))</f>
        <v>0</v>
      </c>
      <c r="N438" s="64">
        <f>IF($C$2="National Currency",IF(Investment_Breakdown_DATA!X377=0,0,Investment_Breakdown_DATA!X377),IF($C$2="Current Exchange rate",IF(Investment_Breakdown_DATA!X377=0,0,Investment_Breakdown_DATA!X377/ECO!X12),IF($C$2="Constant Exchange rate",IF(Investment_Breakdown_DATA!X377=0,0,Investment_Breakdown_DATA!X377/ECO!X47))))</f>
        <v>0</v>
      </c>
      <c r="O438" s="64">
        <f>IF($C$2="National Currency",IF(Investment_Breakdown_DATA!Y377=0,0,Investment_Breakdown_DATA!Y377),IF($C$2="Current Exchange rate",IF(Investment_Breakdown_DATA!Y377=0,0,Investment_Breakdown_DATA!Y377/ECO!Y12),IF($C$2="Constant Exchange rate",IF(Investment_Breakdown_DATA!Y377=0,0,Investment_Breakdown_DATA!Y377/ECO!Y47))))</f>
        <v>0</v>
      </c>
      <c r="P438" s="144">
        <f>IF($C$2="National Currency",IF(Investment_Breakdown_DATA!Z377=0,0,Investment_Breakdown_DATA!Z377),IF($C$2="Current Exchange rate",IF(Investment_Breakdown_DATA!Z377=0,0,Investment_Breakdown_DATA!Z377/ECO!Z12),IF($C$2="Constant Exchange rate",IF(Investment_Breakdown_DATA!Z377=0,0,Investment_Breakdown_DATA!Z377/ECO!Z47))))</f>
        <v>0</v>
      </c>
      <c r="Q438" s="63">
        <f t="shared" si="131"/>
        <v>0</v>
      </c>
      <c r="R438" s="63" t="str">
        <f t="shared" si="132"/>
        <v>-</v>
      </c>
      <c r="S438" s="63" t="str">
        <f t="shared" si="133"/>
        <v>-</v>
      </c>
    </row>
    <row r="439" spans="3:19" ht="15" x14ac:dyDescent="0.25">
      <c r="C439" s="165"/>
      <c r="D439" s="166"/>
      <c r="E439" s="61" t="str">
        <f t="shared" si="130"/>
        <v>CH</v>
      </c>
      <c r="F439" s="64">
        <f>IF($C$2="National Currency",IF(Investment_Breakdown_DATA!P378=0,0,Investment_Breakdown_DATA!P378),IF($C$2="Current Exchange rate",IF(Investment_Breakdown_DATA!P378=0,0,Investment_Breakdown_DATA!P378/ECO!P13),IF($C$2="Constant Exchange rate",IF(Investment_Breakdown_DATA!P378=0,0,Investment_Breakdown_DATA!P378/ECO!P48))))</f>
        <v>0</v>
      </c>
      <c r="G439" s="64">
        <f>IF($C$2="National Currency",IF(Investment_Breakdown_DATA!Q378=0,0,Investment_Breakdown_DATA!Q378),IF($C$2="Current Exchange rate",IF(Investment_Breakdown_DATA!Q378=0,0,Investment_Breakdown_DATA!Q378/ECO!Q13),IF($C$2="Constant Exchange rate",IF(Investment_Breakdown_DATA!Q378=0,0,Investment_Breakdown_DATA!Q378/ECO!Q48))))</f>
        <v>0</v>
      </c>
      <c r="H439" s="64">
        <f>IF($C$2="National Currency",IF(Investment_Breakdown_DATA!R378=0,0,Investment_Breakdown_DATA!R378),IF($C$2="Current Exchange rate",IF(Investment_Breakdown_DATA!R378=0,0,Investment_Breakdown_DATA!R378/ECO!R13),IF($C$2="Constant Exchange rate",IF(Investment_Breakdown_DATA!R378=0,0,Investment_Breakdown_DATA!R378/ECO!R48))))</f>
        <v>0</v>
      </c>
      <c r="I439" s="64">
        <f>IF($C$2="National Currency",IF(Investment_Breakdown_DATA!S378=0,0,Investment_Breakdown_DATA!S378),IF($C$2="Current Exchange rate",IF(Investment_Breakdown_DATA!S378=0,0,Investment_Breakdown_DATA!S378/ECO!S13),IF($C$2="Constant Exchange rate",IF(Investment_Breakdown_DATA!S378=0,0,Investment_Breakdown_DATA!S378/ECO!S48))))</f>
        <v>0</v>
      </c>
      <c r="J439" s="64">
        <f>IF($C$2="National Currency",IF(Investment_Breakdown_DATA!T378=0,0,Investment_Breakdown_DATA!T378),IF($C$2="Current Exchange rate",IF(Investment_Breakdown_DATA!T378=0,0,Investment_Breakdown_DATA!T378/ECO!T13),IF($C$2="Constant Exchange rate",IF(Investment_Breakdown_DATA!T378=0,0,Investment_Breakdown_DATA!T378/ECO!T48))))</f>
        <v>11926.563194444445</v>
      </c>
      <c r="K439" s="64">
        <f>IF($C$2="National Currency",IF(Investment_Breakdown_DATA!U378=0,0,Investment_Breakdown_DATA!U378),IF($C$2="Current Exchange rate",IF(Investment_Breakdown_DATA!U378=0,0,Investment_Breakdown_DATA!U378/ECO!U13),IF($C$2="Constant Exchange rate",IF(Investment_Breakdown_DATA!U378=0,0,Investment_Breakdown_DATA!U378/ECO!U48))))</f>
        <v>9158.1021989354631</v>
      </c>
      <c r="L439" s="64">
        <f>IF($C$2="National Currency",IF(Investment_Breakdown_DATA!V378=0,0,Investment_Breakdown_DATA!V378),IF($C$2="Current Exchange rate",IF(Investment_Breakdown_DATA!V378=0,0,Investment_Breakdown_DATA!V378/ECO!V13),IF($C$2="Constant Exchange rate",IF(Investment_Breakdown_DATA!V378=0,0,Investment_Breakdown_DATA!V378/ECO!V48))))</f>
        <v>14051.092900864936</v>
      </c>
      <c r="M439" s="64">
        <f>IF($C$2="National Currency",IF(Investment_Breakdown_DATA!W378=0,0,Investment_Breakdown_DATA!W378),IF($C$2="Current Exchange rate",IF(Investment_Breakdown_DATA!W378=0,0,Investment_Breakdown_DATA!W378/ECO!W13),IF($C$2="Constant Exchange rate",IF(Investment_Breakdown_DATA!W378=0,0,Investment_Breakdown_DATA!W378/ECO!W48))))</f>
        <v>10238.343305888224</v>
      </c>
      <c r="N439" s="64">
        <f>IF($C$2="National Currency",IF(Investment_Breakdown_DATA!X378=0,0,Investment_Breakdown_DATA!X378),IF($C$2="Current Exchange rate",IF(Investment_Breakdown_DATA!X378=0,0,Investment_Breakdown_DATA!X378/ECO!X13),IF($C$2="Constant Exchange rate",IF(Investment_Breakdown_DATA!X378=0,0,Investment_Breakdown_DATA!X378/ECO!X48))))</f>
        <v>9683.5238339986699</v>
      </c>
      <c r="O439" s="64">
        <f>IF($C$2="National Currency",IF(Investment_Breakdown_DATA!Y378=0,0,Investment_Breakdown_DATA!Y378),IF($C$2="Current Exchange rate",IF(Investment_Breakdown_DATA!Y378=0,0,Investment_Breakdown_DATA!Y378/ECO!Y13),IF($C$2="Constant Exchange rate",IF(Investment_Breakdown_DATA!Y378=0,0,Investment_Breakdown_DATA!Y378/ECO!Y48))))</f>
        <v>8581.6923960412514</v>
      </c>
      <c r="P439" s="144">
        <f>IF($C$2="National Currency",IF(Investment_Breakdown_DATA!Z378=0,0,Investment_Breakdown_DATA!Z378),IF($C$2="Current Exchange rate",IF(Investment_Breakdown_DATA!Z378=0,0,Investment_Breakdown_DATA!Z378/ECO!Z13),IF($C$2="Constant Exchange rate",IF(Investment_Breakdown_DATA!Z378=0,0,Investment_Breakdown_DATA!Z378/ECO!Z48))))</f>
        <v>3183.1266209248174</v>
      </c>
      <c r="Q439" s="63">
        <f t="shared" si="131"/>
        <v>0.74338604397631602</v>
      </c>
      <c r="R439" s="63">
        <f t="shared" si="132"/>
        <v>-0.11378414065434617</v>
      </c>
      <c r="S439" s="63" t="str">
        <f t="shared" si="133"/>
        <v>-</v>
      </c>
    </row>
    <row r="440" spans="3:19" ht="15" x14ac:dyDescent="0.25">
      <c r="C440" s="165"/>
      <c r="D440" s="166"/>
      <c r="E440" s="61" t="str">
        <f t="shared" si="130"/>
        <v>CY</v>
      </c>
      <c r="F440" s="64">
        <f>IF($C$2="National Currency",IF(Investment_Breakdown_DATA!P379=0,0,Investment_Breakdown_DATA!P379),IF($C$2="Current Exchange rate",IF(Investment_Breakdown_DATA!P379=0,0,Investment_Breakdown_DATA!P379/ECO!P14),IF($C$2="Constant Exchange rate",IF(Investment_Breakdown_DATA!P379=0,0,Investment_Breakdown_DATA!P379/ECO!P49))))</f>
        <v>0</v>
      </c>
      <c r="G440" s="64">
        <f>IF($C$2="National Currency",IF(Investment_Breakdown_DATA!Q379=0,0,Investment_Breakdown_DATA!Q379),IF($C$2="Current Exchange rate",IF(Investment_Breakdown_DATA!Q379=0,0,Investment_Breakdown_DATA!Q379/ECO!Q14),IF($C$2="Constant Exchange rate",IF(Investment_Breakdown_DATA!Q379=0,0,Investment_Breakdown_DATA!Q379/ECO!Q49))))</f>
        <v>0</v>
      </c>
      <c r="H440" s="64">
        <f>IF($C$2="National Currency",IF(Investment_Breakdown_DATA!R379=0,0,Investment_Breakdown_DATA!R379),IF($C$2="Current Exchange rate",IF(Investment_Breakdown_DATA!R379=0,0,Investment_Breakdown_DATA!R379/ECO!R14),IF($C$2="Constant Exchange rate",IF(Investment_Breakdown_DATA!R379=0,0,Investment_Breakdown_DATA!R379/ECO!R49))))</f>
        <v>0</v>
      </c>
      <c r="I440" s="64">
        <f>IF($C$2="National Currency",IF(Investment_Breakdown_DATA!S379=0,0,Investment_Breakdown_DATA!S379),IF($C$2="Current Exchange rate",IF(Investment_Breakdown_DATA!S379=0,0,Investment_Breakdown_DATA!S379/ECO!S14),IF($C$2="Constant Exchange rate",IF(Investment_Breakdown_DATA!S379=0,0,Investment_Breakdown_DATA!S379/ECO!S49))))</f>
        <v>0</v>
      </c>
      <c r="J440" s="64">
        <f>IF($C$2="National Currency",IF(Investment_Breakdown_DATA!T379=0,0,Investment_Breakdown_DATA!T379),IF($C$2="Current Exchange rate",IF(Investment_Breakdown_DATA!T379=0,0,Investment_Breakdown_DATA!T379/ECO!T14),IF($C$2="Constant Exchange rate",IF(Investment_Breakdown_DATA!T379=0,0,Investment_Breakdown_DATA!T379/ECO!T49))))</f>
        <v>0</v>
      </c>
      <c r="K440" s="64">
        <f>IF($C$2="National Currency",IF(Investment_Breakdown_DATA!U379=0,0,Investment_Breakdown_DATA!U379),IF($C$2="Current Exchange rate",IF(Investment_Breakdown_DATA!U379=0,0,Investment_Breakdown_DATA!U379/ECO!U14),IF($C$2="Constant Exchange rate",IF(Investment_Breakdown_DATA!U379=0,0,Investment_Breakdown_DATA!U379/ECO!U49))))</f>
        <v>0</v>
      </c>
      <c r="L440" s="64">
        <f>IF($C$2="National Currency",IF(Investment_Breakdown_DATA!V379=0,0,Investment_Breakdown_DATA!V379),IF($C$2="Current Exchange rate",IF(Investment_Breakdown_DATA!V379=0,0,Investment_Breakdown_DATA!V379/ECO!V14),IF($C$2="Constant Exchange rate",IF(Investment_Breakdown_DATA!V379=0,0,Investment_Breakdown_DATA!V379/ECO!V49))))</f>
        <v>0</v>
      </c>
      <c r="M440" s="64">
        <f>IF($C$2="National Currency",IF(Investment_Breakdown_DATA!W379=0,0,Investment_Breakdown_DATA!W379),IF($C$2="Current Exchange rate",IF(Investment_Breakdown_DATA!W379=0,0,Investment_Breakdown_DATA!W379/ECO!W14),IF($C$2="Constant Exchange rate",IF(Investment_Breakdown_DATA!W379=0,0,Investment_Breakdown_DATA!W379/ECO!W49))))</f>
        <v>0</v>
      </c>
      <c r="N440" s="64">
        <f>IF($C$2="National Currency",IF(Investment_Breakdown_DATA!X379=0,0,Investment_Breakdown_DATA!X379),IF($C$2="Current Exchange rate",IF(Investment_Breakdown_DATA!X379=0,0,Investment_Breakdown_DATA!X379/ECO!X14),IF($C$2="Constant Exchange rate",IF(Investment_Breakdown_DATA!X379=0,0,Investment_Breakdown_DATA!X379/ECO!X49))))</f>
        <v>0</v>
      </c>
      <c r="O440" s="64">
        <f>IF($C$2="National Currency",IF(Investment_Breakdown_DATA!Y379=0,0,Investment_Breakdown_DATA!Y379),IF($C$2="Current Exchange rate",IF(Investment_Breakdown_DATA!Y379=0,0,Investment_Breakdown_DATA!Y379/ECO!Y14),IF($C$2="Constant Exchange rate",IF(Investment_Breakdown_DATA!Y379=0,0,Investment_Breakdown_DATA!Y379/ECO!Y49))))</f>
        <v>0</v>
      </c>
      <c r="P440" s="144">
        <f>IF($C$2="National Currency",IF(Investment_Breakdown_DATA!Z379=0,0,Investment_Breakdown_DATA!Z379),IF($C$2="Current Exchange rate",IF(Investment_Breakdown_DATA!Z379=0,0,Investment_Breakdown_DATA!Z379/ECO!Z14),IF($C$2="Constant Exchange rate",IF(Investment_Breakdown_DATA!Z379=0,0,Investment_Breakdown_DATA!Z379/ECO!Z49))))</f>
        <v>0</v>
      </c>
      <c r="Q440" s="63">
        <f t="shared" si="131"/>
        <v>0</v>
      </c>
      <c r="R440" s="63" t="str">
        <f t="shared" si="132"/>
        <v>-</v>
      </c>
      <c r="S440" s="63" t="str">
        <f t="shared" si="133"/>
        <v>-</v>
      </c>
    </row>
    <row r="441" spans="3:19" ht="15" x14ac:dyDescent="0.25">
      <c r="C441" s="165"/>
      <c r="D441" s="166"/>
      <c r="E441" s="61" t="str">
        <f t="shared" si="130"/>
        <v xml:space="preserve">CZ </v>
      </c>
      <c r="F441" s="64">
        <f>IF($C$2="National Currency",IF(Investment_Breakdown_DATA!P380=0,0,Investment_Breakdown_DATA!P380),IF($C$2="Current Exchange rate",IF(Investment_Breakdown_DATA!P380=0,0,Investment_Breakdown_DATA!P380/ECO!P15),IF($C$2="Constant Exchange rate",IF(Investment_Breakdown_DATA!P380=0,0,Investment_Breakdown_DATA!P380/ECO!P50))))</f>
        <v>179.19596178114296</v>
      </c>
      <c r="G441" s="64">
        <f>IF($C$2="National Currency",IF(Investment_Breakdown_DATA!Q380=0,0,Investment_Breakdown_DATA!Q380),IF($C$2="Current Exchange rate",IF(Investment_Breakdown_DATA!Q380=0,0,Investment_Breakdown_DATA!Q380/ECO!Q15),IF($C$2="Constant Exchange rate",IF(Investment_Breakdown_DATA!Q380=0,0,Investment_Breakdown_DATA!Q380/ECO!Q50))))</f>
        <v>155.4714259960339</v>
      </c>
      <c r="H441" s="64">
        <f>IF($C$2="National Currency",IF(Investment_Breakdown_DATA!R380=0,0,Investment_Breakdown_DATA!R380),IF($C$2="Current Exchange rate",IF(Investment_Breakdown_DATA!R380=0,0,Investment_Breakdown_DATA!R380/ECO!R15),IF($C$2="Constant Exchange rate",IF(Investment_Breakdown_DATA!R380=0,0,Investment_Breakdown_DATA!R380/ECO!R50))))</f>
        <v>74.202271498107081</v>
      </c>
      <c r="I441" s="64">
        <f>IF($C$2="National Currency",IF(Investment_Breakdown_DATA!S380=0,0,Investment_Breakdown_DATA!S380),IF($C$2="Current Exchange rate",IF(Investment_Breakdown_DATA!S380=0,0,Investment_Breakdown_DATA!S380/ECO!S15),IF($C$2="Constant Exchange rate",IF(Investment_Breakdown_DATA!S380=0,0,Investment_Breakdown_DATA!S380/ECO!S50))))</f>
        <v>244.70885163151254</v>
      </c>
      <c r="J441" s="64">
        <f>IF($C$2="National Currency",IF(Investment_Breakdown_DATA!T380=0,0,Investment_Breakdown_DATA!T380),IF($C$2="Current Exchange rate",IF(Investment_Breakdown_DATA!T380=0,0,Investment_Breakdown_DATA!T380/ECO!T15),IF($C$2="Constant Exchange rate",IF(Investment_Breakdown_DATA!T380=0,0,Investment_Breakdown_DATA!T380/ECO!T50))))</f>
        <v>107.80602127276005</v>
      </c>
      <c r="K441" s="64">
        <f>IF($C$2="National Currency",IF(Investment_Breakdown_DATA!U380=0,0,Investment_Breakdown_DATA!U380),IF($C$2="Current Exchange rate",IF(Investment_Breakdown_DATA!U380=0,0,Investment_Breakdown_DATA!U380/ECO!U15),IF($C$2="Constant Exchange rate",IF(Investment_Breakdown_DATA!U380=0,0,Investment_Breakdown_DATA!U380/ECO!U50))))</f>
        <v>160.37497746529655</v>
      </c>
      <c r="L441" s="64">
        <f>IF($C$2="National Currency",IF(Investment_Breakdown_DATA!V380=0,0,Investment_Breakdown_DATA!V380),IF($C$2="Current Exchange rate",IF(Investment_Breakdown_DATA!V380=0,0,Investment_Breakdown_DATA!V380/ECO!V15),IF($C$2="Constant Exchange rate",IF(Investment_Breakdown_DATA!V380=0,0,Investment_Breakdown_DATA!V380/ECO!V50))))</f>
        <v>61.186226789255457</v>
      </c>
      <c r="M441" s="64">
        <f>IF($C$2="National Currency",IF(Investment_Breakdown_DATA!W380=0,0,Investment_Breakdown_DATA!W380),IF($C$2="Current Exchange rate",IF(Investment_Breakdown_DATA!W380=0,0,Investment_Breakdown_DATA!W380/ECO!W15),IF($C$2="Constant Exchange rate",IF(Investment_Breakdown_DATA!W380=0,0,Investment_Breakdown_DATA!W380/ECO!W50))))</f>
        <v>26.140255994231115</v>
      </c>
      <c r="N441" s="64">
        <f>IF($C$2="National Currency",IF(Investment_Breakdown_DATA!X380=0,0,Investment_Breakdown_DATA!X380),IF($C$2="Current Exchange rate",IF(Investment_Breakdown_DATA!X380=0,0,Investment_Breakdown_DATA!X380/ECO!X15),IF($C$2="Constant Exchange rate",IF(Investment_Breakdown_DATA!X380=0,0,Investment_Breakdown_DATA!X380/ECO!X50))))</f>
        <v>10.636380025238868</v>
      </c>
      <c r="O441" s="64">
        <f>IF($C$2="National Currency",IF(Investment_Breakdown_DATA!Y380=0,0,Investment_Breakdown_DATA!Y380),IF($C$2="Current Exchange rate",IF(Investment_Breakdown_DATA!Y380=0,0,Investment_Breakdown_DATA!Y380/ECO!Y15),IF($C$2="Constant Exchange rate",IF(Investment_Breakdown_DATA!Y380=0,0,Investment_Breakdown_DATA!Y380/ECO!Y50))))</f>
        <v>27.113755182981791</v>
      </c>
      <c r="P441" s="144">
        <f>IF($C$2="National Currency",IF(Investment_Breakdown_DATA!Z380=0,0,Investment_Breakdown_DATA!Z380),IF($C$2="Current Exchange rate",IF(Investment_Breakdown_DATA!Z380=0,0,Investment_Breakdown_DATA!Z380/ECO!Z15),IF($C$2="Constant Exchange rate",IF(Investment_Breakdown_DATA!Z380=0,0,Investment_Breakdown_DATA!Z380/ECO!Z50))))</f>
        <v>163.61997476113214</v>
      </c>
      <c r="Q441" s="63">
        <f t="shared" si="131"/>
        <v>2.3487193752268678E-3</v>
      </c>
      <c r="R441" s="63">
        <f t="shared" si="132"/>
        <v>1.5491525423728811</v>
      </c>
      <c r="S441" s="63">
        <f t="shared" si="133"/>
        <v>-0.84869215291750499</v>
      </c>
    </row>
    <row r="442" spans="3:19" ht="15" x14ac:dyDescent="0.25">
      <c r="C442" s="165"/>
      <c r="D442" s="166"/>
      <c r="E442" s="61" t="str">
        <f t="shared" si="130"/>
        <v>DE</v>
      </c>
      <c r="F442" s="64">
        <f>IF($C$2="National Currency",IF(Investment_Breakdown_DATA!P381=0,0,Investment_Breakdown_DATA!P381),IF($C$2="Current Exchange rate",IF(Investment_Breakdown_DATA!P381=0,0,Investment_Breakdown_DATA!P381/ECO!P16),IF($C$2="Constant Exchange rate",IF(Investment_Breakdown_DATA!P381=0,0,Investment_Breakdown_DATA!P381/ECO!P51))))</f>
        <v>0</v>
      </c>
      <c r="G442" s="64">
        <f>IF($C$2="National Currency",IF(Investment_Breakdown_DATA!Q381=0,0,Investment_Breakdown_DATA!Q381),IF($C$2="Current Exchange rate",IF(Investment_Breakdown_DATA!Q381=0,0,Investment_Breakdown_DATA!Q381/ECO!Q16),IF($C$2="Constant Exchange rate",IF(Investment_Breakdown_DATA!Q381=0,0,Investment_Breakdown_DATA!Q381/ECO!Q51))))</f>
        <v>0</v>
      </c>
      <c r="H442" s="64">
        <f>IF($C$2="National Currency",IF(Investment_Breakdown_DATA!R381=0,0,Investment_Breakdown_DATA!R381),IF($C$2="Current Exchange rate",IF(Investment_Breakdown_DATA!R381=0,0,Investment_Breakdown_DATA!R381/ECO!R16),IF($C$2="Constant Exchange rate",IF(Investment_Breakdown_DATA!R381=0,0,Investment_Breakdown_DATA!R381/ECO!R51))))</f>
        <v>0</v>
      </c>
      <c r="I442" s="64">
        <f>IF($C$2="National Currency",IF(Investment_Breakdown_DATA!S381=0,0,Investment_Breakdown_DATA!S381),IF($C$2="Current Exchange rate",IF(Investment_Breakdown_DATA!S381=0,0,Investment_Breakdown_DATA!S381/ECO!S16),IF($C$2="Constant Exchange rate",IF(Investment_Breakdown_DATA!S381=0,0,Investment_Breakdown_DATA!S381/ECO!S51))))</f>
        <v>0</v>
      </c>
      <c r="J442" s="64">
        <f>IF($C$2="National Currency",IF(Investment_Breakdown_DATA!T381=0,0,Investment_Breakdown_DATA!T381),IF($C$2="Current Exchange rate",IF(Investment_Breakdown_DATA!T381=0,0,Investment_Breakdown_DATA!T381/ECO!T16),IF($C$2="Constant Exchange rate",IF(Investment_Breakdown_DATA!T381=0,0,Investment_Breakdown_DATA!T381/ECO!T51))))</f>
        <v>0</v>
      </c>
      <c r="K442" s="64">
        <f>IF($C$2="National Currency",IF(Investment_Breakdown_DATA!U381=0,0,Investment_Breakdown_DATA!U381),IF($C$2="Current Exchange rate",IF(Investment_Breakdown_DATA!U381=0,0,Investment_Breakdown_DATA!U381/ECO!U16),IF($C$2="Constant Exchange rate",IF(Investment_Breakdown_DATA!U381=0,0,Investment_Breakdown_DATA!U381/ECO!U51))))</f>
        <v>0</v>
      </c>
      <c r="L442" s="64">
        <f>IF($C$2="National Currency",IF(Investment_Breakdown_DATA!V381=0,0,Investment_Breakdown_DATA!V381),IF($C$2="Current Exchange rate",IF(Investment_Breakdown_DATA!V381=0,0,Investment_Breakdown_DATA!V381/ECO!V16),IF($C$2="Constant Exchange rate",IF(Investment_Breakdown_DATA!V381=0,0,Investment_Breakdown_DATA!V381/ECO!V51))))</f>
        <v>0</v>
      </c>
      <c r="M442" s="64">
        <f>IF($C$2="National Currency",IF(Investment_Breakdown_DATA!W381=0,0,Investment_Breakdown_DATA!W381),IF($C$2="Current Exchange rate",IF(Investment_Breakdown_DATA!W381=0,0,Investment_Breakdown_DATA!W381/ECO!W16),IF($C$2="Constant Exchange rate",IF(Investment_Breakdown_DATA!W381=0,0,Investment_Breakdown_DATA!W381/ECO!W51))))</f>
        <v>0</v>
      </c>
      <c r="N442" s="64">
        <f>IF($C$2="National Currency",IF(Investment_Breakdown_DATA!X381=0,0,Investment_Breakdown_DATA!X381),IF($C$2="Current Exchange rate",IF(Investment_Breakdown_DATA!X381=0,0,Investment_Breakdown_DATA!X381/ECO!X16),IF($C$2="Constant Exchange rate",IF(Investment_Breakdown_DATA!X381=0,0,Investment_Breakdown_DATA!X381/ECO!X51))))</f>
        <v>0</v>
      </c>
      <c r="O442" s="64">
        <f>IF($C$2="National Currency",IF(Investment_Breakdown_DATA!Y381=0,0,Investment_Breakdown_DATA!Y381),IF($C$2="Current Exchange rate",IF(Investment_Breakdown_DATA!Y381=0,0,Investment_Breakdown_DATA!Y381/ECO!Y16),IF($C$2="Constant Exchange rate",IF(Investment_Breakdown_DATA!Y381=0,0,Investment_Breakdown_DATA!Y381/ECO!Y51))))</f>
        <v>0</v>
      </c>
      <c r="P442" s="144">
        <f>IF($C$2="National Currency",IF(Investment_Breakdown_DATA!Z381=0,0,Investment_Breakdown_DATA!Z381),IF($C$2="Current Exchange rate",IF(Investment_Breakdown_DATA!Z381=0,0,Investment_Breakdown_DATA!Z381/ECO!Z16),IF($C$2="Constant Exchange rate",IF(Investment_Breakdown_DATA!Z381=0,0,Investment_Breakdown_DATA!Z381/ECO!Z51))))</f>
        <v>0</v>
      </c>
      <c r="Q442" s="63">
        <f t="shared" si="131"/>
        <v>0</v>
      </c>
      <c r="R442" s="63" t="str">
        <f t="shared" si="132"/>
        <v>-</v>
      </c>
      <c r="S442" s="63" t="str">
        <f t="shared" si="133"/>
        <v>-</v>
      </c>
    </row>
    <row r="443" spans="3:19" ht="15" x14ac:dyDescent="0.25">
      <c r="C443" s="165"/>
      <c r="D443" s="166"/>
      <c r="E443" s="61" t="str">
        <f t="shared" si="130"/>
        <v>DK</v>
      </c>
      <c r="F443" s="64">
        <f>IF($C$2="National Currency",IF(Investment_Breakdown_DATA!P382=0,0,Investment_Breakdown_DATA!P382),IF($C$2="Current Exchange rate",IF(Investment_Breakdown_DATA!P382=0,0,Investment_Breakdown_DATA!P382/ECO!P17),IF($C$2="Constant Exchange rate",IF(Investment_Breakdown_DATA!P382=0,0,Investment_Breakdown_DATA!P382/ECO!P52))))</f>
        <v>0</v>
      </c>
      <c r="G443" s="64">
        <f>IF($C$2="National Currency",IF(Investment_Breakdown_DATA!Q382=0,0,Investment_Breakdown_DATA!Q382),IF($C$2="Current Exchange rate",IF(Investment_Breakdown_DATA!Q382=0,0,Investment_Breakdown_DATA!Q382/ECO!Q17),IF($C$2="Constant Exchange rate",IF(Investment_Breakdown_DATA!Q382=0,0,Investment_Breakdown_DATA!Q382/ECO!Q52))))</f>
        <v>0</v>
      </c>
      <c r="H443" s="64">
        <f>IF($C$2="National Currency",IF(Investment_Breakdown_DATA!R382=0,0,Investment_Breakdown_DATA!R382),IF($C$2="Current Exchange rate",IF(Investment_Breakdown_DATA!R382=0,0,Investment_Breakdown_DATA!R382/ECO!R17),IF($C$2="Constant Exchange rate",IF(Investment_Breakdown_DATA!R382=0,0,Investment_Breakdown_DATA!R382/ECO!R52))))</f>
        <v>0</v>
      </c>
      <c r="I443" s="64">
        <f>IF($C$2="National Currency",IF(Investment_Breakdown_DATA!S382=0,0,Investment_Breakdown_DATA!S382),IF($C$2="Current Exchange rate",IF(Investment_Breakdown_DATA!S382=0,0,Investment_Breakdown_DATA!S382/ECO!S17),IF($C$2="Constant Exchange rate",IF(Investment_Breakdown_DATA!S382=0,0,Investment_Breakdown_DATA!S382/ECO!S52))))</f>
        <v>0</v>
      </c>
      <c r="J443" s="64">
        <f>IF($C$2="National Currency",IF(Investment_Breakdown_DATA!T382=0,0,Investment_Breakdown_DATA!T382),IF($C$2="Current Exchange rate",IF(Investment_Breakdown_DATA!T382=0,0,Investment_Breakdown_DATA!T382/ECO!T17),IF($C$2="Constant Exchange rate",IF(Investment_Breakdown_DATA!T382=0,0,Investment_Breakdown_DATA!T382/ECO!T52))))</f>
        <v>0</v>
      </c>
      <c r="K443" s="64">
        <f>IF($C$2="National Currency",IF(Investment_Breakdown_DATA!U382=0,0,Investment_Breakdown_DATA!U382),IF($C$2="Current Exchange rate",IF(Investment_Breakdown_DATA!U382=0,0,Investment_Breakdown_DATA!U382/ECO!U17),IF($C$2="Constant Exchange rate",IF(Investment_Breakdown_DATA!U382=0,0,Investment_Breakdown_DATA!U382/ECO!U52))))</f>
        <v>0</v>
      </c>
      <c r="L443" s="64">
        <f>IF($C$2="National Currency",IF(Investment_Breakdown_DATA!V382=0,0,Investment_Breakdown_DATA!V382),IF($C$2="Current Exchange rate",IF(Investment_Breakdown_DATA!V382=0,0,Investment_Breakdown_DATA!V382/ECO!V17),IF($C$2="Constant Exchange rate",IF(Investment_Breakdown_DATA!V382=0,0,Investment_Breakdown_DATA!V382/ECO!V52))))</f>
        <v>0</v>
      </c>
      <c r="M443" s="64">
        <f>IF($C$2="National Currency",IF(Investment_Breakdown_DATA!W382=0,0,Investment_Breakdown_DATA!W382),IF($C$2="Current Exchange rate",IF(Investment_Breakdown_DATA!W382=0,0,Investment_Breakdown_DATA!W382/ECO!W17),IF($C$2="Constant Exchange rate",IF(Investment_Breakdown_DATA!W382=0,0,Investment_Breakdown_DATA!W382/ECO!W52))))</f>
        <v>0</v>
      </c>
      <c r="N443" s="64">
        <f>IF($C$2="National Currency",IF(Investment_Breakdown_DATA!X382=0,0,Investment_Breakdown_DATA!X382),IF($C$2="Current Exchange rate",IF(Investment_Breakdown_DATA!X382=0,0,Investment_Breakdown_DATA!X382/ECO!X17),IF($C$2="Constant Exchange rate",IF(Investment_Breakdown_DATA!X382=0,0,Investment_Breakdown_DATA!X382/ECO!X52))))</f>
        <v>0</v>
      </c>
      <c r="O443" s="64">
        <f>IF($C$2="National Currency",IF(Investment_Breakdown_DATA!Y382=0,0,Investment_Breakdown_DATA!Y382),IF($C$2="Current Exchange rate",IF(Investment_Breakdown_DATA!Y382=0,0,Investment_Breakdown_DATA!Y382/ECO!Y17),IF($C$2="Constant Exchange rate",IF(Investment_Breakdown_DATA!Y382=0,0,Investment_Breakdown_DATA!Y382/ECO!Y52))))</f>
        <v>0</v>
      </c>
      <c r="P443" s="144">
        <f>IF($C$2="National Currency",IF(Investment_Breakdown_DATA!Z382=0,0,Investment_Breakdown_DATA!Z382),IF($C$2="Current Exchange rate",IF(Investment_Breakdown_DATA!Z382=0,0,Investment_Breakdown_DATA!Z382/ECO!Z17),IF($C$2="Constant Exchange rate",IF(Investment_Breakdown_DATA!Z382=0,0,Investment_Breakdown_DATA!Z382/ECO!Z52))))</f>
        <v>0</v>
      </c>
      <c r="Q443" s="63">
        <f t="shared" si="131"/>
        <v>0</v>
      </c>
      <c r="R443" s="63" t="str">
        <f t="shared" si="132"/>
        <v>-</v>
      </c>
      <c r="S443" s="63" t="str">
        <f t="shared" si="133"/>
        <v>-</v>
      </c>
    </row>
    <row r="444" spans="3:19" ht="15" x14ac:dyDescent="0.25">
      <c r="C444" s="165"/>
      <c r="D444" s="166"/>
      <c r="E444" s="61" t="str">
        <f t="shared" si="130"/>
        <v>EE</v>
      </c>
      <c r="F444" s="64">
        <f>IF($C$2="National Currency",IF(Investment_Breakdown_DATA!P383=0,0,Investment_Breakdown_DATA!P383),IF($C$2="Current Exchange rate",IF(Investment_Breakdown_DATA!P383=0,0,Investment_Breakdown_DATA!P383/ECO!P18),IF($C$2="Constant Exchange rate",IF(Investment_Breakdown_DATA!P383=0,0,Investment_Breakdown_DATA!P383/ECO!P53))))</f>
        <v>0</v>
      </c>
      <c r="G444" s="64">
        <f>IF($C$2="National Currency",IF(Investment_Breakdown_DATA!Q383=0,0,Investment_Breakdown_DATA!Q383),IF($C$2="Current Exchange rate",IF(Investment_Breakdown_DATA!Q383=0,0,Investment_Breakdown_DATA!Q383/ECO!Q18),IF($C$2="Constant Exchange rate",IF(Investment_Breakdown_DATA!Q383=0,0,Investment_Breakdown_DATA!Q383/ECO!Q53))))</f>
        <v>0</v>
      </c>
      <c r="H444" s="64">
        <f>IF($C$2="National Currency",IF(Investment_Breakdown_DATA!R383=0,0,Investment_Breakdown_DATA!R383),IF($C$2="Current Exchange rate",IF(Investment_Breakdown_DATA!R383=0,0,Investment_Breakdown_DATA!R383/ECO!R18),IF($C$2="Constant Exchange rate",IF(Investment_Breakdown_DATA!R383=0,0,Investment_Breakdown_DATA!R383/ECO!R53))))</f>
        <v>0</v>
      </c>
      <c r="I444" s="64">
        <f>IF($C$2="National Currency",IF(Investment_Breakdown_DATA!S383=0,0,Investment_Breakdown_DATA!S383),IF($C$2="Current Exchange rate",IF(Investment_Breakdown_DATA!S383=0,0,Investment_Breakdown_DATA!S383/ECO!S18),IF($C$2="Constant Exchange rate",IF(Investment_Breakdown_DATA!S383=0,0,Investment_Breakdown_DATA!S383/ECO!S53))))</f>
        <v>0</v>
      </c>
      <c r="J444" s="64">
        <f>IF($C$2="National Currency",IF(Investment_Breakdown_DATA!T383=0,0,Investment_Breakdown_DATA!T383),IF($C$2="Current Exchange rate",IF(Investment_Breakdown_DATA!T383=0,0,Investment_Breakdown_DATA!T383/ECO!T18),IF($C$2="Constant Exchange rate",IF(Investment_Breakdown_DATA!T383=0,0,Investment_Breakdown_DATA!T383/ECO!T53))))</f>
        <v>0</v>
      </c>
      <c r="K444" s="64">
        <f>IF($C$2="National Currency",IF(Investment_Breakdown_DATA!U383=0,0,Investment_Breakdown_DATA!U383),IF($C$2="Current Exchange rate",IF(Investment_Breakdown_DATA!U383=0,0,Investment_Breakdown_DATA!U383/ECO!U18),IF($C$2="Constant Exchange rate",IF(Investment_Breakdown_DATA!U383=0,0,Investment_Breakdown_DATA!U383/ECO!U53))))</f>
        <v>0</v>
      </c>
      <c r="L444" s="64">
        <f>IF($C$2="National Currency",IF(Investment_Breakdown_DATA!V383=0,0,Investment_Breakdown_DATA!V383),IF($C$2="Current Exchange rate",IF(Investment_Breakdown_DATA!V383=0,0,Investment_Breakdown_DATA!V383/ECO!V18),IF($C$2="Constant Exchange rate",IF(Investment_Breakdown_DATA!V383=0,0,Investment_Breakdown_DATA!V383/ECO!V53))))</f>
        <v>0</v>
      </c>
      <c r="M444" s="64">
        <f>IF($C$2="National Currency",IF(Investment_Breakdown_DATA!W383=0,0,Investment_Breakdown_DATA!W383),IF($C$2="Current Exchange rate",IF(Investment_Breakdown_DATA!W383=0,0,Investment_Breakdown_DATA!W383/ECO!W18),IF($C$2="Constant Exchange rate",IF(Investment_Breakdown_DATA!W383=0,0,Investment_Breakdown_DATA!W383/ECO!W53))))</f>
        <v>0</v>
      </c>
      <c r="N444" s="64">
        <f>IF($C$2="National Currency",IF(Investment_Breakdown_DATA!X383=0,0,Investment_Breakdown_DATA!X383),IF($C$2="Current Exchange rate",IF(Investment_Breakdown_DATA!X383=0,0,Investment_Breakdown_DATA!X383/ECO!X18),IF($C$2="Constant Exchange rate",IF(Investment_Breakdown_DATA!X383=0,0,Investment_Breakdown_DATA!X383/ECO!X53))))</f>
        <v>0</v>
      </c>
      <c r="O444" s="64">
        <f>IF($C$2="National Currency",IF(Investment_Breakdown_DATA!Y383=0,0,Investment_Breakdown_DATA!Y383),IF($C$2="Current Exchange rate",IF(Investment_Breakdown_DATA!Y383=0,0,Investment_Breakdown_DATA!Y383/ECO!Y18),IF($C$2="Constant Exchange rate",IF(Investment_Breakdown_DATA!Y383=0,0,Investment_Breakdown_DATA!Y383/ECO!Y53))))</f>
        <v>0</v>
      </c>
      <c r="P444" s="144">
        <f>IF($C$2="National Currency",IF(Investment_Breakdown_DATA!Z383=0,0,Investment_Breakdown_DATA!Z383),IF($C$2="Current Exchange rate",IF(Investment_Breakdown_DATA!Z383=0,0,Investment_Breakdown_DATA!Z383/ECO!Z18),IF($C$2="Constant Exchange rate",IF(Investment_Breakdown_DATA!Z383=0,0,Investment_Breakdown_DATA!Z383/ECO!Z53))))</f>
        <v>0</v>
      </c>
      <c r="Q444" s="63">
        <f t="shared" si="131"/>
        <v>0</v>
      </c>
      <c r="R444" s="63" t="str">
        <f t="shared" si="132"/>
        <v>-</v>
      </c>
      <c r="S444" s="63" t="str">
        <f t="shared" si="133"/>
        <v>-</v>
      </c>
    </row>
    <row r="445" spans="3:19" ht="15" x14ac:dyDescent="0.25">
      <c r="C445" s="165"/>
      <c r="D445" s="166"/>
      <c r="E445" s="61" t="str">
        <f t="shared" si="130"/>
        <v>ES</v>
      </c>
      <c r="F445" s="64">
        <f>IF($C$2="National Currency",IF(Investment_Breakdown_DATA!P384=0,0,Investment_Breakdown_DATA!P384),IF($C$2="Current Exchange rate",IF(Investment_Breakdown_DATA!P384=0,0,Investment_Breakdown_DATA!P384/ECO!P19),IF($C$2="Constant Exchange rate",IF(Investment_Breakdown_DATA!P384=0,0,Investment_Breakdown_DATA!P384/ECO!P54))))</f>
        <v>0</v>
      </c>
      <c r="G445" s="64">
        <f>IF($C$2="National Currency",IF(Investment_Breakdown_DATA!Q384=0,0,Investment_Breakdown_DATA!Q384),IF($C$2="Current Exchange rate",IF(Investment_Breakdown_DATA!Q384=0,0,Investment_Breakdown_DATA!Q384/ECO!Q19),IF($C$2="Constant Exchange rate",IF(Investment_Breakdown_DATA!Q384=0,0,Investment_Breakdown_DATA!Q384/ECO!Q54))))</f>
        <v>0</v>
      </c>
      <c r="H445" s="64">
        <f>IF($C$2="National Currency",IF(Investment_Breakdown_DATA!R384=0,0,Investment_Breakdown_DATA!R384),IF($C$2="Current Exchange rate",IF(Investment_Breakdown_DATA!R384=0,0,Investment_Breakdown_DATA!R384/ECO!R19),IF($C$2="Constant Exchange rate",IF(Investment_Breakdown_DATA!R384=0,0,Investment_Breakdown_DATA!R384/ECO!R54))))</f>
        <v>0</v>
      </c>
      <c r="I445" s="64">
        <f>IF($C$2="National Currency",IF(Investment_Breakdown_DATA!S384=0,0,Investment_Breakdown_DATA!S384),IF($C$2="Current Exchange rate",IF(Investment_Breakdown_DATA!S384=0,0,Investment_Breakdown_DATA!S384/ECO!S19),IF($C$2="Constant Exchange rate",IF(Investment_Breakdown_DATA!S384=0,0,Investment_Breakdown_DATA!S384/ECO!S54))))</f>
        <v>0</v>
      </c>
      <c r="J445" s="64">
        <f>IF($C$2="National Currency",IF(Investment_Breakdown_DATA!T384=0,0,Investment_Breakdown_DATA!T384),IF($C$2="Current Exchange rate",IF(Investment_Breakdown_DATA!T384=0,0,Investment_Breakdown_DATA!T384/ECO!T19),IF($C$2="Constant Exchange rate",IF(Investment_Breakdown_DATA!T384=0,0,Investment_Breakdown_DATA!T384/ECO!T54))))</f>
        <v>0</v>
      </c>
      <c r="K445" s="64">
        <f>IF($C$2="National Currency",IF(Investment_Breakdown_DATA!U384=0,0,Investment_Breakdown_DATA!U384),IF($C$2="Current Exchange rate",IF(Investment_Breakdown_DATA!U384=0,0,Investment_Breakdown_DATA!U384/ECO!U19),IF($C$2="Constant Exchange rate",IF(Investment_Breakdown_DATA!U384=0,0,Investment_Breakdown_DATA!U384/ECO!U54))))</f>
        <v>0</v>
      </c>
      <c r="L445" s="64">
        <f>IF($C$2="National Currency",IF(Investment_Breakdown_DATA!V384=0,0,Investment_Breakdown_DATA!V384),IF($C$2="Current Exchange rate",IF(Investment_Breakdown_DATA!V384=0,0,Investment_Breakdown_DATA!V384/ECO!V19),IF($C$2="Constant Exchange rate",IF(Investment_Breakdown_DATA!V384=0,0,Investment_Breakdown_DATA!V384/ECO!V54))))</f>
        <v>0</v>
      </c>
      <c r="M445" s="64">
        <f>IF($C$2="National Currency",IF(Investment_Breakdown_DATA!W384=0,0,Investment_Breakdown_DATA!W384),IF($C$2="Current Exchange rate",IF(Investment_Breakdown_DATA!W384=0,0,Investment_Breakdown_DATA!W384/ECO!W19),IF($C$2="Constant Exchange rate",IF(Investment_Breakdown_DATA!W384=0,0,Investment_Breakdown_DATA!W384/ECO!W54))))</f>
        <v>976.25531807000004</v>
      </c>
      <c r="N445" s="64">
        <f>IF($C$2="National Currency",IF(Investment_Breakdown_DATA!X384=0,0,Investment_Breakdown_DATA!X384),IF($C$2="Current Exchange rate",IF(Investment_Breakdown_DATA!X384=0,0,Investment_Breakdown_DATA!X384/ECO!X19),IF($C$2="Constant Exchange rate",IF(Investment_Breakdown_DATA!X384=0,0,Investment_Breakdown_DATA!X384/ECO!X54))))</f>
        <v>1354.0823380699999</v>
      </c>
      <c r="O445" s="64">
        <f>IF($C$2="National Currency",IF(Investment_Breakdown_DATA!Y384=0,0,Investment_Breakdown_DATA!Y384),IF($C$2="Current Exchange rate",IF(Investment_Breakdown_DATA!Y384=0,0,Investment_Breakdown_DATA!Y384/ECO!Y19),IF($C$2="Constant Exchange rate",IF(Investment_Breakdown_DATA!Y384=0,0,Investment_Breakdown_DATA!Y384/ECO!Y54))))</f>
        <v>644.83071295000002</v>
      </c>
      <c r="P445" s="144">
        <f>IF($C$2="National Currency",IF(Investment_Breakdown_DATA!Z384=0,0,Investment_Breakdown_DATA!Z384),IF($C$2="Current Exchange rate",IF(Investment_Breakdown_DATA!Z384=0,0,Investment_Breakdown_DATA!Z384/ECO!Z19),IF($C$2="Constant Exchange rate",IF(Investment_Breakdown_DATA!Z384=0,0,Investment_Breakdown_DATA!Z384/ECO!Z54))))</f>
        <v>807.56863773999999</v>
      </c>
      <c r="Q445" s="63">
        <f t="shared" si="131"/>
        <v>5.5858230592774061E-2</v>
      </c>
      <c r="R445" s="63">
        <f t="shared" si="132"/>
        <v>-0.5237876642944107</v>
      </c>
      <c r="S445" s="63" t="str">
        <f t="shared" si="133"/>
        <v>-</v>
      </c>
    </row>
    <row r="446" spans="3:19" ht="15" x14ac:dyDescent="0.25">
      <c r="C446" s="165"/>
      <c r="D446" s="166"/>
      <c r="E446" s="61" t="str">
        <f t="shared" si="130"/>
        <v>FI</v>
      </c>
      <c r="F446" s="64">
        <f>IF($C$2="National Currency",IF(Investment_Breakdown_DATA!P385=0,0,Investment_Breakdown_DATA!P385),IF($C$2="Current Exchange rate",IF(Investment_Breakdown_DATA!P385=0,0,Investment_Breakdown_DATA!P385/ECO!P20),IF($C$2="Constant Exchange rate",IF(Investment_Breakdown_DATA!P385=0,0,Investment_Breakdown_DATA!P385/ECO!P55))))</f>
        <v>209</v>
      </c>
      <c r="G446" s="64">
        <f>IF($C$2="National Currency",IF(Investment_Breakdown_DATA!Q385=0,0,Investment_Breakdown_DATA!Q385),IF($C$2="Current Exchange rate",IF(Investment_Breakdown_DATA!Q385=0,0,Investment_Breakdown_DATA!Q385/ECO!Q20),IF($C$2="Constant Exchange rate",IF(Investment_Breakdown_DATA!Q385=0,0,Investment_Breakdown_DATA!Q385/ECO!Q55))))</f>
        <v>124</v>
      </c>
      <c r="H446" s="64">
        <f>IF($C$2="National Currency",IF(Investment_Breakdown_DATA!R385=0,0,Investment_Breakdown_DATA!R385),IF($C$2="Current Exchange rate",IF(Investment_Breakdown_DATA!R385=0,0,Investment_Breakdown_DATA!R385/ECO!R20),IF($C$2="Constant Exchange rate",IF(Investment_Breakdown_DATA!R385=0,0,Investment_Breakdown_DATA!R385/ECO!R55))))</f>
        <v>655</v>
      </c>
      <c r="I446" s="64">
        <f>IF($C$2="National Currency",IF(Investment_Breakdown_DATA!S385=0,0,Investment_Breakdown_DATA!S385),IF($C$2="Current Exchange rate",IF(Investment_Breakdown_DATA!S385=0,0,Investment_Breakdown_DATA!S385/ECO!S20),IF($C$2="Constant Exchange rate",IF(Investment_Breakdown_DATA!S385=0,0,Investment_Breakdown_DATA!S385/ECO!S55))))</f>
        <v>613</v>
      </c>
      <c r="J446" s="64">
        <f>IF($C$2="National Currency",IF(Investment_Breakdown_DATA!T385=0,0,Investment_Breakdown_DATA!T385),IF($C$2="Current Exchange rate",IF(Investment_Breakdown_DATA!T385=0,0,Investment_Breakdown_DATA!T385/ECO!T20),IF($C$2="Constant Exchange rate",IF(Investment_Breakdown_DATA!T385=0,0,Investment_Breakdown_DATA!T385/ECO!T55))))</f>
        <v>1849</v>
      </c>
      <c r="K446" s="64">
        <f>IF($C$2="National Currency",IF(Investment_Breakdown_DATA!U385=0,0,Investment_Breakdown_DATA!U385),IF($C$2="Current Exchange rate",IF(Investment_Breakdown_DATA!U385=0,0,Investment_Breakdown_DATA!U385/ECO!U20),IF($C$2="Constant Exchange rate",IF(Investment_Breakdown_DATA!U385=0,0,Investment_Breakdown_DATA!U385/ECO!U55))))</f>
        <v>943</v>
      </c>
      <c r="L446" s="64">
        <f>IF($C$2="National Currency",IF(Investment_Breakdown_DATA!V385=0,0,Investment_Breakdown_DATA!V385),IF($C$2="Current Exchange rate",IF(Investment_Breakdown_DATA!V385=0,0,Investment_Breakdown_DATA!V385/ECO!V20),IF($C$2="Constant Exchange rate",IF(Investment_Breakdown_DATA!V385=0,0,Investment_Breakdown_DATA!V385/ECO!V55))))</f>
        <v>966</v>
      </c>
      <c r="M446" s="64">
        <f>IF($C$2="National Currency",IF(Investment_Breakdown_DATA!W385=0,0,Investment_Breakdown_DATA!W385),IF($C$2="Current Exchange rate",IF(Investment_Breakdown_DATA!W385=0,0,Investment_Breakdown_DATA!W385/ECO!W20),IF($C$2="Constant Exchange rate",IF(Investment_Breakdown_DATA!W385=0,0,Investment_Breakdown_DATA!W385/ECO!W55))))</f>
        <v>1583</v>
      </c>
      <c r="N446" s="64">
        <f>IF($C$2="National Currency",IF(Investment_Breakdown_DATA!X385=0,0,Investment_Breakdown_DATA!X385),IF($C$2="Current Exchange rate",IF(Investment_Breakdown_DATA!X385=0,0,Investment_Breakdown_DATA!X385/ECO!X20),IF($C$2="Constant Exchange rate",IF(Investment_Breakdown_DATA!X385=0,0,Investment_Breakdown_DATA!X385/ECO!X55))))</f>
        <v>2592</v>
      </c>
      <c r="O446" s="64">
        <f>IF($C$2="National Currency",IF(Investment_Breakdown_DATA!Y385=0,0,Investment_Breakdown_DATA!Y385),IF($C$2="Current Exchange rate",IF(Investment_Breakdown_DATA!Y385=0,0,Investment_Breakdown_DATA!Y385/ECO!Y20),IF($C$2="Constant Exchange rate",IF(Investment_Breakdown_DATA!Y385=0,0,Investment_Breakdown_DATA!Y385/ECO!Y55))))</f>
        <v>2251</v>
      </c>
      <c r="P446" s="144">
        <f>IF($C$2="National Currency",IF(Investment_Breakdown_DATA!Z385=0,0,Investment_Breakdown_DATA!Z385),IF($C$2="Current Exchange rate",IF(Investment_Breakdown_DATA!Z385=0,0,Investment_Breakdown_DATA!Z385/ECO!Z20),IF($C$2="Constant Exchange rate",IF(Investment_Breakdown_DATA!Z385=0,0,Investment_Breakdown_DATA!Z385/ECO!Z55))))</f>
        <v>1639</v>
      </c>
      <c r="Q446" s="63">
        <f t="shared" si="131"/>
        <v>0.19499207239851804</v>
      </c>
      <c r="R446" s="63">
        <f t="shared" si="132"/>
        <v>-0.13155864197530864</v>
      </c>
      <c r="S446" s="63">
        <f t="shared" si="133"/>
        <v>9.7703349282296656</v>
      </c>
    </row>
    <row r="447" spans="3:19" ht="15" x14ac:dyDescent="0.25">
      <c r="C447" s="165"/>
      <c r="D447" s="166"/>
      <c r="E447" s="61" t="str">
        <f t="shared" si="130"/>
        <v>FR</v>
      </c>
      <c r="F447" s="64">
        <f>IF($C$2="National Currency",IF(Investment_Breakdown_DATA!P386=0,0,Investment_Breakdown_DATA!P386),IF($C$2="Current Exchange rate",IF(Investment_Breakdown_DATA!P386=0,0,Investment_Breakdown_DATA!P386/ECO!P21),IF($C$2="Constant Exchange rate",IF(Investment_Breakdown_DATA!P386=0,0,Investment_Breakdown_DATA!P386/ECO!P56))))</f>
        <v>0</v>
      </c>
      <c r="G447" s="64">
        <f>IF($C$2="National Currency",IF(Investment_Breakdown_DATA!Q386=0,0,Investment_Breakdown_DATA!Q386),IF($C$2="Current Exchange rate",IF(Investment_Breakdown_DATA!Q386=0,0,Investment_Breakdown_DATA!Q386/ECO!Q21),IF($C$2="Constant Exchange rate",IF(Investment_Breakdown_DATA!Q386=0,0,Investment_Breakdown_DATA!Q386/ECO!Q56))))</f>
        <v>0</v>
      </c>
      <c r="H447" s="64">
        <f>IF($C$2="National Currency",IF(Investment_Breakdown_DATA!R386=0,0,Investment_Breakdown_DATA!R386),IF($C$2="Current Exchange rate",IF(Investment_Breakdown_DATA!R386=0,0,Investment_Breakdown_DATA!R386/ECO!R21),IF($C$2="Constant Exchange rate",IF(Investment_Breakdown_DATA!R386=0,0,Investment_Breakdown_DATA!R386/ECO!R56))))</f>
        <v>0</v>
      </c>
      <c r="I447" s="64">
        <f>IF($C$2="National Currency",IF(Investment_Breakdown_DATA!S386=0,0,Investment_Breakdown_DATA!S386),IF($C$2="Current Exchange rate",IF(Investment_Breakdown_DATA!S386=0,0,Investment_Breakdown_DATA!S386/ECO!S21),IF($C$2="Constant Exchange rate",IF(Investment_Breakdown_DATA!S386=0,0,Investment_Breakdown_DATA!S386/ECO!S56))))</f>
        <v>0</v>
      </c>
      <c r="J447" s="64">
        <f>IF($C$2="National Currency",IF(Investment_Breakdown_DATA!T386=0,0,Investment_Breakdown_DATA!T386),IF($C$2="Current Exchange rate",IF(Investment_Breakdown_DATA!T386=0,0,Investment_Breakdown_DATA!T386/ECO!T21),IF($C$2="Constant Exchange rate",IF(Investment_Breakdown_DATA!T386=0,0,Investment_Breakdown_DATA!T386/ECO!T56))))</f>
        <v>0</v>
      </c>
      <c r="K447" s="64">
        <f>IF($C$2="National Currency",IF(Investment_Breakdown_DATA!U386=0,0,Investment_Breakdown_DATA!U386),IF($C$2="Current Exchange rate",IF(Investment_Breakdown_DATA!U386=0,0,Investment_Breakdown_DATA!U386/ECO!U21),IF($C$2="Constant Exchange rate",IF(Investment_Breakdown_DATA!U386=0,0,Investment_Breakdown_DATA!U386/ECO!U56))))</f>
        <v>0</v>
      </c>
      <c r="L447" s="64">
        <f>IF($C$2="National Currency",IF(Investment_Breakdown_DATA!V386=0,0,Investment_Breakdown_DATA!V386),IF($C$2="Current Exchange rate",IF(Investment_Breakdown_DATA!V386=0,0,Investment_Breakdown_DATA!V386/ECO!V21),IF($C$2="Constant Exchange rate",IF(Investment_Breakdown_DATA!V386=0,0,Investment_Breakdown_DATA!V386/ECO!V56))))</f>
        <v>0</v>
      </c>
      <c r="M447" s="64">
        <f>IF($C$2="National Currency",IF(Investment_Breakdown_DATA!W386=0,0,Investment_Breakdown_DATA!W386),IF($C$2="Current Exchange rate",IF(Investment_Breakdown_DATA!W386=0,0,Investment_Breakdown_DATA!W386/ECO!W21),IF($C$2="Constant Exchange rate",IF(Investment_Breakdown_DATA!W386=0,0,Investment_Breakdown_DATA!W386/ECO!W56))))</f>
        <v>0</v>
      </c>
      <c r="N447" s="64">
        <f>IF($C$2="National Currency",IF(Investment_Breakdown_DATA!X386=0,0,Investment_Breakdown_DATA!X386),IF($C$2="Current Exchange rate",IF(Investment_Breakdown_DATA!X386=0,0,Investment_Breakdown_DATA!X386/ECO!X21),IF($C$2="Constant Exchange rate",IF(Investment_Breakdown_DATA!X386=0,0,Investment_Breakdown_DATA!X386/ECO!X56))))</f>
        <v>0</v>
      </c>
      <c r="O447" s="64">
        <f>IF($C$2="National Currency",IF(Investment_Breakdown_DATA!Y386=0,0,Investment_Breakdown_DATA!Y386),IF($C$2="Current Exchange rate",IF(Investment_Breakdown_DATA!Y386=0,0,Investment_Breakdown_DATA!Y386/ECO!Y21),IF($C$2="Constant Exchange rate",IF(Investment_Breakdown_DATA!Y386=0,0,Investment_Breakdown_DATA!Y386/ECO!Y56))))</f>
        <v>0</v>
      </c>
      <c r="P447" s="144">
        <f>IF($C$2="National Currency",IF(Investment_Breakdown_DATA!Z386=0,0,Investment_Breakdown_DATA!Z386),IF($C$2="Current Exchange rate",IF(Investment_Breakdown_DATA!Z386=0,0,Investment_Breakdown_DATA!Z386/ECO!Z21),IF($C$2="Constant Exchange rate",IF(Investment_Breakdown_DATA!Z386=0,0,Investment_Breakdown_DATA!Z386/ECO!Z56))))</f>
        <v>0</v>
      </c>
      <c r="Q447" s="63">
        <f t="shared" si="131"/>
        <v>0</v>
      </c>
      <c r="R447" s="63" t="str">
        <f t="shared" si="132"/>
        <v>-</v>
      </c>
      <c r="S447" s="63" t="str">
        <f t="shared" si="133"/>
        <v>-</v>
      </c>
    </row>
    <row r="448" spans="3:19" ht="15" x14ac:dyDescent="0.25">
      <c r="C448" s="165"/>
      <c r="D448" s="166"/>
      <c r="E448" s="61" t="str">
        <f t="shared" si="130"/>
        <v>GR</v>
      </c>
      <c r="F448" s="64">
        <f>IF($C$2="National Currency",IF(Investment_Breakdown_DATA!P387=0,0,Investment_Breakdown_DATA!P387),IF($C$2="Current Exchange rate",IF(Investment_Breakdown_DATA!P387=0,0,Investment_Breakdown_DATA!P387/ECO!P22),IF($C$2="Constant Exchange rate",IF(Investment_Breakdown_DATA!P387=0,0,Investment_Breakdown_DATA!P387/ECO!P57))))</f>
        <v>0</v>
      </c>
      <c r="G448" s="64">
        <f>IF($C$2="National Currency",IF(Investment_Breakdown_DATA!Q387=0,0,Investment_Breakdown_DATA!Q387),IF($C$2="Current Exchange rate",IF(Investment_Breakdown_DATA!Q387=0,0,Investment_Breakdown_DATA!Q387/ECO!Q22),IF($C$2="Constant Exchange rate",IF(Investment_Breakdown_DATA!Q387=0,0,Investment_Breakdown_DATA!Q387/ECO!Q57))))</f>
        <v>0</v>
      </c>
      <c r="H448" s="64">
        <f>IF($C$2="National Currency",IF(Investment_Breakdown_DATA!R387=0,0,Investment_Breakdown_DATA!R387),IF($C$2="Current Exchange rate",IF(Investment_Breakdown_DATA!R387=0,0,Investment_Breakdown_DATA!R387/ECO!R22),IF($C$2="Constant Exchange rate",IF(Investment_Breakdown_DATA!R387=0,0,Investment_Breakdown_DATA!R387/ECO!R57))))</f>
        <v>0</v>
      </c>
      <c r="I448" s="64">
        <f>IF($C$2="National Currency",IF(Investment_Breakdown_DATA!S387=0,0,Investment_Breakdown_DATA!S387),IF($C$2="Current Exchange rate",IF(Investment_Breakdown_DATA!S387=0,0,Investment_Breakdown_DATA!S387/ECO!S22),IF($C$2="Constant Exchange rate",IF(Investment_Breakdown_DATA!S387=0,0,Investment_Breakdown_DATA!S387/ECO!S57))))</f>
        <v>0</v>
      </c>
      <c r="J448" s="64">
        <f>IF($C$2="National Currency",IF(Investment_Breakdown_DATA!T387=0,0,Investment_Breakdown_DATA!T387),IF($C$2="Current Exchange rate",IF(Investment_Breakdown_DATA!T387=0,0,Investment_Breakdown_DATA!T387/ECO!T22),IF($C$2="Constant Exchange rate",IF(Investment_Breakdown_DATA!T387=0,0,Investment_Breakdown_DATA!T387/ECO!T57))))</f>
        <v>0</v>
      </c>
      <c r="K448" s="64">
        <f>IF($C$2="National Currency",IF(Investment_Breakdown_DATA!U387=0,0,Investment_Breakdown_DATA!U387),IF($C$2="Current Exchange rate",IF(Investment_Breakdown_DATA!U387=0,0,Investment_Breakdown_DATA!U387/ECO!U22),IF($C$2="Constant Exchange rate",IF(Investment_Breakdown_DATA!U387=0,0,Investment_Breakdown_DATA!U387/ECO!U57))))</f>
        <v>0</v>
      </c>
      <c r="L448" s="64">
        <f>IF($C$2="National Currency",IF(Investment_Breakdown_DATA!V387=0,0,Investment_Breakdown_DATA!V387),IF($C$2="Current Exchange rate",IF(Investment_Breakdown_DATA!V387=0,0,Investment_Breakdown_DATA!V387/ECO!V22),IF($C$2="Constant Exchange rate",IF(Investment_Breakdown_DATA!V387=0,0,Investment_Breakdown_DATA!V387/ECO!V57))))</f>
        <v>0</v>
      </c>
      <c r="M448" s="64">
        <f>IF($C$2="National Currency",IF(Investment_Breakdown_DATA!W387=0,0,Investment_Breakdown_DATA!W387),IF($C$2="Current Exchange rate",IF(Investment_Breakdown_DATA!W387=0,0,Investment_Breakdown_DATA!W387/ECO!W22),IF($C$2="Constant Exchange rate",IF(Investment_Breakdown_DATA!W387=0,0,Investment_Breakdown_DATA!W387/ECO!W57))))</f>
        <v>0</v>
      </c>
      <c r="N448" s="64">
        <f>IF($C$2="National Currency",IF(Investment_Breakdown_DATA!X387=0,0,Investment_Breakdown_DATA!X387),IF($C$2="Current Exchange rate",IF(Investment_Breakdown_DATA!X387=0,0,Investment_Breakdown_DATA!X387/ECO!X22),IF($C$2="Constant Exchange rate",IF(Investment_Breakdown_DATA!X387=0,0,Investment_Breakdown_DATA!X387/ECO!X57))))</f>
        <v>0</v>
      </c>
      <c r="O448" s="64">
        <f>IF($C$2="National Currency",IF(Investment_Breakdown_DATA!Y387=0,0,Investment_Breakdown_DATA!Y387),IF($C$2="Current Exchange rate",IF(Investment_Breakdown_DATA!Y387=0,0,Investment_Breakdown_DATA!Y387/ECO!Y22),IF($C$2="Constant Exchange rate",IF(Investment_Breakdown_DATA!Y387=0,0,Investment_Breakdown_DATA!Y387/ECO!Y57))))</f>
        <v>0</v>
      </c>
      <c r="P448" s="144">
        <f>IF($C$2="National Currency",IF(Investment_Breakdown_DATA!Z387=0,0,Investment_Breakdown_DATA!Z387),IF($C$2="Current Exchange rate",IF(Investment_Breakdown_DATA!Z387=0,0,Investment_Breakdown_DATA!Z387/ECO!Z22),IF($C$2="Constant Exchange rate",IF(Investment_Breakdown_DATA!Z387=0,0,Investment_Breakdown_DATA!Z387/ECO!Z57))))</f>
        <v>0</v>
      </c>
      <c r="Q448" s="63">
        <f t="shared" si="131"/>
        <v>0</v>
      </c>
      <c r="R448" s="63" t="str">
        <f t="shared" si="132"/>
        <v>-</v>
      </c>
      <c r="S448" s="63" t="str">
        <f t="shared" si="133"/>
        <v>-</v>
      </c>
    </row>
    <row r="449" spans="3:19" ht="15" x14ac:dyDescent="0.25">
      <c r="C449" s="165"/>
      <c r="D449" s="166"/>
      <c r="E449" s="61" t="str">
        <f t="shared" si="130"/>
        <v>HR</v>
      </c>
      <c r="F449" s="64">
        <f>IF($C$2="National Currency",IF(Investment_Breakdown_DATA!P388=0,0,Investment_Breakdown_DATA!P388),IF($C$2="Current Exchange rate",IF(Investment_Breakdown_DATA!P388=0,0,Investment_Breakdown_DATA!P388/ECO!P23),IF($C$2="Constant Exchange rate",IF(Investment_Breakdown_DATA!P388=0,0,Investment_Breakdown_DATA!P388/ECO!P58))))</f>
        <v>0</v>
      </c>
      <c r="G449" s="64">
        <f>IF($C$2="National Currency",IF(Investment_Breakdown_DATA!Q388=0,0,Investment_Breakdown_DATA!Q388),IF($C$2="Current Exchange rate",IF(Investment_Breakdown_DATA!Q388=0,0,Investment_Breakdown_DATA!Q388/ECO!Q23),IF($C$2="Constant Exchange rate",IF(Investment_Breakdown_DATA!Q388=0,0,Investment_Breakdown_DATA!Q388/ECO!Q58))))</f>
        <v>0</v>
      </c>
      <c r="H449" s="64">
        <f>IF($C$2="National Currency",IF(Investment_Breakdown_DATA!R388=0,0,Investment_Breakdown_DATA!R388),IF($C$2="Current Exchange rate",IF(Investment_Breakdown_DATA!R388=0,0,Investment_Breakdown_DATA!R388/ECO!R23),IF($C$2="Constant Exchange rate",IF(Investment_Breakdown_DATA!R388=0,0,Investment_Breakdown_DATA!R388/ECO!R58))))</f>
        <v>0</v>
      </c>
      <c r="I449" s="64">
        <f>IF($C$2="National Currency",IF(Investment_Breakdown_DATA!S388=0,0,Investment_Breakdown_DATA!S388),IF($C$2="Current Exchange rate",IF(Investment_Breakdown_DATA!S388=0,0,Investment_Breakdown_DATA!S388/ECO!S23),IF($C$2="Constant Exchange rate",IF(Investment_Breakdown_DATA!S388=0,0,Investment_Breakdown_DATA!S388/ECO!S58))))</f>
        <v>0</v>
      </c>
      <c r="J449" s="64">
        <f>IF($C$2="National Currency",IF(Investment_Breakdown_DATA!T388=0,0,Investment_Breakdown_DATA!T388),IF($C$2="Current Exchange rate",IF(Investment_Breakdown_DATA!T388=0,0,Investment_Breakdown_DATA!T388/ECO!T23),IF($C$2="Constant Exchange rate",IF(Investment_Breakdown_DATA!T388=0,0,Investment_Breakdown_DATA!T388/ECO!T58))))</f>
        <v>0</v>
      </c>
      <c r="K449" s="64">
        <f>IF($C$2="National Currency",IF(Investment_Breakdown_DATA!U388=0,0,Investment_Breakdown_DATA!U388),IF($C$2="Current Exchange rate",IF(Investment_Breakdown_DATA!U388=0,0,Investment_Breakdown_DATA!U388/ECO!U23),IF($C$2="Constant Exchange rate",IF(Investment_Breakdown_DATA!U388=0,0,Investment_Breakdown_DATA!U388/ECO!U58))))</f>
        <v>0</v>
      </c>
      <c r="L449" s="64">
        <f>IF($C$2="National Currency",IF(Investment_Breakdown_DATA!V388=0,0,Investment_Breakdown_DATA!V388),IF($C$2="Current Exchange rate",IF(Investment_Breakdown_DATA!V388=0,0,Investment_Breakdown_DATA!V388/ECO!V23),IF($C$2="Constant Exchange rate",IF(Investment_Breakdown_DATA!V388=0,0,Investment_Breakdown_DATA!V388/ECO!V58))))</f>
        <v>0</v>
      </c>
      <c r="M449" s="64">
        <f>IF($C$2="National Currency",IF(Investment_Breakdown_DATA!W388=0,0,Investment_Breakdown_DATA!W388),IF($C$2="Current Exchange rate",IF(Investment_Breakdown_DATA!W388=0,0,Investment_Breakdown_DATA!W388/ECO!W23),IF($C$2="Constant Exchange rate",IF(Investment_Breakdown_DATA!W388=0,0,Investment_Breakdown_DATA!W388/ECO!W58))))</f>
        <v>0</v>
      </c>
      <c r="N449" s="64">
        <f>IF($C$2="National Currency",IF(Investment_Breakdown_DATA!X388=0,0,Investment_Breakdown_DATA!X388),IF($C$2="Current Exchange rate",IF(Investment_Breakdown_DATA!X388=0,0,Investment_Breakdown_DATA!X388/ECO!X23),IF($C$2="Constant Exchange rate",IF(Investment_Breakdown_DATA!X388=0,0,Investment_Breakdown_DATA!X388/ECO!X58))))</f>
        <v>0</v>
      </c>
      <c r="O449" s="64">
        <f>IF($C$2="National Currency",IF(Investment_Breakdown_DATA!Y388=0,0,Investment_Breakdown_DATA!Y388),IF($C$2="Current Exchange rate",IF(Investment_Breakdown_DATA!Y388=0,0,Investment_Breakdown_DATA!Y388/ECO!Y23),IF($C$2="Constant Exchange rate",IF(Investment_Breakdown_DATA!Y388=0,0,Investment_Breakdown_DATA!Y388/ECO!Y58))))</f>
        <v>0</v>
      </c>
      <c r="P449" s="144">
        <f>IF($C$2="National Currency",IF(Investment_Breakdown_DATA!Z388=0,0,Investment_Breakdown_DATA!Z388),IF($C$2="Current Exchange rate",IF(Investment_Breakdown_DATA!Z388=0,0,Investment_Breakdown_DATA!Z388/ECO!Z23),IF($C$2="Constant Exchange rate",IF(Investment_Breakdown_DATA!Z388=0,0,Investment_Breakdown_DATA!Z388/ECO!Z58))))</f>
        <v>0</v>
      </c>
      <c r="Q449" s="63">
        <f t="shared" si="131"/>
        <v>0</v>
      </c>
      <c r="R449" s="63" t="str">
        <f t="shared" si="132"/>
        <v>-</v>
      </c>
      <c r="S449" s="63" t="str">
        <f t="shared" si="133"/>
        <v>-</v>
      </c>
    </row>
    <row r="450" spans="3:19" ht="15" x14ac:dyDescent="0.25">
      <c r="C450" s="165"/>
      <c r="D450" s="166"/>
      <c r="E450" s="61" t="str">
        <f t="shared" si="130"/>
        <v>HU</v>
      </c>
      <c r="F450" s="64">
        <f>IF($C$2="National Currency",IF(Investment_Breakdown_DATA!P389=0,0,Investment_Breakdown_DATA!P389),IF($C$2="Current Exchange rate",IF(Investment_Breakdown_DATA!P389=0,0,Investment_Breakdown_DATA!P389/ECO!P24),IF($C$2="Constant Exchange rate",IF(Investment_Breakdown_DATA!P389=0,0,Investment_Breakdown_DATA!P389/ECO!P59))))</f>
        <v>0</v>
      </c>
      <c r="G450" s="64">
        <f>IF($C$2="National Currency",IF(Investment_Breakdown_DATA!Q389=0,0,Investment_Breakdown_DATA!Q389),IF($C$2="Current Exchange rate",IF(Investment_Breakdown_DATA!Q389=0,0,Investment_Breakdown_DATA!Q389/ECO!Q24),IF($C$2="Constant Exchange rate",IF(Investment_Breakdown_DATA!Q389=0,0,Investment_Breakdown_DATA!Q389/ECO!Q59))))</f>
        <v>0</v>
      </c>
      <c r="H450" s="64">
        <f>IF($C$2="National Currency",IF(Investment_Breakdown_DATA!R389=0,0,Investment_Breakdown_DATA!R389),IF($C$2="Current Exchange rate",IF(Investment_Breakdown_DATA!R389=0,0,Investment_Breakdown_DATA!R389/ECO!R24),IF($C$2="Constant Exchange rate",IF(Investment_Breakdown_DATA!R389=0,0,Investment_Breakdown_DATA!R389/ECO!R59))))</f>
        <v>0</v>
      </c>
      <c r="I450" s="64">
        <f>IF($C$2="National Currency",IF(Investment_Breakdown_DATA!S389=0,0,Investment_Breakdown_DATA!S389),IF($C$2="Current Exchange rate",IF(Investment_Breakdown_DATA!S389=0,0,Investment_Breakdown_DATA!S389/ECO!S24),IF($C$2="Constant Exchange rate",IF(Investment_Breakdown_DATA!S389=0,0,Investment_Breakdown_DATA!S389/ECO!S59))))</f>
        <v>0</v>
      </c>
      <c r="J450" s="64">
        <f>IF($C$2="National Currency",IF(Investment_Breakdown_DATA!T389=0,0,Investment_Breakdown_DATA!T389),IF($C$2="Current Exchange rate",IF(Investment_Breakdown_DATA!T389=0,0,Investment_Breakdown_DATA!T389/ECO!T24),IF($C$2="Constant Exchange rate",IF(Investment_Breakdown_DATA!T389=0,0,Investment_Breakdown_DATA!T389/ECO!T59))))</f>
        <v>0</v>
      </c>
      <c r="K450" s="64">
        <f>IF($C$2="National Currency",IF(Investment_Breakdown_DATA!U389=0,0,Investment_Breakdown_DATA!U389),IF($C$2="Current Exchange rate",IF(Investment_Breakdown_DATA!U389=0,0,Investment_Breakdown_DATA!U389/ECO!U24),IF($C$2="Constant Exchange rate",IF(Investment_Breakdown_DATA!U389=0,0,Investment_Breakdown_DATA!U389/ECO!U59))))</f>
        <v>0</v>
      </c>
      <c r="L450" s="64">
        <f>IF($C$2="National Currency",IF(Investment_Breakdown_DATA!V389=0,0,Investment_Breakdown_DATA!V389),IF($C$2="Current Exchange rate",IF(Investment_Breakdown_DATA!V389=0,0,Investment_Breakdown_DATA!V389/ECO!V24),IF($C$2="Constant Exchange rate",IF(Investment_Breakdown_DATA!V389=0,0,Investment_Breakdown_DATA!V389/ECO!V59))))</f>
        <v>0</v>
      </c>
      <c r="M450" s="64">
        <f>IF($C$2="National Currency",IF(Investment_Breakdown_DATA!W389=0,0,Investment_Breakdown_DATA!W389),IF($C$2="Current Exchange rate",IF(Investment_Breakdown_DATA!W389=0,0,Investment_Breakdown_DATA!W389/ECO!W24),IF($C$2="Constant Exchange rate",IF(Investment_Breakdown_DATA!W389=0,0,Investment_Breakdown_DATA!W389/ECO!W59))))</f>
        <v>0</v>
      </c>
      <c r="N450" s="64">
        <f>IF($C$2="National Currency",IF(Investment_Breakdown_DATA!X389=0,0,Investment_Breakdown_DATA!X389),IF($C$2="Current Exchange rate",IF(Investment_Breakdown_DATA!X389=0,0,Investment_Breakdown_DATA!X389/ECO!X24),IF($C$2="Constant Exchange rate",IF(Investment_Breakdown_DATA!X389=0,0,Investment_Breakdown_DATA!X389/ECO!X59))))</f>
        <v>0</v>
      </c>
      <c r="O450" s="64">
        <f>IF($C$2="National Currency",IF(Investment_Breakdown_DATA!Y389=0,0,Investment_Breakdown_DATA!Y389),IF($C$2="Current Exchange rate",IF(Investment_Breakdown_DATA!Y389=0,0,Investment_Breakdown_DATA!Y389/ECO!Y24),IF($C$2="Constant Exchange rate",IF(Investment_Breakdown_DATA!Y389=0,0,Investment_Breakdown_DATA!Y389/ECO!Y59))))</f>
        <v>0</v>
      </c>
      <c r="P450" s="144">
        <f>IF($C$2="National Currency",IF(Investment_Breakdown_DATA!Z389=0,0,Investment_Breakdown_DATA!Z389),IF($C$2="Current Exchange rate",IF(Investment_Breakdown_DATA!Z389=0,0,Investment_Breakdown_DATA!Z389/ECO!Z24),IF($C$2="Constant Exchange rate",IF(Investment_Breakdown_DATA!Z389=0,0,Investment_Breakdown_DATA!Z389/ECO!Z59))))</f>
        <v>0</v>
      </c>
      <c r="Q450" s="63">
        <f t="shared" si="131"/>
        <v>0</v>
      </c>
      <c r="R450" s="63" t="str">
        <f t="shared" si="132"/>
        <v>-</v>
      </c>
      <c r="S450" s="63" t="str">
        <f t="shared" si="133"/>
        <v>-</v>
      </c>
    </row>
    <row r="451" spans="3:19" ht="15" x14ac:dyDescent="0.25">
      <c r="C451" s="165"/>
      <c r="D451" s="166"/>
      <c r="E451" s="61" t="str">
        <f t="shared" si="130"/>
        <v>IE</v>
      </c>
      <c r="F451" s="64">
        <f>IF($C$2="National Currency",IF(Investment_Breakdown_DATA!P390=0,0,Investment_Breakdown_DATA!P390),IF($C$2="Current Exchange rate",IF(Investment_Breakdown_DATA!P390=0,0,Investment_Breakdown_DATA!P390/ECO!P25),IF($C$2="Constant Exchange rate",IF(Investment_Breakdown_DATA!P390=0,0,Investment_Breakdown_DATA!P390/ECO!P60))))</f>
        <v>0</v>
      </c>
      <c r="G451" s="64">
        <f>IF($C$2="National Currency",IF(Investment_Breakdown_DATA!Q390=0,0,Investment_Breakdown_DATA!Q390),IF($C$2="Current Exchange rate",IF(Investment_Breakdown_DATA!Q390=0,0,Investment_Breakdown_DATA!Q390/ECO!Q25),IF($C$2="Constant Exchange rate",IF(Investment_Breakdown_DATA!Q390=0,0,Investment_Breakdown_DATA!Q390/ECO!Q60))))</f>
        <v>0</v>
      </c>
      <c r="H451" s="64">
        <f>IF($C$2="National Currency",IF(Investment_Breakdown_DATA!R390=0,0,Investment_Breakdown_DATA!R390),IF($C$2="Current Exchange rate",IF(Investment_Breakdown_DATA!R390=0,0,Investment_Breakdown_DATA!R390/ECO!R25),IF($C$2="Constant Exchange rate",IF(Investment_Breakdown_DATA!R390=0,0,Investment_Breakdown_DATA!R390/ECO!R60))))</f>
        <v>0</v>
      </c>
      <c r="I451" s="64">
        <f>IF($C$2="National Currency",IF(Investment_Breakdown_DATA!S390=0,0,Investment_Breakdown_DATA!S390),IF($C$2="Current Exchange rate",IF(Investment_Breakdown_DATA!S390=0,0,Investment_Breakdown_DATA!S390/ECO!S25),IF($C$2="Constant Exchange rate",IF(Investment_Breakdown_DATA!S390=0,0,Investment_Breakdown_DATA!S390/ECO!S60))))</f>
        <v>0</v>
      </c>
      <c r="J451" s="64">
        <f>IF($C$2="National Currency",IF(Investment_Breakdown_DATA!T390=0,0,Investment_Breakdown_DATA!T390),IF($C$2="Current Exchange rate",IF(Investment_Breakdown_DATA!T390=0,0,Investment_Breakdown_DATA!T390/ECO!T25),IF($C$2="Constant Exchange rate",IF(Investment_Breakdown_DATA!T390=0,0,Investment_Breakdown_DATA!T390/ECO!T60))))</f>
        <v>0</v>
      </c>
      <c r="K451" s="64">
        <f>IF($C$2="National Currency",IF(Investment_Breakdown_DATA!U390=0,0,Investment_Breakdown_DATA!U390),IF($C$2="Current Exchange rate",IF(Investment_Breakdown_DATA!U390=0,0,Investment_Breakdown_DATA!U390/ECO!U25),IF($C$2="Constant Exchange rate",IF(Investment_Breakdown_DATA!U390=0,0,Investment_Breakdown_DATA!U390/ECO!U60))))</f>
        <v>0</v>
      </c>
      <c r="L451" s="64">
        <f>IF($C$2="National Currency",IF(Investment_Breakdown_DATA!V390=0,0,Investment_Breakdown_DATA!V390),IF($C$2="Current Exchange rate",IF(Investment_Breakdown_DATA!V390=0,0,Investment_Breakdown_DATA!V390/ECO!V25),IF($C$2="Constant Exchange rate",IF(Investment_Breakdown_DATA!V390=0,0,Investment_Breakdown_DATA!V390/ECO!V60))))</f>
        <v>0</v>
      </c>
      <c r="M451" s="64">
        <f>IF($C$2="National Currency",IF(Investment_Breakdown_DATA!W390=0,0,Investment_Breakdown_DATA!W390),IF($C$2="Current Exchange rate",IF(Investment_Breakdown_DATA!W390=0,0,Investment_Breakdown_DATA!W390/ECO!W25),IF($C$2="Constant Exchange rate",IF(Investment_Breakdown_DATA!W390=0,0,Investment_Breakdown_DATA!W390/ECO!W60))))</f>
        <v>0</v>
      </c>
      <c r="N451" s="64">
        <f>IF($C$2="National Currency",IF(Investment_Breakdown_DATA!X390=0,0,Investment_Breakdown_DATA!X390),IF($C$2="Current Exchange rate",IF(Investment_Breakdown_DATA!X390=0,0,Investment_Breakdown_DATA!X390/ECO!X25),IF($C$2="Constant Exchange rate",IF(Investment_Breakdown_DATA!X390=0,0,Investment_Breakdown_DATA!X390/ECO!X60))))</f>
        <v>0</v>
      </c>
      <c r="O451" s="64">
        <f>IF($C$2="National Currency",IF(Investment_Breakdown_DATA!Y390=0,0,Investment_Breakdown_DATA!Y390),IF($C$2="Current Exchange rate",IF(Investment_Breakdown_DATA!Y390=0,0,Investment_Breakdown_DATA!Y390/ECO!Y25),IF($C$2="Constant Exchange rate",IF(Investment_Breakdown_DATA!Y390=0,0,Investment_Breakdown_DATA!Y390/ECO!Y60))))</f>
        <v>0</v>
      </c>
      <c r="P451" s="144">
        <f>IF($C$2="National Currency",IF(Investment_Breakdown_DATA!Z390=0,0,Investment_Breakdown_DATA!Z390),IF($C$2="Current Exchange rate",IF(Investment_Breakdown_DATA!Z390=0,0,Investment_Breakdown_DATA!Z390/ECO!Z25),IF($C$2="Constant Exchange rate",IF(Investment_Breakdown_DATA!Z390=0,0,Investment_Breakdown_DATA!Z390/ECO!Z60))))</f>
        <v>0</v>
      </c>
      <c r="Q451" s="63">
        <f t="shared" si="131"/>
        <v>0</v>
      </c>
      <c r="R451" s="63" t="str">
        <f t="shared" si="132"/>
        <v>-</v>
      </c>
      <c r="S451" s="63" t="str">
        <f t="shared" si="133"/>
        <v>-</v>
      </c>
    </row>
    <row r="452" spans="3:19" ht="15" x14ac:dyDescent="0.25">
      <c r="C452" s="165"/>
      <c r="D452" s="166"/>
      <c r="E452" s="61" t="str">
        <f t="shared" si="130"/>
        <v>IS</v>
      </c>
      <c r="F452" s="64">
        <f>IF($C$2="National Currency",IF(Investment_Breakdown_DATA!P391=0,0,Investment_Breakdown_DATA!P391),IF($C$2="Current Exchange rate",IF(Investment_Breakdown_DATA!P391=0,0,Investment_Breakdown_DATA!P391/ECO!P26),IF($C$2="Constant Exchange rate",IF(Investment_Breakdown_DATA!P391=0,0,Investment_Breakdown_DATA!P391/ECO!P61))))</f>
        <v>0</v>
      </c>
      <c r="G452" s="64">
        <f>IF($C$2="National Currency",IF(Investment_Breakdown_DATA!Q391=0,0,Investment_Breakdown_DATA!Q391),IF($C$2="Current Exchange rate",IF(Investment_Breakdown_DATA!Q391=0,0,Investment_Breakdown_DATA!Q391/ECO!Q26),IF($C$2="Constant Exchange rate",IF(Investment_Breakdown_DATA!Q391=0,0,Investment_Breakdown_DATA!Q391/ECO!Q61))))</f>
        <v>0</v>
      </c>
      <c r="H452" s="64">
        <f>IF($C$2="National Currency",IF(Investment_Breakdown_DATA!R391=0,0,Investment_Breakdown_DATA!R391),IF($C$2="Current Exchange rate",IF(Investment_Breakdown_DATA!R391=0,0,Investment_Breakdown_DATA!R391/ECO!R26),IF($C$2="Constant Exchange rate",IF(Investment_Breakdown_DATA!R391=0,0,Investment_Breakdown_DATA!R391/ECO!R61))))</f>
        <v>0</v>
      </c>
      <c r="I452" s="64">
        <f>IF($C$2="National Currency",IF(Investment_Breakdown_DATA!S391=0,0,Investment_Breakdown_DATA!S391),IF($C$2="Current Exchange rate",IF(Investment_Breakdown_DATA!S391=0,0,Investment_Breakdown_DATA!S391/ECO!S26),IF($C$2="Constant Exchange rate",IF(Investment_Breakdown_DATA!S391=0,0,Investment_Breakdown_DATA!S391/ECO!S61))))</f>
        <v>0</v>
      </c>
      <c r="J452" s="64">
        <f>IF($C$2="National Currency",IF(Investment_Breakdown_DATA!T391=0,0,Investment_Breakdown_DATA!T391),IF($C$2="Current Exchange rate",IF(Investment_Breakdown_DATA!T391=0,0,Investment_Breakdown_DATA!T391/ECO!T26),IF($C$2="Constant Exchange rate",IF(Investment_Breakdown_DATA!T391=0,0,Investment_Breakdown_DATA!T391/ECO!T61))))</f>
        <v>0</v>
      </c>
      <c r="K452" s="64">
        <f>IF($C$2="National Currency",IF(Investment_Breakdown_DATA!U391=0,0,Investment_Breakdown_DATA!U391),IF($C$2="Current Exchange rate",IF(Investment_Breakdown_DATA!U391=0,0,Investment_Breakdown_DATA!U391/ECO!U26),IF($C$2="Constant Exchange rate",IF(Investment_Breakdown_DATA!U391=0,0,Investment_Breakdown_DATA!U391/ECO!U61))))</f>
        <v>0</v>
      </c>
      <c r="L452" s="64">
        <f>IF($C$2="National Currency",IF(Investment_Breakdown_DATA!V391=0,0,Investment_Breakdown_DATA!V391),IF($C$2="Current Exchange rate",IF(Investment_Breakdown_DATA!V391=0,0,Investment_Breakdown_DATA!V391/ECO!V26),IF($C$2="Constant Exchange rate",IF(Investment_Breakdown_DATA!V391=0,0,Investment_Breakdown_DATA!V391/ECO!V61))))</f>
        <v>0</v>
      </c>
      <c r="M452" s="64">
        <f>IF($C$2="National Currency",IF(Investment_Breakdown_DATA!W391=0,0,Investment_Breakdown_DATA!W391),IF($C$2="Current Exchange rate",IF(Investment_Breakdown_DATA!W391=0,0,Investment_Breakdown_DATA!W391/ECO!W26),IF($C$2="Constant Exchange rate",IF(Investment_Breakdown_DATA!W391=0,0,Investment_Breakdown_DATA!W391/ECO!W61))))</f>
        <v>0</v>
      </c>
      <c r="N452" s="64">
        <f>IF($C$2="National Currency",IF(Investment_Breakdown_DATA!X391=0,0,Investment_Breakdown_DATA!X391),IF($C$2="Current Exchange rate",IF(Investment_Breakdown_DATA!X391=0,0,Investment_Breakdown_DATA!X391/ECO!X26),IF($C$2="Constant Exchange rate",IF(Investment_Breakdown_DATA!X391=0,0,Investment_Breakdown_DATA!X391/ECO!X61))))</f>
        <v>0</v>
      </c>
      <c r="O452" s="64">
        <f>IF($C$2="National Currency",IF(Investment_Breakdown_DATA!Y391=0,0,Investment_Breakdown_DATA!Y391),IF($C$2="Current Exchange rate",IF(Investment_Breakdown_DATA!Y391=0,0,Investment_Breakdown_DATA!Y391/ECO!Y26),IF($C$2="Constant Exchange rate",IF(Investment_Breakdown_DATA!Y391=0,0,Investment_Breakdown_DATA!Y391/ECO!Y61))))</f>
        <v>0</v>
      </c>
      <c r="P452" s="144">
        <f>IF($C$2="National Currency",IF(Investment_Breakdown_DATA!Z391=0,0,Investment_Breakdown_DATA!Z391),IF($C$2="Current Exchange rate",IF(Investment_Breakdown_DATA!Z391=0,0,Investment_Breakdown_DATA!Z391/ECO!Z26),IF($C$2="Constant Exchange rate",IF(Investment_Breakdown_DATA!Z391=0,0,Investment_Breakdown_DATA!Z391/ECO!Z61))))</f>
        <v>0</v>
      </c>
      <c r="Q452" s="63">
        <f t="shared" si="131"/>
        <v>0</v>
      </c>
      <c r="R452" s="63" t="str">
        <f t="shared" si="132"/>
        <v>-</v>
      </c>
      <c r="S452" s="63" t="str">
        <f t="shared" si="133"/>
        <v>-</v>
      </c>
    </row>
    <row r="453" spans="3:19" ht="15" x14ac:dyDescent="0.25">
      <c r="C453" s="165"/>
      <c r="D453" s="166"/>
      <c r="E453" s="61" t="str">
        <f t="shared" si="130"/>
        <v>IT</v>
      </c>
      <c r="F453" s="64">
        <f>IF($C$2="National Currency",IF(Investment_Breakdown_DATA!P392=0,0,Investment_Breakdown_DATA!P392),IF($C$2="Current Exchange rate",IF(Investment_Breakdown_DATA!P392=0,0,Investment_Breakdown_DATA!P392/ECO!P27),IF($C$2="Constant Exchange rate",IF(Investment_Breakdown_DATA!P392=0,0,Investment_Breakdown_DATA!P392/ECO!P62))))</f>
        <v>0</v>
      </c>
      <c r="G453" s="64">
        <f>IF($C$2="National Currency",IF(Investment_Breakdown_DATA!Q392=0,0,Investment_Breakdown_DATA!Q392),IF($C$2="Current Exchange rate",IF(Investment_Breakdown_DATA!Q392=0,0,Investment_Breakdown_DATA!Q392/ECO!Q27),IF($C$2="Constant Exchange rate",IF(Investment_Breakdown_DATA!Q392=0,0,Investment_Breakdown_DATA!Q392/ECO!Q62))))</f>
        <v>0</v>
      </c>
      <c r="H453" s="64">
        <f>IF($C$2="National Currency",IF(Investment_Breakdown_DATA!R392=0,0,Investment_Breakdown_DATA!R392),IF($C$2="Current Exchange rate",IF(Investment_Breakdown_DATA!R392=0,0,Investment_Breakdown_DATA!R392/ECO!R27),IF($C$2="Constant Exchange rate",IF(Investment_Breakdown_DATA!R392=0,0,Investment_Breakdown_DATA!R392/ECO!R62))))</f>
        <v>0</v>
      </c>
      <c r="I453" s="64">
        <f>IF($C$2="National Currency",IF(Investment_Breakdown_DATA!S392=0,0,Investment_Breakdown_DATA!S392),IF($C$2="Current Exchange rate",IF(Investment_Breakdown_DATA!S392=0,0,Investment_Breakdown_DATA!S392/ECO!S27),IF($C$2="Constant Exchange rate",IF(Investment_Breakdown_DATA!S392=0,0,Investment_Breakdown_DATA!S392/ECO!S62))))</f>
        <v>0</v>
      </c>
      <c r="J453" s="64">
        <f>IF($C$2="National Currency",IF(Investment_Breakdown_DATA!T392=0,0,Investment_Breakdown_DATA!T392),IF($C$2="Current Exchange rate",IF(Investment_Breakdown_DATA!T392=0,0,Investment_Breakdown_DATA!T392/ECO!T27),IF($C$2="Constant Exchange rate",IF(Investment_Breakdown_DATA!T392=0,0,Investment_Breakdown_DATA!T392/ECO!T62))))</f>
        <v>0</v>
      </c>
      <c r="K453" s="64">
        <f>IF($C$2="National Currency",IF(Investment_Breakdown_DATA!U392=0,0,Investment_Breakdown_DATA!U392),IF($C$2="Current Exchange rate",IF(Investment_Breakdown_DATA!U392=0,0,Investment_Breakdown_DATA!U392/ECO!U27),IF($C$2="Constant Exchange rate",IF(Investment_Breakdown_DATA!U392=0,0,Investment_Breakdown_DATA!U392/ECO!U62))))</f>
        <v>0</v>
      </c>
      <c r="L453" s="64">
        <f>IF($C$2="National Currency",IF(Investment_Breakdown_DATA!V392=0,0,Investment_Breakdown_DATA!V392),IF($C$2="Current Exchange rate",IF(Investment_Breakdown_DATA!V392=0,0,Investment_Breakdown_DATA!V392/ECO!V27),IF($C$2="Constant Exchange rate",IF(Investment_Breakdown_DATA!V392=0,0,Investment_Breakdown_DATA!V392/ECO!V62))))</f>
        <v>0</v>
      </c>
      <c r="M453" s="64">
        <f>IF($C$2="National Currency",IF(Investment_Breakdown_DATA!W392=0,0,Investment_Breakdown_DATA!W392),IF($C$2="Current Exchange rate",IF(Investment_Breakdown_DATA!W392=0,0,Investment_Breakdown_DATA!W392/ECO!W27),IF($C$2="Constant Exchange rate",IF(Investment_Breakdown_DATA!W392=0,0,Investment_Breakdown_DATA!W392/ECO!W62))))</f>
        <v>0</v>
      </c>
      <c r="N453" s="64">
        <f>IF($C$2="National Currency",IF(Investment_Breakdown_DATA!X392=0,0,Investment_Breakdown_DATA!X392),IF($C$2="Current Exchange rate",IF(Investment_Breakdown_DATA!X392=0,0,Investment_Breakdown_DATA!X392/ECO!X27),IF($C$2="Constant Exchange rate",IF(Investment_Breakdown_DATA!X392=0,0,Investment_Breakdown_DATA!X392/ECO!X62))))</f>
        <v>0</v>
      </c>
      <c r="O453" s="64">
        <f>IF($C$2="National Currency",IF(Investment_Breakdown_DATA!Y392=0,0,Investment_Breakdown_DATA!Y392),IF($C$2="Current Exchange rate",IF(Investment_Breakdown_DATA!Y392=0,0,Investment_Breakdown_DATA!Y392/ECO!Y27),IF($C$2="Constant Exchange rate",IF(Investment_Breakdown_DATA!Y392=0,0,Investment_Breakdown_DATA!Y392/ECO!Y62))))</f>
        <v>0</v>
      </c>
      <c r="P453" s="144">
        <f>IF($C$2="National Currency",IF(Investment_Breakdown_DATA!Z392=0,0,Investment_Breakdown_DATA!Z392),IF($C$2="Current Exchange rate",IF(Investment_Breakdown_DATA!Z392=0,0,Investment_Breakdown_DATA!Z392/ECO!Z27),IF($C$2="Constant Exchange rate",IF(Investment_Breakdown_DATA!Z392=0,0,Investment_Breakdown_DATA!Z392/ECO!Z62))))</f>
        <v>0</v>
      </c>
      <c r="Q453" s="63">
        <f t="shared" si="131"/>
        <v>0</v>
      </c>
      <c r="R453" s="63" t="str">
        <f t="shared" si="132"/>
        <v>-</v>
      </c>
      <c r="S453" s="63" t="str">
        <f t="shared" si="133"/>
        <v>-</v>
      </c>
    </row>
    <row r="454" spans="3:19" ht="15" x14ac:dyDescent="0.25">
      <c r="C454" s="165"/>
      <c r="D454" s="166"/>
      <c r="E454" s="61" t="str">
        <f t="shared" si="130"/>
        <v>LI</v>
      </c>
      <c r="F454" s="64">
        <f>IF($C$2="National Currency",IF(Investment_Breakdown_DATA!P393=0,0,Investment_Breakdown_DATA!P393),IF($C$2="Current Exchange rate",IF(Investment_Breakdown_DATA!P393=0,0,Investment_Breakdown_DATA!P393/ECO!P28),IF($C$2="Constant Exchange rate",IF(Investment_Breakdown_DATA!P393=0,0,Investment_Breakdown_DATA!P393/ECO!P63))))</f>
        <v>0</v>
      </c>
      <c r="G454" s="64">
        <f>IF($C$2="National Currency",IF(Investment_Breakdown_DATA!Q393=0,0,Investment_Breakdown_DATA!Q393),IF($C$2="Current Exchange rate",IF(Investment_Breakdown_DATA!Q393=0,0,Investment_Breakdown_DATA!Q393/ECO!Q28),IF($C$2="Constant Exchange rate",IF(Investment_Breakdown_DATA!Q393=0,0,Investment_Breakdown_DATA!Q393/ECO!Q63))))</f>
        <v>0</v>
      </c>
      <c r="H454" s="64">
        <f>IF($C$2="National Currency",IF(Investment_Breakdown_DATA!R393=0,0,Investment_Breakdown_DATA!R393),IF($C$2="Current Exchange rate",IF(Investment_Breakdown_DATA!R393=0,0,Investment_Breakdown_DATA!R393/ECO!R28),IF($C$2="Constant Exchange rate",IF(Investment_Breakdown_DATA!R393=0,0,Investment_Breakdown_DATA!R393/ECO!R63))))</f>
        <v>0</v>
      </c>
      <c r="I454" s="64">
        <f>IF($C$2="National Currency",IF(Investment_Breakdown_DATA!S393=0,0,Investment_Breakdown_DATA!S393),IF($C$2="Current Exchange rate",IF(Investment_Breakdown_DATA!S393=0,0,Investment_Breakdown_DATA!S393/ECO!S28),IF($C$2="Constant Exchange rate",IF(Investment_Breakdown_DATA!S393=0,0,Investment_Breakdown_DATA!S393/ECO!S63))))</f>
        <v>0</v>
      </c>
      <c r="J454" s="64">
        <f>IF($C$2="National Currency",IF(Investment_Breakdown_DATA!T393=0,0,Investment_Breakdown_DATA!T393),IF($C$2="Current Exchange rate",IF(Investment_Breakdown_DATA!T393=0,0,Investment_Breakdown_DATA!T393/ECO!T28),IF($C$2="Constant Exchange rate",IF(Investment_Breakdown_DATA!T393=0,0,Investment_Breakdown_DATA!T393/ECO!T63))))</f>
        <v>0</v>
      </c>
      <c r="K454" s="64">
        <f>IF($C$2="National Currency",IF(Investment_Breakdown_DATA!U393=0,0,Investment_Breakdown_DATA!U393),IF($C$2="Current Exchange rate",IF(Investment_Breakdown_DATA!U393=0,0,Investment_Breakdown_DATA!U393/ECO!U28),IF($C$2="Constant Exchange rate",IF(Investment_Breakdown_DATA!U393=0,0,Investment_Breakdown_DATA!U393/ECO!U63))))</f>
        <v>0</v>
      </c>
      <c r="L454" s="64">
        <f>IF($C$2="National Currency",IF(Investment_Breakdown_DATA!V393=0,0,Investment_Breakdown_DATA!V393),IF($C$2="Current Exchange rate",IF(Investment_Breakdown_DATA!V393=0,0,Investment_Breakdown_DATA!V393/ECO!V28),IF($C$2="Constant Exchange rate",IF(Investment_Breakdown_DATA!V393=0,0,Investment_Breakdown_DATA!V393/ECO!V63))))</f>
        <v>0</v>
      </c>
      <c r="M454" s="64">
        <f>IF($C$2="National Currency",IF(Investment_Breakdown_DATA!W393=0,0,Investment_Breakdown_DATA!W393),IF($C$2="Current Exchange rate",IF(Investment_Breakdown_DATA!W393=0,0,Investment_Breakdown_DATA!W393/ECO!W28),IF($C$2="Constant Exchange rate",IF(Investment_Breakdown_DATA!W393=0,0,Investment_Breakdown_DATA!W393/ECO!W63))))</f>
        <v>0</v>
      </c>
      <c r="N454" s="64">
        <f>IF($C$2="National Currency",IF(Investment_Breakdown_DATA!X393=0,0,Investment_Breakdown_DATA!X393),IF($C$2="Current Exchange rate",IF(Investment_Breakdown_DATA!X393=0,0,Investment_Breakdown_DATA!X393/ECO!X28),IF($C$2="Constant Exchange rate",IF(Investment_Breakdown_DATA!X393=0,0,Investment_Breakdown_DATA!X393/ECO!X63))))</f>
        <v>0</v>
      </c>
      <c r="O454" s="64">
        <f>IF($C$2="National Currency",IF(Investment_Breakdown_DATA!Y393=0,0,Investment_Breakdown_DATA!Y393),IF($C$2="Current Exchange rate",IF(Investment_Breakdown_DATA!Y393=0,0,Investment_Breakdown_DATA!Y393/ECO!Y28),IF($C$2="Constant Exchange rate",IF(Investment_Breakdown_DATA!Y393=0,0,Investment_Breakdown_DATA!Y393/ECO!Y63))))</f>
        <v>0</v>
      </c>
      <c r="P454" s="144">
        <f>IF($C$2="National Currency",IF(Investment_Breakdown_DATA!Z393=0,0,Investment_Breakdown_DATA!Z393),IF($C$2="Current Exchange rate",IF(Investment_Breakdown_DATA!Z393=0,0,Investment_Breakdown_DATA!Z393/ECO!Z28),IF($C$2="Constant Exchange rate",IF(Investment_Breakdown_DATA!Z393=0,0,Investment_Breakdown_DATA!Z393/ECO!Z63))))</f>
        <v>0</v>
      </c>
      <c r="Q454" s="63">
        <f t="shared" si="131"/>
        <v>0</v>
      </c>
      <c r="R454" s="63" t="str">
        <f t="shared" si="132"/>
        <v>-</v>
      </c>
      <c r="S454" s="63" t="str">
        <f t="shared" si="133"/>
        <v>-</v>
      </c>
    </row>
    <row r="455" spans="3:19" ht="15" x14ac:dyDescent="0.25">
      <c r="C455" s="165"/>
      <c r="D455" s="166"/>
      <c r="E455" s="61" t="str">
        <f t="shared" si="130"/>
        <v>LU</v>
      </c>
      <c r="F455" s="64">
        <f>IF($C$2="National Currency",IF(Investment_Breakdown_DATA!P394=0,0,Investment_Breakdown_DATA!P394),IF($C$2="Current Exchange rate",IF(Investment_Breakdown_DATA!P394=0,0,Investment_Breakdown_DATA!P394/ECO!P29),IF($C$2="Constant Exchange rate",IF(Investment_Breakdown_DATA!P394=0,0,Investment_Breakdown_DATA!P394/ECO!P64))))</f>
        <v>0</v>
      </c>
      <c r="G455" s="64">
        <f>IF($C$2="National Currency",IF(Investment_Breakdown_DATA!Q394=0,0,Investment_Breakdown_DATA!Q394),IF($C$2="Current Exchange rate",IF(Investment_Breakdown_DATA!Q394=0,0,Investment_Breakdown_DATA!Q394/ECO!Q29),IF($C$2="Constant Exchange rate",IF(Investment_Breakdown_DATA!Q394=0,0,Investment_Breakdown_DATA!Q394/ECO!Q64))))</f>
        <v>0</v>
      </c>
      <c r="H455" s="64">
        <f>IF($C$2="National Currency",IF(Investment_Breakdown_DATA!R394=0,0,Investment_Breakdown_DATA!R394),IF($C$2="Current Exchange rate",IF(Investment_Breakdown_DATA!R394=0,0,Investment_Breakdown_DATA!R394/ECO!R29),IF($C$2="Constant Exchange rate",IF(Investment_Breakdown_DATA!R394=0,0,Investment_Breakdown_DATA!R394/ECO!R64))))</f>
        <v>0</v>
      </c>
      <c r="I455" s="64">
        <f>IF($C$2="National Currency",IF(Investment_Breakdown_DATA!S394=0,0,Investment_Breakdown_DATA!S394),IF($C$2="Current Exchange rate",IF(Investment_Breakdown_DATA!S394=0,0,Investment_Breakdown_DATA!S394/ECO!S29),IF($C$2="Constant Exchange rate",IF(Investment_Breakdown_DATA!S394=0,0,Investment_Breakdown_DATA!S394/ECO!S64))))</f>
        <v>0</v>
      </c>
      <c r="J455" s="64">
        <f>IF($C$2="National Currency",IF(Investment_Breakdown_DATA!T394=0,0,Investment_Breakdown_DATA!T394),IF($C$2="Current Exchange rate",IF(Investment_Breakdown_DATA!T394=0,0,Investment_Breakdown_DATA!T394/ECO!T29),IF($C$2="Constant Exchange rate",IF(Investment_Breakdown_DATA!T394=0,0,Investment_Breakdown_DATA!T394/ECO!T64))))</f>
        <v>0</v>
      </c>
      <c r="K455" s="64">
        <f>IF($C$2="National Currency",IF(Investment_Breakdown_DATA!U394=0,0,Investment_Breakdown_DATA!U394),IF($C$2="Current Exchange rate",IF(Investment_Breakdown_DATA!U394=0,0,Investment_Breakdown_DATA!U394/ECO!U29),IF($C$2="Constant Exchange rate",IF(Investment_Breakdown_DATA!U394=0,0,Investment_Breakdown_DATA!U394/ECO!U64))))</f>
        <v>0</v>
      </c>
      <c r="L455" s="64">
        <f>IF($C$2="National Currency",IF(Investment_Breakdown_DATA!V394=0,0,Investment_Breakdown_DATA!V394),IF($C$2="Current Exchange rate",IF(Investment_Breakdown_DATA!V394=0,0,Investment_Breakdown_DATA!V394/ECO!V29),IF($C$2="Constant Exchange rate",IF(Investment_Breakdown_DATA!V394=0,0,Investment_Breakdown_DATA!V394/ECO!V64))))</f>
        <v>0</v>
      </c>
      <c r="M455" s="64">
        <f>IF($C$2="National Currency",IF(Investment_Breakdown_DATA!W394=0,0,Investment_Breakdown_DATA!W394),IF($C$2="Current Exchange rate",IF(Investment_Breakdown_DATA!W394=0,0,Investment_Breakdown_DATA!W394/ECO!W29),IF($C$2="Constant Exchange rate",IF(Investment_Breakdown_DATA!W394=0,0,Investment_Breakdown_DATA!W394/ECO!W64))))</f>
        <v>0</v>
      </c>
      <c r="N455" s="64">
        <f>IF($C$2="National Currency",IF(Investment_Breakdown_DATA!X394=0,0,Investment_Breakdown_DATA!X394),IF($C$2="Current Exchange rate",IF(Investment_Breakdown_DATA!X394=0,0,Investment_Breakdown_DATA!X394/ECO!X29),IF($C$2="Constant Exchange rate",IF(Investment_Breakdown_DATA!X394=0,0,Investment_Breakdown_DATA!X394/ECO!X64))))</f>
        <v>0</v>
      </c>
      <c r="O455" s="64">
        <f>IF($C$2="National Currency",IF(Investment_Breakdown_DATA!Y394=0,0,Investment_Breakdown_DATA!Y394),IF($C$2="Current Exchange rate",IF(Investment_Breakdown_DATA!Y394=0,0,Investment_Breakdown_DATA!Y394/ECO!Y29),IF($C$2="Constant Exchange rate",IF(Investment_Breakdown_DATA!Y394=0,0,Investment_Breakdown_DATA!Y394/ECO!Y64))))</f>
        <v>0</v>
      </c>
      <c r="P455" s="144">
        <f>IF($C$2="National Currency",IF(Investment_Breakdown_DATA!Z394=0,0,Investment_Breakdown_DATA!Z394),IF($C$2="Current Exchange rate",IF(Investment_Breakdown_DATA!Z394=0,0,Investment_Breakdown_DATA!Z394/ECO!Z29),IF($C$2="Constant Exchange rate",IF(Investment_Breakdown_DATA!Z394=0,0,Investment_Breakdown_DATA!Z394/ECO!Z64))))</f>
        <v>0</v>
      </c>
      <c r="Q455" s="63">
        <f t="shared" si="131"/>
        <v>0</v>
      </c>
      <c r="R455" s="63" t="str">
        <f t="shared" si="132"/>
        <v>-</v>
      </c>
      <c r="S455" s="63" t="str">
        <f t="shared" si="133"/>
        <v>-</v>
      </c>
    </row>
    <row r="456" spans="3:19" ht="15" x14ac:dyDescent="0.25">
      <c r="C456" s="165"/>
      <c r="D456" s="166"/>
      <c r="E456" s="61" t="str">
        <f t="shared" si="130"/>
        <v>LV</v>
      </c>
      <c r="F456" s="64">
        <f>IF($C$2="National Currency",IF(Investment_Breakdown_DATA!P395=0,0,Investment_Breakdown_DATA!P395),IF($C$2="Current Exchange rate",IF(Investment_Breakdown_DATA!P395=0,0,Investment_Breakdown_DATA!P395/ECO!P30),IF($C$2="Constant Exchange rate",IF(Investment_Breakdown_DATA!P395=0,0,Investment_Breakdown_DATA!P395/ECO!P65))))</f>
        <v>0</v>
      </c>
      <c r="G456" s="64">
        <f>IF($C$2="National Currency",IF(Investment_Breakdown_DATA!Q395=0,0,Investment_Breakdown_DATA!Q395),IF($C$2="Current Exchange rate",IF(Investment_Breakdown_DATA!Q395=0,0,Investment_Breakdown_DATA!Q395/ECO!Q30),IF($C$2="Constant Exchange rate",IF(Investment_Breakdown_DATA!Q395=0,0,Investment_Breakdown_DATA!Q395/ECO!Q65))))</f>
        <v>0</v>
      </c>
      <c r="H456" s="64">
        <f>IF($C$2="National Currency",IF(Investment_Breakdown_DATA!R395=0,0,Investment_Breakdown_DATA!R395),IF($C$2="Current Exchange rate",IF(Investment_Breakdown_DATA!R395=0,0,Investment_Breakdown_DATA!R395/ECO!R30),IF($C$2="Constant Exchange rate",IF(Investment_Breakdown_DATA!R395=0,0,Investment_Breakdown_DATA!R395/ECO!R65))))</f>
        <v>0</v>
      </c>
      <c r="I456" s="64">
        <f>IF($C$2="National Currency",IF(Investment_Breakdown_DATA!S395=0,0,Investment_Breakdown_DATA!S395),IF($C$2="Current Exchange rate",IF(Investment_Breakdown_DATA!S395=0,0,Investment_Breakdown_DATA!S395/ECO!S30),IF($C$2="Constant Exchange rate",IF(Investment_Breakdown_DATA!S395=0,0,Investment_Breakdown_DATA!S395/ECO!S65))))</f>
        <v>0</v>
      </c>
      <c r="J456" s="64">
        <f>IF($C$2="National Currency",IF(Investment_Breakdown_DATA!T395=0,0,Investment_Breakdown_DATA!T395),IF($C$2="Current Exchange rate",IF(Investment_Breakdown_DATA!T395=0,0,Investment_Breakdown_DATA!T395/ECO!T30),IF($C$2="Constant Exchange rate",IF(Investment_Breakdown_DATA!T395=0,0,Investment_Breakdown_DATA!T395/ECO!T65))))</f>
        <v>0</v>
      </c>
      <c r="K456" s="64">
        <f>IF($C$2="National Currency",IF(Investment_Breakdown_DATA!U395=0,0,Investment_Breakdown_DATA!U395),IF($C$2="Current Exchange rate",IF(Investment_Breakdown_DATA!U395=0,0,Investment_Breakdown_DATA!U395/ECO!U30),IF($C$2="Constant Exchange rate",IF(Investment_Breakdown_DATA!U395=0,0,Investment_Breakdown_DATA!U395/ECO!U65))))</f>
        <v>0</v>
      </c>
      <c r="L456" s="64">
        <f>IF($C$2="National Currency",IF(Investment_Breakdown_DATA!V395=0,0,Investment_Breakdown_DATA!V395),IF($C$2="Current Exchange rate",IF(Investment_Breakdown_DATA!V395=0,0,Investment_Breakdown_DATA!V395/ECO!V30),IF($C$2="Constant Exchange rate",IF(Investment_Breakdown_DATA!V395=0,0,Investment_Breakdown_DATA!V395/ECO!V65))))</f>
        <v>0</v>
      </c>
      <c r="M456" s="64">
        <f>IF($C$2="National Currency",IF(Investment_Breakdown_DATA!W395=0,0,Investment_Breakdown_DATA!W395),IF($C$2="Current Exchange rate",IF(Investment_Breakdown_DATA!W395=0,0,Investment_Breakdown_DATA!W395/ECO!W30),IF($C$2="Constant Exchange rate",IF(Investment_Breakdown_DATA!W395=0,0,Investment_Breakdown_DATA!W395/ECO!W65))))</f>
        <v>0</v>
      </c>
      <c r="N456" s="64">
        <f>IF($C$2="National Currency",IF(Investment_Breakdown_DATA!X395=0,0,Investment_Breakdown_DATA!X395),IF($C$2="Current Exchange rate",IF(Investment_Breakdown_DATA!X395=0,0,Investment_Breakdown_DATA!X395/ECO!X30),IF($C$2="Constant Exchange rate",IF(Investment_Breakdown_DATA!X395=0,0,Investment_Breakdown_DATA!X395/ECO!X65))))</f>
        <v>0</v>
      </c>
      <c r="O456" s="64">
        <f>IF($C$2="National Currency",IF(Investment_Breakdown_DATA!Y395=0,0,Investment_Breakdown_DATA!Y395),IF($C$2="Current Exchange rate",IF(Investment_Breakdown_DATA!Y395=0,0,Investment_Breakdown_DATA!Y395/ECO!Y30),IF($C$2="Constant Exchange rate",IF(Investment_Breakdown_DATA!Y395=0,0,Investment_Breakdown_DATA!Y395/ECO!Y65))))</f>
        <v>0</v>
      </c>
      <c r="P456" s="144">
        <f>IF($C$2="National Currency",IF(Investment_Breakdown_DATA!Z395=0,0,Investment_Breakdown_DATA!Z395),IF($C$2="Current Exchange rate",IF(Investment_Breakdown_DATA!Z395=0,0,Investment_Breakdown_DATA!Z395/ECO!Z30),IF($C$2="Constant Exchange rate",IF(Investment_Breakdown_DATA!Z395=0,0,Investment_Breakdown_DATA!Z395/ECO!Z65))))</f>
        <v>0</v>
      </c>
      <c r="Q456" s="63">
        <f t="shared" si="131"/>
        <v>0</v>
      </c>
      <c r="R456" s="63" t="str">
        <f t="shared" si="132"/>
        <v>-</v>
      </c>
      <c r="S456" s="63" t="str">
        <f t="shared" si="133"/>
        <v>-</v>
      </c>
    </row>
    <row r="457" spans="3:19" ht="15" x14ac:dyDescent="0.25">
      <c r="C457" s="165"/>
      <c r="D457" s="166"/>
      <c r="E457" s="61" t="str">
        <f t="shared" si="130"/>
        <v>MT</v>
      </c>
      <c r="F457" s="64">
        <f>IF($C$2="National Currency",IF(Investment_Breakdown_DATA!P396=0,0,Investment_Breakdown_DATA!P396),IF($C$2="Current Exchange rate",IF(Investment_Breakdown_DATA!P396=0,0,Investment_Breakdown_DATA!P396/ECO!P31),IF($C$2="Constant Exchange rate",IF(Investment_Breakdown_DATA!P396=0,0,Investment_Breakdown_DATA!P396/ECO!P66))))</f>
        <v>0</v>
      </c>
      <c r="G457" s="64">
        <f>IF($C$2="National Currency",IF(Investment_Breakdown_DATA!Q396=0,0,Investment_Breakdown_DATA!Q396),IF($C$2="Current Exchange rate",IF(Investment_Breakdown_DATA!Q396=0,0,Investment_Breakdown_DATA!Q396/ECO!Q31),IF($C$2="Constant Exchange rate",IF(Investment_Breakdown_DATA!Q396=0,0,Investment_Breakdown_DATA!Q396/ECO!Q66))))</f>
        <v>0</v>
      </c>
      <c r="H457" s="64">
        <f>IF($C$2="National Currency",IF(Investment_Breakdown_DATA!R396=0,0,Investment_Breakdown_DATA!R396),IF($C$2="Current Exchange rate",IF(Investment_Breakdown_DATA!R396=0,0,Investment_Breakdown_DATA!R396/ECO!R31),IF($C$2="Constant Exchange rate",IF(Investment_Breakdown_DATA!R396=0,0,Investment_Breakdown_DATA!R396/ECO!R66))))</f>
        <v>0</v>
      </c>
      <c r="I457" s="64">
        <f>IF($C$2="National Currency",IF(Investment_Breakdown_DATA!S396=0,0,Investment_Breakdown_DATA!S396),IF($C$2="Current Exchange rate",IF(Investment_Breakdown_DATA!S396=0,0,Investment_Breakdown_DATA!S396/ECO!S31),IF($C$2="Constant Exchange rate",IF(Investment_Breakdown_DATA!S396=0,0,Investment_Breakdown_DATA!S396/ECO!S66))))</f>
        <v>0</v>
      </c>
      <c r="J457" s="64">
        <f>IF($C$2="National Currency",IF(Investment_Breakdown_DATA!T396=0,0,Investment_Breakdown_DATA!T396),IF($C$2="Current Exchange rate",IF(Investment_Breakdown_DATA!T396=0,0,Investment_Breakdown_DATA!T396/ECO!T31),IF($C$2="Constant Exchange rate",IF(Investment_Breakdown_DATA!T396=0,0,Investment_Breakdown_DATA!T396/ECO!T66))))</f>
        <v>0</v>
      </c>
      <c r="K457" s="64">
        <f>IF($C$2="National Currency",IF(Investment_Breakdown_DATA!U396=0,0,Investment_Breakdown_DATA!U396),IF($C$2="Current Exchange rate",IF(Investment_Breakdown_DATA!U396=0,0,Investment_Breakdown_DATA!U396/ECO!U31),IF($C$2="Constant Exchange rate",IF(Investment_Breakdown_DATA!U396=0,0,Investment_Breakdown_DATA!U396/ECO!U66))))</f>
        <v>0</v>
      </c>
      <c r="L457" s="64">
        <f>IF($C$2="National Currency",IF(Investment_Breakdown_DATA!V396=0,0,Investment_Breakdown_DATA!V396),IF($C$2="Current Exchange rate",IF(Investment_Breakdown_DATA!V396=0,0,Investment_Breakdown_DATA!V396/ECO!V31),IF($C$2="Constant Exchange rate",IF(Investment_Breakdown_DATA!V396=0,0,Investment_Breakdown_DATA!V396/ECO!V66))))</f>
        <v>0</v>
      </c>
      <c r="M457" s="64">
        <f>IF($C$2="National Currency",IF(Investment_Breakdown_DATA!W396=0,0,Investment_Breakdown_DATA!W396),IF($C$2="Current Exchange rate",IF(Investment_Breakdown_DATA!W396=0,0,Investment_Breakdown_DATA!W396/ECO!W31),IF($C$2="Constant Exchange rate",IF(Investment_Breakdown_DATA!W396=0,0,Investment_Breakdown_DATA!W396/ECO!W66))))</f>
        <v>0</v>
      </c>
      <c r="N457" s="64">
        <f>IF($C$2="National Currency",IF(Investment_Breakdown_DATA!X396=0,0,Investment_Breakdown_DATA!X396),IF($C$2="Current Exchange rate",IF(Investment_Breakdown_DATA!X396=0,0,Investment_Breakdown_DATA!X396/ECO!X31),IF($C$2="Constant Exchange rate",IF(Investment_Breakdown_DATA!X396=0,0,Investment_Breakdown_DATA!X396/ECO!X66))))</f>
        <v>0</v>
      </c>
      <c r="O457" s="64">
        <f>IF($C$2="National Currency",IF(Investment_Breakdown_DATA!Y396=0,0,Investment_Breakdown_DATA!Y396),IF($C$2="Current Exchange rate",IF(Investment_Breakdown_DATA!Y396=0,0,Investment_Breakdown_DATA!Y396/ECO!Y31),IF($C$2="Constant Exchange rate",IF(Investment_Breakdown_DATA!Y396=0,0,Investment_Breakdown_DATA!Y396/ECO!Y66))))</f>
        <v>0</v>
      </c>
      <c r="P457" s="144">
        <f>IF($C$2="National Currency",IF(Investment_Breakdown_DATA!Z396=0,0,Investment_Breakdown_DATA!Z396),IF($C$2="Current Exchange rate",IF(Investment_Breakdown_DATA!Z396=0,0,Investment_Breakdown_DATA!Z396/ECO!Z31),IF($C$2="Constant Exchange rate",IF(Investment_Breakdown_DATA!Z396=0,0,Investment_Breakdown_DATA!Z396/ECO!Z66))))</f>
        <v>0</v>
      </c>
      <c r="Q457" s="63">
        <f t="shared" si="131"/>
        <v>0</v>
      </c>
      <c r="R457" s="63" t="str">
        <f t="shared" si="132"/>
        <v>-</v>
      </c>
      <c r="S457" s="63" t="str">
        <f t="shared" si="133"/>
        <v>-</v>
      </c>
    </row>
    <row r="458" spans="3:19" ht="15" x14ac:dyDescent="0.25">
      <c r="C458" s="165"/>
      <c r="D458" s="166"/>
      <c r="E458" s="61" t="str">
        <f t="shared" si="130"/>
        <v>NL</v>
      </c>
      <c r="F458" s="64">
        <f>IF($C$2="National Currency",IF(Investment_Breakdown_DATA!P397=0,0,Investment_Breakdown_DATA!P397),IF($C$2="Current Exchange rate",IF(Investment_Breakdown_DATA!P397=0,0,Investment_Breakdown_DATA!P397/ECO!P32),IF($C$2="Constant Exchange rate",IF(Investment_Breakdown_DATA!P397=0,0,Investment_Breakdown_DATA!P397/ECO!P67))))</f>
        <v>0</v>
      </c>
      <c r="G458" s="64">
        <f>IF($C$2="National Currency",IF(Investment_Breakdown_DATA!Q397=0,0,Investment_Breakdown_DATA!Q397),IF($C$2="Current Exchange rate",IF(Investment_Breakdown_DATA!Q397=0,0,Investment_Breakdown_DATA!Q397/ECO!Q32),IF($C$2="Constant Exchange rate",IF(Investment_Breakdown_DATA!Q397=0,0,Investment_Breakdown_DATA!Q397/ECO!Q67))))</f>
        <v>0</v>
      </c>
      <c r="H458" s="64">
        <f>IF($C$2="National Currency",IF(Investment_Breakdown_DATA!R397=0,0,Investment_Breakdown_DATA!R397),IF($C$2="Current Exchange rate",IF(Investment_Breakdown_DATA!R397=0,0,Investment_Breakdown_DATA!R397/ECO!R32),IF($C$2="Constant Exchange rate",IF(Investment_Breakdown_DATA!R397=0,0,Investment_Breakdown_DATA!R397/ECO!R67))))</f>
        <v>0</v>
      </c>
      <c r="I458" s="64">
        <f>IF($C$2="National Currency",IF(Investment_Breakdown_DATA!S397=0,0,Investment_Breakdown_DATA!S397),IF($C$2="Current Exchange rate",IF(Investment_Breakdown_DATA!S397=0,0,Investment_Breakdown_DATA!S397/ECO!S32),IF($C$2="Constant Exchange rate",IF(Investment_Breakdown_DATA!S397=0,0,Investment_Breakdown_DATA!S397/ECO!S67))))</f>
        <v>0</v>
      </c>
      <c r="J458" s="64">
        <f>IF($C$2="National Currency",IF(Investment_Breakdown_DATA!T397=0,0,Investment_Breakdown_DATA!T397),IF($C$2="Current Exchange rate",IF(Investment_Breakdown_DATA!T397=0,0,Investment_Breakdown_DATA!T397/ECO!T32),IF($C$2="Constant Exchange rate",IF(Investment_Breakdown_DATA!T397=0,0,Investment_Breakdown_DATA!T397/ECO!T67))))</f>
        <v>0</v>
      </c>
      <c r="K458" s="64">
        <f>IF($C$2="National Currency",IF(Investment_Breakdown_DATA!U397=0,0,Investment_Breakdown_DATA!U397),IF($C$2="Current Exchange rate",IF(Investment_Breakdown_DATA!U397=0,0,Investment_Breakdown_DATA!U397/ECO!U32),IF($C$2="Constant Exchange rate",IF(Investment_Breakdown_DATA!U397=0,0,Investment_Breakdown_DATA!U397/ECO!U67))))</f>
        <v>0</v>
      </c>
      <c r="L458" s="64">
        <f>IF($C$2="National Currency",IF(Investment_Breakdown_DATA!V397=0,0,Investment_Breakdown_DATA!V397),IF($C$2="Current Exchange rate",IF(Investment_Breakdown_DATA!V397=0,0,Investment_Breakdown_DATA!V397/ECO!V32),IF($C$2="Constant Exchange rate",IF(Investment_Breakdown_DATA!V397=0,0,Investment_Breakdown_DATA!V397/ECO!V67))))</f>
        <v>0</v>
      </c>
      <c r="M458" s="64">
        <f>IF($C$2="National Currency",IF(Investment_Breakdown_DATA!W397=0,0,Investment_Breakdown_DATA!W397),IF($C$2="Current Exchange rate",IF(Investment_Breakdown_DATA!W397=0,0,Investment_Breakdown_DATA!W397/ECO!W32),IF($C$2="Constant Exchange rate",IF(Investment_Breakdown_DATA!W397=0,0,Investment_Breakdown_DATA!W397/ECO!W67))))</f>
        <v>0</v>
      </c>
      <c r="N458" s="64">
        <f>IF($C$2="National Currency",IF(Investment_Breakdown_DATA!X397=0,0,Investment_Breakdown_DATA!X397),IF($C$2="Current Exchange rate",IF(Investment_Breakdown_DATA!X397=0,0,Investment_Breakdown_DATA!X397/ECO!X32),IF($C$2="Constant Exchange rate",IF(Investment_Breakdown_DATA!X397=0,0,Investment_Breakdown_DATA!X397/ECO!X67))))</f>
        <v>0</v>
      </c>
      <c r="O458" s="64">
        <f>IF($C$2="National Currency",IF(Investment_Breakdown_DATA!Y397=0,0,Investment_Breakdown_DATA!Y397),IF($C$2="Current Exchange rate",IF(Investment_Breakdown_DATA!Y397=0,0,Investment_Breakdown_DATA!Y397/ECO!Y32),IF($C$2="Constant Exchange rate",IF(Investment_Breakdown_DATA!Y397=0,0,Investment_Breakdown_DATA!Y397/ECO!Y67))))</f>
        <v>0</v>
      </c>
      <c r="P458" s="144">
        <f>IF($C$2="National Currency",IF(Investment_Breakdown_DATA!Z397=0,0,Investment_Breakdown_DATA!Z397),IF($C$2="Current Exchange rate",IF(Investment_Breakdown_DATA!Z397=0,0,Investment_Breakdown_DATA!Z397/ECO!Z32),IF($C$2="Constant Exchange rate",IF(Investment_Breakdown_DATA!Z397=0,0,Investment_Breakdown_DATA!Z397/ECO!Z67))))</f>
        <v>0</v>
      </c>
      <c r="Q458" s="63">
        <f t="shared" si="131"/>
        <v>0</v>
      </c>
      <c r="R458" s="63" t="str">
        <f t="shared" si="132"/>
        <v>-</v>
      </c>
      <c r="S458" s="63" t="str">
        <f t="shared" si="133"/>
        <v>-</v>
      </c>
    </row>
    <row r="459" spans="3:19" ht="15" x14ac:dyDescent="0.25">
      <c r="C459" s="165"/>
      <c r="D459" s="166"/>
      <c r="E459" s="61" t="str">
        <f t="shared" si="130"/>
        <v>NO</v>
      </c>
      <c r="F459" s="64">
        <f>IF($C$2="National Currency",IF(Investment_Breakdown_DATA!P398=0,0,Investment_Breakdown_DATA!P398),IF($C$2="Current Exchange rate",IF(Investment_Breakdown_DATA!P398=0,0,Investment_Breakdown_DATA!P398/ECO!P33),IF($C$2="Constant Exchange rate",IF(Investment_Breakdown_DATA!P398=0,0,Investment_Breakdown_DATA!P398/ECO!P68))))</f>
        <v>0</v>
      </c>
      <c r="G459" s="64">
        <f>IF($C$2="National Currency",IF(Investment_Breakdown_DATA!Q398=0,0,Investment_Breakdown_DATA!Q398),IF($C$2="Current Exchange rate",IF(Investment_Breakdown_DATA!Q398=0,0,Investment_Breakdown_DATA!Q398/ECO!Q33),IF($C$2="Constant Exchange rate",IF(Investment_Breakdown_DATA!Q398=0,0,Investment_Breakdown_DATA!Q398/ECO!Q68))))</f>
        <v>0</v>
      </c>
      <c r="H459" s="64">
        <f>IF($C$2="National Currency",IF(Investment_Breakdown_DATA!R398=0,0,Investment_Breakdown_DATA!R398),IF($C$2="Current Exchange rate",IF(Investment_Breakdown_DATA!R398=0,0,Investment_Breakdown_DATA!R398/ECO!R33),IF($C$2="Constant Exchange rate",IF(Investment_Breakdown_DATA!R398=0,0,Investment_Breakdown_DATA!R398/ECO!R68))))</f>
        <v>0</v>
      </c>
      <c r="I459" s="64">
        <f>IF($C$2="National Currency",IF(Investment_Breakdown_DATA!S398=0,0,Investment_Breakdown_DATA!S398),IF($C$2="Current Exchange rate",IF(Investment_Breakdown_DATA!S398=0,0,Investment_Breakdown_DATA!S398/ECO!S33),IF($C$2="Constant Exchange rate",IF(Investment_Breakdown_DATA!S398=0,0,Investment_Breakdown_DATA!S398/ECO!S68))))</f>
        <v>0</v>
      </c>
      <c r="J459" s="64">
        <f>IF($C$2="National Currency",IF(Investment_Breakdown_DATA!T398=0,0,Investment_Breakdown_DATA!T398),IF($C$2="Current Exchange rate",IF(Investment_Breakdown_DATA!T398=0,0,Investment_Breakdown_DATA!T398/ECO!T33),IF($C$2="Constant Exchange rate",IF(Investment_Breakdown_DATA!T398=0,0,Investment_Breakdown_DATA!T398/ECO!T68))))</f>
        <v>0</v>
      </c>
      <c r="K459" s="64">
        <f>IF($C$2="National Currency",IF(Investment_Breakdown_DATA!U398=0,0,Investment_Breakdown_DATA!U398),IF($C$2="Current Exchange rate",IF(Investment_Breakdown_DATA!U398=0,0,Investment_Breakdown_DATA!U398/ECO!U33),IF($C$2="Constant Exchange rate",IF(Investment_Breakdown_DATA!U398=0,0,Investment_Breakdown_DATA!U398/ECO!U68))))</f>
        <v>0</v>
      </c>
      <c r="L459" s="64">
        <f>IF($C$2="National Currency",IF(Investment_Breakdown_DATA!V398=0,0,Investment_Breakdown_DATA!V398),IF($C$2="Current Exchange rate",IF(Investment_Breakdown_DATA!V398=0,0,Investment_Breakdown_DATA!V398/ECO!V33),IF($C$2="Constant Exchange rate",IF(Investment_Breakdown_DATA!V398=0,0,Investment_Breakdown_DATA!V398/ECO!V68))))</f>
        <v>0</v>
      </c>
      <c r="M459" s="64">
        <f>IF($C$2="National Currency",IF(Investment_Breakdown_DATA!W398=0,0,Investment_Breakdown_DATA!W398),IF($C$2="Current Exchange rate",IF(Investment_Breakdown_DATA!W398=0,0,Investment_Breakdown_DATA!W398/ECO!W33),IF($C$2="Constant Exchange rate",IF(Investment_Breakdown_DATA!W398=0,0,Investment_Breakdown_DATA!W398/ECO!W68))))</f>
        <v>0</v>
      </c>
      <c r="N459" s="64">
        <f>IF($C$2="National Currency",IF(Investment_Breakdown_DATA!X398=0,0,Investment_Breakdown_DATA!X398),IF($C$2="Current Exchange rate",IF(Investment_Breakdown_DATA!X398=0,0,Investment_Breakdown_DATA!X398/ECO!X33),IF($C$2="Constant Exchange rate",IF(Investment_Breakdown_DATA!X398=0,0,Investment_Breakdown_DATA!X398/ECO!X68))))</f>
        <v>0</v>
      </c>
      <c r="O459" s="64">
        <f>IF($C$2="National Currency",IF(Investment_Breakdown_DATA!Y398=0,0,Investment_Breakdown_DATA!Y398),IF($C$2="Current Exchange rate",IF(Investment_Breakdown_DATA!Y398=0,0,Investment_Breakdown_DATA!Y398/ECO!Y33),IF($C$2="Constant Exchange rate",IF(Investment_Breakdown_DATA!Y398=0,0,Investment_Breakdown_DATA!Y398/ECO!Y68))))</f>
        <v>0</v>
      </c>
      <c r="P459" s="144">
        <f>IF($C$2="National Currency",IF(Investment_Breakdown_DATA!Z398=0,0,Investment_Breakdown_DATA!Z398),IF($C$2="Current Exchange rate",IF(Investment_Breakdown_DATA!Z398=0,0,Investment_Breakdown_DATA!Z398/ECO!Z33),IF($C$2="Constant Exchange rate",IF(Investment_Breakdown_DATA!Z398=0,0,Investment_Breakdown_DATA!Z398/ECO!Z68))))</f>
        <v>0</v>
      </c>
      <c r="Q459" s="63">
        <f t="shared" si="131"/>
        <v>0</v>
      </c>
      <c r="R459" s="63" t="str">
        <f t="shared" si="132"/>
        <v>-</v>
      </c>
      <c r="S459" s="63" t="str">
        <f t="shared" si="133"/>
        <v>-</v>
      </c>
    </row>
    <row r="460" spans="3:19" ht="15" x14ac:dyDescent="0.25">
      <c r="C460" s="165"/>
      <c r="D460" s="166"/>
      <c r="E460" s="61" t="str">
        <f t="shared" si="130"/>
        <v>PL</v>
      </c>
      <c r="F460" s="64">
        <f>IF($C$2="National Currency",IF(Investment_Breakdown_DATA!P399=0,0,Investment_Breakdown_DATA!P399),IF($C$2="Current Exchange rate",IF(Investment_Breakdown_DATA!P399=0,0,Investment_Breakdown_DATA!P399/ECO!P34),IF($C$2="Constant Exchange rate",IF(Investment_Breakdown_DATA!P399=0,0,Investment_Breakdown_DATA!P399/ECO!P69))))</f>
        <v>0</v>
      </c>
      <c r="G460" s="64">
        <f>IF($C$2="National Currency",IF(Investment_Breakdown_DATA!Q399=0,0,Investment_Breakdown_DATA!Q399),IF($C$2="Current Exchange rate",IF(Investment_Breakdown_DATA!Q399=0,0,Investment_Breakdown_DATA!Q399/ECO!Q34),IF($C$2="Constant Exchange rate",IF(Investment_Breakdown_DATA!Q399=0,0,Investment_Breakdown_DATA!Q399/ECO!Q69))))</f>
        <v>0</v>
      </c>
      <c r="H460" s="64">
        <f>IF($C$2="National Currency",IF(Investment_Breakdown_DATA!R399=0,0,Investment_Breakdown_DATA!R399),IF($C$2="Current Exchange rate",IF(Investment_Breakdown_DATA!R399=0,0,Investment_Breakdown_DATA!R399/ECO!R34),IF($C$2="Constant Exchange rate",IF(Investment_Breakdown_DATA!R399=0,0,Investment_Breakdown_DATA!R399/ECO!R69))))</f>
        <v>0</v>
      </c>
      <c r="I460" s="64">
        <f>IF($C$2="National Currency",IF(Investment_Breakdown_DATA!S399=0,0,Investment_Breakdown_DATA!S399),IF($C$2="Current Exchange rate",IF(Investment_Breakdown_DATA!S399=0,0,Investment_Breakdown_DATA!S399/ECO!S34),IF($C$2="Constant Exchange rate",IF(Investment_Breakdown_DATA!S399=0,0,Investment_Breakdown_DATA!S399/ECO!S69))))</f>
        <v>0</v>
      </c>
      <c r="J460" s="64">
        <f>IF($C$2="National Currency",IF(Investment_Breakdown_DATA!T399=0,0,Investment_Breakdown_DATA!T399),IF($C$2="Current Exchange rate",IF(Investment_Breakdown_DATA!T399=0,0,Investment_Breakdown_DATA!T399/ECO!T34),IF($C$2="Constant Exchange rate",IF(Investment_Breakdown_DATA!T399=0,0,Investment_Breakdown_DATA!T399/ECO!T69))))</f>
        <v>0</v>
      </c>
      <c r="K460" s="64">
        <f>IF($C$2="National Currency",IF(Investment_Breakdown_DATA!U399=0,0,Investment_Breakdown_DATA!U399),IF($C$2="Current Exchange rate",IF(Investment_Breakdown_DATA!U399=0,0,Investment_Breakdown_DATA!U399/ECO!U34),IF($C$2="Constant Exchange rate",IF(Investment_Breakdown_DATA!U399=0,0,Investment_Breakdown_DATA!U399/ECO!U69))))</f>
        <v>0</v>
      </c>
      <c r="L460" s="64">
        <f>IF($C$2="National Currency",IF(Investment_Breakdown_DATA!V399=0,0,Investment_Breakdown_DATA!V399),IF($C$2="Current Exchange rate",IF(Investment_Breakdown_DATA!V399=0,0,Investment_Breakdown_DATA!V399/ECO!V34),IF($C$2="Constant Exchange rate",IF(Investment_Breakdown_DATA!V399=0,0,Investment_Breakdown_DATA!V399/ECO!V69))))</f>
        <v>0</v>
      </c>
      <c r="M460" s="64">
        <f>IF($C$2="National Currency",IF(Investment_Breakdown_DATA!W399=0,0,Investment_Breakdown_DATA!W399),IF($C$2="Current Exchange rate",IF(Investment_Breakdown_DATA!W399=0,0,Investment_Breakdown_DATA!W399/ECO!W34),IF($C$2="Constant Exchange rate",IF(Investment_Breakdown_DATA!W399=0,0,Investment_Breakdown_DATA!W399/ECO!W69))))</f>
        <v>0</v>
      </c>
      <c r="N460" s="64">
        <f>IF($C$2="National Currency",IF(Investment_Breakdown_DATA!X399=0,0,Investment_Breakdown_DATA!X399),IF($C$2="Current Exchange rate",IF(Investment_Breakdown_DATA!X399=0,0,Investment_Breakdown_DATA!X399/ECO!X34),IF($C$2="Constant Exchange rate",IF(Investment_Breakdown_DATA!X399=0,0,Investment_Breakdown_DATA!X399/ECO!X69))))</f>
        <v>0</v>
      </c>
      <c r="O460" s="64">
        <f>IF($C$2="National Currency",IF(Investment_Breakdown_DATA!Y399=0,0,Investment_Breakdown_DATA!Y399),IF($C$2="Current Exchange rate",IF(Investment_Breakdown_DATA!Y399=0,0,Investment_Breakdown_DATA!Y399/ECO!Y34),IF($C$2="Constant Exchange rate",IF(Investment_Breakdown_DATA!Y399=0,0,Investment_Breakdown_DATA!Y399/ECO!Y69))))</f>
        <v>0</v>
      </c>
      <c r="P460" s="144">
        <f>IF($C$2="National Currency",IF(Investment_Breakdown_DATA!Z399=0,0,Investment_Breakdown_DATA!Z399),IF($C$2="Current Exchange rate",IF(Investment_Breakdown_DATA!Z399=0,0,Investment_Breakdown_DATA!Z399/ECO!Z34),IF($C$2="Constant Exchange rate",IF(Investment_Breakdown_DATA!Z399=0,0,Investment_Breakdown_DATA!Z399/ECO!Z69))))</f>
        <v>0</v>
      </c>
      <c r="Q460" s="63">
        <f t="shared" si="131"/>
        <v>0</v>
      </c>
      <c r="R460" s="63" t="str">
        <f t="shared" si="132"/>
        <v>-</v>
      </c>
      <c r="S460" s="63" t="str">
        <f t="shared" si="133"/>
        <v>-</v>
      </c>
    </row>
    <row r="461" spans="3:19" ht="15" x14ac:dyDescent="0.25">
      <c r="C461" s="165"/>
      <c r="D461" s="166"/>
      <c r="E461" s="61" t="str">
        <f t="shared" si="130"/>
        <v>PT</v>
      </c>
      <c r="F461" s="64">
        <f>IF($C$2="National Currency",IF(Investment_Breakdown_DATA!P400=0,0,Investment_Breakdown_DATA!P400),IF($C$2="Current Exchange rate",IF(Investment_Breakdown_DATA!P400=0,0,Investment_Breakdown_DATA!P400/ECO!P35),IF($C$2="Constant Exchange rate",IF(Investment_Breakdown_DATA!P400=0,0,Investment_Breakdown_DATA!P400/ECO!P70))))</f>
        <v>0</v>
      </c>
      <c r="G461" s="64">
        <f>IF($C$2="National Currency",IF(Investment_Breakdown_DATA!Q400=0,0,Investment_Breakdown_DATA!Q400),IF($C$2="Current Exchange rate",IF(Investment_Breakdown_DATA!Q400=0,0,Investment_Breakdown_DATA!Q400/ECO!Q35),IF($C$2="Constant Exchange rate",IF(Investment_Breakdown_DATA!Q400=0,0,Investment_Breakdown_DATA!Q400/ECO!Q70))))</f>
        <v>0</v>
      </c>
      <c r="H461" s="64">
        <f>IF($C$2="National Currency",IF(Investment_Breakdown_DATA!R400=0,0,Investment_Breakdown_DATA!R400),IF($C$2="Current Exchange rate",IF(Investment_Breakdown_DATA!R400=0,0,Investment_Breakdown_DATA!R400/ECO!R35),IF($C$2="Constant Exchange rate",IF(Investment_Breakdown_DATA!R400=0,0,Investment_Breakdown_DATA!R400/ECO!R70))))</f>
        <v>0</v>
      </c>
      <c r="I461" s="64">
        <f>IF($C$2="National Currency",IF(Investment_Breakdown_DATA!S400=0,0,Investment_Breakdown_DATA!S400),IF($C$2="Current Exchange rate",IF(Investment_Breakdown_DATA!S400=0,0,Investment_Breakdown_DATA!S400/ECO!S35),IF($C$2="Constant Exchange rate",IF(Investment_Breakdown_DATA!S400=0,0,Investment_Breakdown_DATA!S400/ECO!S70))))</f>
        <v>0</v>
      </c>
      <c r="J461" s="64">
        <f>IF($C$2="National Currency",IF(Investment_Breakdown_DATA!T400=0,0,Investment_Breakdown_DATA!T400),IF($C$2="Current Exchange rate",IF(Investment_Breakdown_DATA!T400=0,0,Investment_Breakdown_DATA!T400/ECO!T35),IF($C$2="Constant Exchange rate",IF(Investment_Breakdown_DATA!T400=0,0,Investment_Breakdown_DATA!T400/ECO!T70))))</f>
        <v>114.94143021208622</v>
      </c>
      <c r="K461" s="64">
        <f>IF($C$2="National Currency",IF(Investment_Breakdown_DATA!U400=0,0,Investment_Breakdown_DATA!U400),IF($C$2="Current Exchange rate",IF(Investment_Breakdown_DATA!U400=0,0,Investment_Breakdown_DATA!U400/ECO!U35),IF($C$2="Constant Exchange rate",IF(Investment_Breakdown_DATA!U400=0,0,Investment_Breakdown_DATA!U400/ECO!U70))))</f>
        <v>123.14353959663492</v>
      </c>
      <c r="L461" s="64">
        <f>IF($C$2="National Currency",IF(Investment_Breakdown_DATA!V400=0,0,Investment_Breakdown_DATA!V400),IF($C$2="Current Exchange rate",IF(Investment_Breakdown_DATA!V400=0,0,Investment_Breakdown_DATA!V400/ECO!V35),IF($C$2="Constant Exchange rate",IF(Investment_Breakdown_DATA!V400=0,0,Investment_Breakdown_DATA!V400/ECO!V70))))</f>
        <v>144.99660896328621</v>
      </c>
      <c r="M461" s="64">
        <f>IF($C$2="National Currency",IF(Investment_Breakdown_DATA!W400=0,0,Investment_Breakdown_DATA!W400),IF($C$2="Current Exchange rate",IF(Investment_Breakdown_DATA!W400=0,0,Investment_Breakdown_DATA!W400/ECO!W35),IF($C$2="Constant Exchange rate",IF(Investment_Breakdown_DATA!W400=0,0,Investment_Breakdown_DATA!W400/ECO!W70))))</f>
        <v>141.23395340125413</v>
      </c>
      <c r="N461" s="64">
        <f>IF($C$2="National Currency",IF(Investment_Breakdown_DATA!X400=0,0,Investment_Breakdown_DATA!X400),IF($C$2="Current Exchange rate",IF(Investment_Breakdown_DATA!X400=0,0,Investment_Breakdown_DATA!X400/ECO!X35),IF($C$2="Constant Exchange rate",IF(Investment_Breakdown_DATA!X400=0,0,Investment_Breakdown_DATA!X400/ECO!X70))))</f>
        <v>114.74879789384511</v>
      </c>
      <c r="O461" s="64">
        <f>IF($C$2="National Currency",IF(Investment_Breakdown_DATA!Y400=0,0,Investment_Breakdown_DATA!Y400),IF($C$2="Current Exchange rate",IF(Investment_Breakdown_DATA!Y400=0,0,Investment_Breakdown_DATA!Y400/ECO!Y35),IF($C$2="Constant Exchange rate",IF(Investment_Breakdown_DATA!Y400=0,0,Investment_Breakdown_DATA!Y400/ECO!Y70))))</f>
        <v>39.422195824289304</v>
      </c>
      <c r="P461" s="144">
        <f>IF($C$2="National Currency",IF(Investment_Breakdown_DATA!Z400=0,0,Investment_Breakdown_DATA!Z400),IF($C$2="Current Exchange rate",IF(Investment_Breakdown_DATA!Z400=0,0,Investment_Breakdown_DATA!Z400/ECO!Z35),IF($C$2="Constant Exchange rate",IF(Investment_Breakdown_DATA!Z400=0,0,Investment_Breakdown_DATA!Z400/ECO!Z70))))</f>
        <v>42.510093982576393</v>
      </c>
      <c r="Q461" s="63">
        <f t="shared" si="131"/>
        <v>3.4149336571649824E-3</v>
      </c>
      <c r="R461" s="63">
        <f t="shared" si="132"/>
        <v>-0.65644785350379842</v>
      </c>
      <c r="S461" s="63" t="str">
        <f t="shared" si="133"/>
        <v>-</v>
      </c>
    </row>
    <row r="462" spans="3:19" ht="15" x14ac:dyDescent="0.25">
      <c r="C462" s="165"/>
      <c r="D462" s="166"/>
      <c r="E462" s="61" t="str">
        <f t="shared" si="130"/>
        <v>RO</v>
      </c>
      <c r="F462" s="64">
        <f>IF($C$2="National Currency",IF(Investment_Breakdown_DATA!P401=0,0,Investment_Breakdown_DATA!P401),IF($C$2="Current Exchange rate",IF(Investment_Breakdown_DATA!P401=0,0,Investment_Breakdown_DATA!P401/ECO!P36),IF($C$2="Constant Exchange rate",IF(Investment_Breakdown_DATA!P401=0,0,Investment_Breakdown_DATA!P401/ECO!P71))))</f>
        <v>0</v>
      </c>
      <c r="G462" s="64">
        <f>IF($C$2="National Currency",IF(Investment_Breakdown_DATA!Q401=0,0,Investment_Breakdown_DATA!Q401),IF($C$2="Current Exchange rate",IF(Investment_Breakdown_DATA!Q401=0,0,Investment_Breakdown_DATA!Q401/ECO!Q36),IF($C$2="Constant Exchange rate",IF(Investment_Breakdown_DATA!Q401=0,0,Investment_Breakdown_DATA!Q401/ECO!Q71))))</f>
        <v>0</v>
      </c>
      <c r="H462" s="64">
        <f>IF($C$2="National Currency",IF(Investment_Breakdown_DATA!R401=0,0,Investment_Breakdown_DATA!R401),IF($C$2="Current Exchange rate",IF(Investment_Breakdown_DATA!R401=0,0,Investment_Breakdown_DATA!R401/ECO!R36),IF($C$2="Constant Exchange rate",IF(Investment_Breakdown_DATA!R401=0,0,Investment_Breakdown_DATA!R401/ECO!R71))))</f>
        <v>0</v>
      </c>
      <c r="I462" s="64">
        <f>IF($C$2="National Currency",IF(Investment_Breakdown_DATA!S401=0,0,Investment_Breakdown_DATA!S401),IF($C$2="Current Exchange rate",IF(Investment_Breakdown_DATA!S401=0,0,Investment_Breakdown_DATA!S401/ECO!S36),IF($C$2="Constant Exchange rate",IF(Investment_Breakdown_DATA!S401=0,0,Investment_Breakdown_DATA!S401/ECO!S71))))</f>
        <v>0</v>
      </c>
      <c r="J462" s="64">
        <f>IF($C$2="National Currency",IF(Investment_Breakdown_DATA!T401=0,0,Investment_Breakdown_DATA!T401),IF($C$2="Current Exchange rate",IF(Investment_Breakdown_DATA!T401=0,0,Investment_Breakdown_DATA!T401/ECO!T36),IF($C$2="Constant Exchange rate",IF(Investment_Breakdown_DATA!T401=0,0,Investment_Breakdown_DATA!T401/ECO!T71))))</f>
        <v>0</v>
      </c>
      <c r="K462" s="64">
        <f>IF($C$2="National Currency",IF(Investment_Breakdown_DATA!U401=0,0,Investment_Breakdown_DATA!U401),IF($C$2="Current Exchange rate",IF(Investment_Breakdown_DATA!U401=0,0,Investment_Breakdown_DATA!U401/ECO!U36),IF($C$2="Constant Exchange rate",IF(Investment_Breakdown_DATA!U401=0,0,Investment_Breakdown_DATA!U401/ECO!U71))))</f>
        <v>0</v>
      </c>
      <c r="L462" s="64">
        <f>IF($C$2="National Currency",IF(Investment_Breakdown_DATA!V401=0,0,Investment_Breakdown_DATA!V401),IF($C$2="Current Exchange rate",IF(Investment_Breakdown_DATA!V401=0,0,Investment_Breakdown_DATA!V401/ECO!V36),IF($C$2="Constant Exchange rate",IF(Investment_Breakdown_DATA!V401=0,0,Investment_Breakdown_DATA!V401/ECO!V71))))</f>
        <v>0</v>
      </c>
      <c r="M462" s="64">
        <f>IF($C$2="National Currency",IF(Investment_Breakdown_DATA!W401=0,0,Investment_Breakdown_DATA!W401),IF($C$2="Current Exchange rate",IF(Investment_Breakdown_DATA!W401=0,0,Investment_Breakdown_DATA!W401/ECO!W36),IF($C$2="Constant Exchange rate",IF(Investment_Breakdown_DATA!W401=0,0,Investment_Breakdown_DATA!W401/ECO!W71))))</f>
        <v>0</v>
      </c>
      <c r="N462" s="64">
        <f>IF($C$2="National Currency",IF(Investment_Breakdown_DATA!X401=0,0,Investment_Breakdown_DATA!X401),IF($C$2="Current Exchange rate",IF(Investment_Breakdown_DATA!X401=0,0,Investment_Breakdown_DATA!X401/ECO!X36),IF($C$2="Constant Exchange rate",IF(Investment_Breakdown_DATA!X401=0,0,Investment_Breakdown_DATA!X401/ECO!X71))))</f>
        <v>0</v>
      </c>
      <c r="O462" s="64">
        <f>IF($C$2="National Currency",IF(Investment_Breakdown_DATA!Y401=0,0,Investment_Breakdown_DATA!Y401),IF($C$2="Current Exchange rate",IF(Investment_Breakdown_DATA!Y401=0,0,Investment_Breakdown_DATA!Y401/ECO!Y36),IF($C$2="Constant Exchange rate",IF(Investment_Breakdown_DATA!Y401=0,0,Investment_Breakdown_DATA!Y401/ECO!Y71))))</f>
        <v>0</v>
      </c>
      <c r="P462" s="144">
        <f>IF($C$2="National Currency",IF(Investment_Breakdown_DATA!Z401=0,0,Investment_Breakdown_DATA!Z401),IF($C$2="Current Exchange rate",IF(Investment_Breakdown_DATA!Z401=0,0,Investment_Breakdown_DATA!Z401/ECO!Z36),IF($C$2="Constant Exchange rate",IF(Investment_Breakdown_DATA!Z401=0,0,Investment_Breakdown_DATA!Z401/ECO!Z71))))</f>
        <v>0</v>
      </c>
      <c r="Q462" s="63">
        <f t="shared" si="131"/>
        <v>0</v>
      </c>
      <c r="R462" s="63" t="str">
        <f t="shared" si="132"/>
        <v>-</v>
      </c>
      <c r="S462" s="63" t="str">
        <f t="shared" si="133"/>
        <v>-</v>
      </c>
    </row>
    <row r="463" spans="3:19" ht="15" x14ac:dyDescent="0.25">
      <c r="C463" s="165"/>
      <c r="D463" s="166"/>
      <c r="E463" s="61" t="str">
        <f t="shared" si="130"/>
        <v>SE</v>
      </c>
      <c r="F463" s="64">
        <f>IF($C$2="National Currency",IF(Investment_Breakdown_DATA!P402=0,0,Investment_Breakdown_DATA!P402),IF($C$2="Current Exchange rate",IF(Investment_Breakdown_DATA!P402=0,0,Investment_Breakdown_DATA!P402/ECO!P37),IF($C$2="Constant Exchange rate",IF(Investment_Breakdown_DATA!P402=0,0,Investment_Breakdown_DATA!P402/ECO!P72))))</f>
        <v>0</v>
      </c>
      <c r="G463" s="64">
        <f>IF($C$2="National Currency",IF(Investment_Breakdown_DATA!Q402=0,0,Investment_Breakdown_DATA!Q402),IF($C$2="Current Exchange rate",IF(Investment_Breakdown_DATA!Q402=0,0,Investment_Breakdown_DATA!Q402/ECO!Q37),IF($C$2="Constant Exchange rate",IF(Investment_Breakdown_DATA!Q402=0,0,Investment_Breakdown_DATA!Q402/ECO!Q72))))</f>
        <v>0</v>
      </c>
      <c r="H463" s="64">
        <f>IF($C$2="National Currency",IF(Investment_Breakdown_DATA!R402=0,0,Investment_Breakdown_DATA!R402),IF($C$2="Current Exchange rate",IF(Investment_Breakdown_DATA!R402=0,0,Investment_Breakdown_DATA!R402/ECO!R37),IF($C$2="Constant Exchange rate",IF(Investment_Breakdown_DATA!R402=0,0,Investment_Breakdown_DATA!R402/ECO!R72))))</f>
        <v>0</v>
      </c>
      <c r="I463" s="64">
        <f>IF($C$2="National Currency",IF(Investment_Breakdown_DATA!S402=0,0,Investment_Breakdown_DATA!S402),IF($C$2="Current Exchange rate",IF(Investment_Breakdown_DATA!S402=0,0,Investment_Breakdown_DATA!S402/ECO!S37),IF($C$2="Constant Exchange rate",IF(Investment_Breakdown_DATA!S402=0,0,Investment_Breakdown_DATA!S402/ECO!S72))))</f>
        <v>0</v>
      </c>
      <c r="J463" s="64">
        <f>IF($C$2="National Currency",IF(Investment_Breakdown_DATA!T402=0,0,Investment_Breakdown_DATA!T402),IF($C$2="Current Exchange rate",IF(Investment_Breakdown_DATA!T402=0,0,Investment_Breakdown_DATA!T402/ECO!T37),IF($C$2="Constant Exchange rate",IF(Investment_Breakdown_DATA!T402=0,0,Investment_Breakdown_DATA!T402/ECO!T72))))</f>
        <v>0</v>
      </c>
      <c r="K463" s="64">
        <f>IF($C$2="National Currency",IF(Investment_Breakdown_DATA!U402=0,0,Investment_Breakdown_DATA!U402),IF($C$2="Current Exchange rate",IF(Investment_Breakdown_DATA!U402=0,0,Investment_Breakdown_DATA!U402/ECO!U37),IF($C$2="Constant Exchange rate",IF(Investment_Breakdown_DATA!U402=0,0,Investment_Breakdown_DATA!U402/ECO!U72))))</f>
        <v>0</v>
      </c>
      <c r="L463" s="64">
        <f>IF($C$2="National Currency",IF(Investment_Breakdown_DATA!V402=0,0,Investment_Breakdown_DATA!V402),IF($C$2="Current Exchange rate",IF(Investment_Breakdown_DATA!V402=0,0,Investment_Breakdown_DATA!V402/ECO!V37),IF($C$2="Constant Exchange rate",IF(Investment_Breakdown_DATA!V402=0,0,Investment_Breakdown_DATA!V402/ECO!V72))))</f>
        <v>0</v>
      </c>
      <c r="M463" s="64">
        <f>IF($C$2="National Currency",IF(Investment_Breakdown_DATA!W402=0,0,Investment_Breakdown_DATA!W402),IF($C$2="Current Exchange rate",IF(Investment_Breakdown_DATA!W402=0,0,Investment_Breakdown_DATA!W402/ECO!W37),IF($C$2="Constant Exchange rate",IF(Investment_Breakdown_DATA!W402=0,0,Investment_Breakdown_DATA!W402/ECO!W72))))</f>
        <v>0</v>
      </c>
      <c r="N463" s="64">
        <f>IF($C$2="National Currency",IF(Investment_Breakdown_DATA!X402=0,0,Investment_Breakdown_DATA!X402),IF($C$2="Current Exchange rate",IF(Investment_Breakdown_DATA!X402=0,0,Investment_Breakdown_DATA!X402/ECO!X37),IF($C$2="Constant Exchange rate",IF(Investment_Breakdown_DATA!X402=0,0,Investment_Breakdown_DATA!X402/ECO!X72))))</f>
        <v>0</v>
      </c>
      <c r="O463" s="64">
        <f>IF($C$2="National Currency",IF(Investment_Breakdown_DATA!Y402=0,0,Investment_Breakdown_DATA!Y402),IF($C$2="Current Exchange rate",IF(Investment_Breakdown_DATA!Y402=0,0,Investment_Breakdown_DATA!Y402/ECO!Y37),IF($C$2="Constant Exchange rate",IF(Investment_Breakdown_DATA!Y402=0,0,Investment_Breakdown_DATA!Y402/ECO!Y72))))</f>
        <v>0</v>
      </c>
      <c r="P463" s="144">
        <f>IF($C$2="National Currency",IF(Investment_Breakdown_DATA!Z402=0,0,Investment_Breakdown_DATA!Z402),IF($C$2="Current Exchange rate",IF(Investment_Breakdown_DATA!Z402=0,0,Investment_Breakdown_DATA!Z402/ECO!Z37),IF($C$2="Constant Exchange rate",IF(Investment_Breakdown_DATA!Z402=0,0,Investment_Breakdown_DATA!Z402/ECO!Z72))))</f>
        <v>0</v>
      </c>
      <c r="Q463" s="63">
        <f t="shared" si="131"/>
        <v>0</v>
      </c>
      <c r="R463" s="63" t="str">
        <f t="shared" si="132"/>
        <v>-</v>
      </c>
      <c r="S463" s="63" t="str">
        <f t="shared" si="133"/>
        <v>-</v>
      </c>
    </row>
    <row r="464" spans="3:19" ht="15" x14ac:dyDescent="0.25">
      <c r="C464" s="165"/>
      <c r="D464" s="166"/>
      <c r="E464" s="61" t="str">
        <f t="shared" si="130"/>
        <v>SI</v>
      </c>
      <c r="F464" s="64">
        <f>IF($C$2="National Currency",IF(Investment_Breakdown_DATA!P403=0,0,Investment_Breakdown_DATA!P403),IF($C$2="Current Exchange rate",IF(Investment_Breakdown_DATA!P403=0,0,Investment_Breakdown_DATA!P403/ECO!P38),IF($C$2="Constant Exchange rate",IF(Investment_Breakdown_DATA!P403=0,0,Investment_Breakdown_DATA!P403/ECO!P73))))</f>
        <v>0</v>
      </c>
      <c r="G464" s="64">
        <f>IF($C$2="National Currency",IF(Investment_Breakdown_DATA!Q403=0,0,Investment_Breakdown_DATA!Q403),IF($C$2="Current Exchange rate",IF(Investment_Breakdown_DATA!Q403=0,0,Investment_Breakdown_DATA!Q403/ECO!Q38),IF($C$2="Constant Exchange rate",IF(Investment_Breakdown_DATA!Q403=0,0,Investment_Breakdown_DATA!Q403/ECO!Q73))))</f>
        <v>0</v>
      </c>
      <c r="H464" s="64">
        <f>IF($C$2="National Currency",IF(Investment_Breakdown_DATA!R403=0,0,Investment_Breakdown_DATA!R403),IF($C$2="Current Exchange rate",IF(Investment_Breakdown_DATA!R403=0,0,Investment_Breakdown_DATA!R403/ECO!R38),IF($C$2="Constant Exchange rate",IF(Investment_Breakdown_DATA!R403=0,0,Investment_Breakdown_DATA!R403/ECO!R73))))</f>
        <v>0</v>
      </c>
      <c r="I464" s="64">
        <f>IF($C$2="National Currency",IF(Investment_Breakdown_DATA!S403=0,0,Investment_Breakdown_DATA!S403),IF($C$2="Current Exchange rate",IF(Investment_Breakdown_DATA!S403=0,0,Investment_Breakdown_DATA!S403/ECO!S38),IF($C$2="Constant Exchange rate",IF(Investment_Breakdown_DATA!S403=0,0,Investment_Breakdown_DATA!S403/ECO!S73))))</f>
        <v>0</v>
      </c>
      <c r="J464" s="64">
        <f>IF($C$2="National Currency",IF(Investment_Breakdown_DATA!T403=0,0,Investment_Breakdown_DATA!T403),IF($C$2="Current Exchange rate",IF(Investment_Breakdown_DATA!T403=0,0,Investment_Breakdown_DATA!T403/ECO!T38),IF($C$2="Constant Exchange rate",IF(Investment_Breakdown_DATA!T403=0,0,Investment_Breakdown_DATA!T403/ECO!T73))))</f>
        <v>0</v>
      </c>
      <c r="K464" s="64">
        <f>IF($C$2="National Currency",IF(Investment_Breakdown_DATA!U403=0,0,Investment_Breakdown_DATA!U403),IF($C$2="Current Exchange rate",IF(Investment_Breakdown_DATA!U403=0,0,Investment_Breakdown_DATA!U403/ECO!U38),IF($C$2="Constant Exchange rate",IF(Investment_Breakdown_DATA!U403=0,0,Investment_Breakdown_DATA!U403/ECO!U73))))</f>
        <v>0</v>
      </c>
      <c r="L464" s="64">
        <f>IF($C$2="National Currency",IF(Investment_Breakdown_DATA!V403=0,0,Investment_Breakdown_DATA!V403),IF($C$2="Current Exchange rate",IF(Investment_Breakdown_DATA!V403=0,0,Investment_Breakdown_DATA!V403/ECO!V38),IF($C$2="Constant Exchange rate",IF(Investment_Breakdown_DATA!V403=0,0,Investment_Breakdown_DATA!V403/ECO!V73))))</f>
        <v>0</v>
      </c>
      <c r="M464" s="64">
        <f>IF($C$2="National Currency",IF(Investment_Breakdown_DATA!W403=0,0,Investment_Breakdown_DATA!W403),IF($C$2="Current Exchange rate",IF(Investment_Breakdown_DATA!W403=0,0,Investment_Breakdown_DATA!W403/ECO!W38),IF($C$2="Constant Exchange rate",IF(Investment_Breakdown_DATA!W403=0,0,Investment_Breakdown_DATA!W403/ECO!W73))))</f>
        <v>0</v>
      </c>
      <c r="N464" s="64">
        <f>IF($C$2="National Currency",IF(Investment_Breakdown_DATA!X403=0,0,Investment_Breakdown_DATA!X403),IF($C$2="Current Exchange rate",IF(Investment_Breakdown_DATA!X403=0,0,Investment_Breakdown_DATA!X403/ECO!X38),IF($C$2="Constant Exchange rate",IF(Investment_Breakdown_DATA!X403=0,0,Investment_Breakdown_DATA!X403/ECO!X73))))</f>
        <v>0</v>
      </c>
      <c r="O464" s="64">
        <f>IF($C$2="National Currency",IF(Investment_Breakdown_DATA!Y403=0,0,Investment_Breakdown_DATA!Y403),IF($C$2="Current Exchange rate",IF(Investment_Breakdown_DATA!Y403=0,0,Investment_Breakdown_DATA!Y403/ECO!Y38),IF($C$2="Constant Exchange rate",IF(Investment_Breakdown_DATA!Y403=0,0,Investment_Breakdown_DATA!Y403/ECO!Y73))))</f>
        <v>0</v>
      </c>
      <c r="P464" s="144">
        <f>IF($C$2="National Currency",IF(Investment_Breakdown_DATA!Z403=0,0,Investment_Breakdown_DATA!Z403),IF($C$2="Current Exchange rate",IF(Investment_Breakdown_DATA!Z403=0,0,Investment_Breakdown_DATA!Z403/ECO!Z38),IF($C$2="Constant Exchange rate",IF(Investment_Breakdown_DATA!Z403=0,0,Investment_Breakdown_DATA!Z403/ECO!Z73))))</f>
        <v>0</v>
      </c>
      <c r="Q464" s="63">
        <f t="shared" si="131"/>
        <v>0</v>
      </c>
      <c r="R464" s="63" t="str">
        <f t="shared" si="132"/>
        <v>-</v>
      </c>
      <c r="S464" s="63" t="str">
        <f t="shared" si="133"/>
        <v>-</v>
      </c>
    </row>
    <row r="465" spans="3:19" ht="15" x14ac:dyDescent="0.25">
      <c r="C465" s="165"/>
      <c r="D465" s="166"/>
      <c r="E465" s="61" t="str">
        <f t="shared" si="130"/>
        <v xml:space="preserve">SK </v>
      </c>
      <c r="F465" s="64">
        <f>IF($C$2="National Currency",IF(Investment_Breakdown_DATA!P404=0,0,Investment_Breakdown_DATA!P404),IF($C$2="Current Exchange rate",IF(Investment_Breakdown_DATA!P404=0,0,Investment_Breakdown_DATA!P404/ECO!P39),IF($C$2="Constant Exchange rate",IF(Investment_Breakdown_DATA!P404=0,0,Investment_Breakdown_DATA!P404/ECO!P74))))</f>
        <v>0</v>
      </c>
      <c r="G465" s="64">
        <f>IF($C$2="National Currency",IF(Investment_Breakdown_DATA!Q404=0,0,Investment_Breakdown_DATA!Q404),IF($C$2="Current Exchange rate",IF(Investment_Breakdown_DATA!Q404=0,0,Investment_Breakdown_DATA!Q404/ECO!Q39),IF($C$2="Constant Exchange rate",IF(Investment_Breakdown_DATA!Q404=0,0,Investment_Breakdown_DATA!Q404/ECO!Q74))))</f>
        <v>0</v>
      </c>
      <c r="H465" s="64">
        <f>IF($C$2="National Currency",IF(Investment_Breakdown_DATA!R404=0,0,Investment_Breakdown_DATA!R404),IF($C$2="Current Exchange rate",IF(Investment_Breakdown_DATA!R404=0,0,Investment_Breakdown_DATA!R404/ECO!R39),IF($C$2="Constant Exchange rate",IF(Investment_Breakdown_DATA!R404=0,0,Investment_Breakdown_DATA!R404/ECO!R74))))</f>
        <v>0</v>
      </c>
      <c r="I465" s="64">
        <f>IF($C$2="National Currency",IF(Investment_Breakdown_DATA!S404=0,0,Investment_Breakdown_DATA!S404),IF($C$2="Current Exchange rate",IF(Investment_Breakdown_DATA!S404=0,0,Investment_Breakdown_DATA!S404/ECO!S39),IF($C$2="Constant Exchange rate",IF(Investment_Breakdown_DATA!S404=0,0,Investment_Breakdown_DATA!S404/ECO!S74))))</f>
        <v>0</v>
      </c>
      <c r="J465" s="64">
        <f>IF($C$2="National Currency",IF(Investment_Breakdown_DATA!T404=0,0,Investment_Breakdown_DATA!T404),IF($C$2="Current Exchange rate",IF(Investment_Breakdown_DATA!T404=0,0,Investment_Breakdown_DATA!T404/ECO!T39),IF($C$2="Constant Exchange rate",IF(Investment_Breakdown_DATA!T404=0,0,Investment_Breakdown_DATA!T404/ECO!T74))))</f>
        <v>0</v>
      </c>
      <c r="K465" s="64">
        <f>IF($C$2="National Currency",IF(Investment_Breakdown_DATA!U404=0,0,Investment_Breakdown_DATA!U404),IF($C$2="Current Exchange rate",IF(Investment_Breakdown_DATA!U404=0,0,Investment_Breakdown_DATA!U404/ECO!U39),IF($C$2="Constant Exchange rate",IF(Investment_Breakdown_DATA!U404=0,0,Investment_Breakdown_DATA!U404/ECO!U74))))</f>
        <v>0</v>
      </c>
      <c r="L465" s="64">
        <f>IF($C$2="National Currency",IF(Investment_Breakdown_DATA!V404=0,0,Investment_Breakdown_DATA!V404),IF($C$2="Current Exchange rate",IF(Investment_Breakdown_DATA!V404=0,0,Investment_Breakdown_DATA!V404/ECO!V39),IF($C$2="Constant Exchange rate",IF(Investment_Breakdown_DATA!V404=0,0,Investment_Breakdown_DATA!V404/ECO!V74))))</f>
        <v>0</v>
      </c>
      <c r="M465" s="64">
        <f>IF($C$2="National Currency",IF(Investment_Breakdown_DATA!W404=0,0,Investment_Breakdown_DATA!W404),IF($C$2="Current Exchange rate",IF(Investment_Breakdown_DATA!W404=0,0,Investment_Breakdown_DATA!W404/ECO!W39),IF($C$2="Constant Exchange rate",IF(Investment_Breakdown_DATA!W404=0,0,Investment_Breakdown_DATA!W404/ECO!W74))))</f>
        <v>0</v>
      </c>
      <c r="N465" s="64">
        <f>IF($C$2="National Currency",IF(Investment_Breakdown_DATA!X404=0,0,Investment_Breakdown_DATA!X404),IF($C$2="Current Exchange rate",IF(Investment_Breakdown_DATA!X404=0,0,Investment_Breakdown_DATA!X404/ECO!X39),IF($C$2="Constant Exchange rate",IF(Investment_Breakdown_DATA!X404=0,0,Investment_Breakdown_DATA!X404/ECO!X74))))</f>
        <v>0</v>
      </c>
      <c r="O465" s="64">
        <f>IF($C$2="National Currency",IF(Investment_Breakdown_DATA!Y404=0,0,Investment_Breakdown_DATA!Y404),IF($C$2="Current Exchange rate",IF(Investment_Breakdown_DATA!Y404=0,0,Investment_Breakdown_DATA!Y404/ECO!Y39),IF($C$2="Constant Exchange rate",IF(Investment_Breakdown_DATA!Y404=0,0,Investment_Breakdown_DATA!Y404/ECO!Y74))))</f>
        <v>0</v>
      </c>
      <c r="P465" s="144">
        <f>IF($C$2="National Currency",IF(Investment_Breakdown_DATA!Z404=0,0,Investment_Breakdown_DATA!Z404),IF($C$2="Current Exchange rate",IF(Investment_Breakdown_DATA!Z404=0,0,Investment_Breakdown_DATA!Z404/ECO!Z39),IF($C$2="Constant Exchange rate",IF(Investment_Breakdown_DATA!Z404=0,0,Investment_Breakdown_DATA!Z404/ECO!Z74))))</f>
        <v>0</v>
      </c>
      <c r="Q465" s="63">
        <f t="shared" si="131"/>
        <v>0</v>
      </c>
      <c r="R465" s="63" t="str">
        <f t="shared" si="132"/>
        <v>-</v>
      </c>
      <c r="S465" s="63" t="str">
        <f t="shared" si="133"/>
        <v>-</v>
      </c>
    </row>
    <row r="466" spans="3:19" ht="15" x14ac:dyDescent="0.25">
      <c r="C466" s="165"/>
      <c r="D466" s="166"/>
      <c r="E466" s="61" t="str">
        <f t="shared" si="130"/>
        <v>TR</v>
      </c>
      <c r="F466" s="64">
        <f>IF($C$2="National Currency",IF(Investment_Breakdown_DATA!P405=0,0,Investment_Breakdown_DATA!P405),IF($C$2="Current Exchange rate",IF(Investment_Breakdown_DATA!P405=0,0,Investment_Breakdown_DATA!P405/ECO!P40),IF($C$2="Constant Exchange rate",IF(Investment_Breakdown_DATA!P405=0,0,Investment_Breakdown_DATA!P405/ECO!P75))))</f>
        <v>0</v>
      </c>
      <c r="G466" s="64">
        <f>IF($C$2="National Currency",IF(Investment_Breakdown_DATA!Q405=0,0,Investment_Breakdown_DATA!Q405),IF($C$2="Current Exchange rate",IF(Investment_Breakdown_DATA!Q405=0,0,Investment_Breakdown_DATA!Q405/ECO!Q40),IF($C$2="Constant Exchange rate",IF(Investment_Breakdown_DATA!Q405=0,0,Investment_Breakdown_DATA!Q405/ECO!Q75))))</f>
        <v>0</v>
      </c>
      <c r="H466" s="64">
        <f>IF($C$2="National Currency",IF(Investment_Breakdown_DATA!R405=0,0,Investment_Breakdown_DATA!R405),IF($C$2="Current Exchange rate",IF(Investment_Breakdown_DATA!R405=0,0,Investment_Breakdown_DATA!R405/ECO!R40),IF($C$2="Constant Exchange rate",IF(Investment_Breakdown_DATA!R405=0,0,Investment_Breakdown_DATA!R405/ECO!R75))))</f>
        <v>0</v>
      </c>
      <c r="I466" s="64">
        <f>IF($C$2="National Currency",IF(Investment_Breakdown_DATA!S405=0,0,Investment_Breakdown_DATA!S405),IF($C$2="Current Exchange rate",IF(Investment_Breakdown_DATA!S405=0,0,Investment_Breakdown_DATA!S405/ECO!S40),IF($C$2="Constant Exchange rate",IF(Investment_Breakdown_DATA!S405=0,0,Investment_Breakdown_DATA!S405/ECO!S75))))</f>
        <v>0</v>
      </c>
      <c r="J466" s="64">
        <f>IF($C$2="National Currency",IF(Investment_Breakdown_DATA!T405=0,0,Investment_Breakdown_DATA!T405),IF($C$2="Current Exchange rate",IF(Investment_Breakdown_DATA!T405=0,0,Investment_Breakdown_DATA!T405/ECO!T40),IF($C$2="Constant Exchange rate",IF(Investment_Breakdown_DATA!T405=0,0,Investment_Breakdown_DATA!T405/ECO!T75))))</f>
        <v>0</v>
      </c>
      <c r="K466" s="64">
        <f>IF($C$2="National Currency",IF(Investment_Breakdown_DATA!U405=0,0,Investment_Breakdown_DATA!U405),IF($C$2="Current Exchange rate",IF(Investment_Breakdown_DATA!U405=0,0,Investment_Breakdown_DATA!U405/ECO!U40),IF($C$2="Constant Exchange rate",IF(Investment_Breakdown_DATA!U405=0,0,Investment_Breakdown_DATA!U405/ECO!U75))))</f>
        <v>0</v>
      </c>
      <c r="L466" s="64">
        <f>IF($C$2="National Currency",IF(Investment_Breakdown_DATA!V405=0,0,Investment_Breakdown_DATA!V405),IF($C$2="Current Exchange rate",IF(Investment_Breakdown_DATA!V405=0,0,Investment_Breakdown_DATA!V405/ECO!V40),IF($C$2="Constant Exchange rate",IF(Investment_Breakdown_DATA!V405=0,0,Investment_Breakdown_DATA!V405/ECO!V75))))</f>
        <v>0</v>
      </c>
      <c r="M466" s="64">
        <f>IF($C$2="National Currency",IF(Investment_Breakdown_DATA!W405=0,0,Investment_Breakdown_DATA!W405),IF($C$2="Current Exchange rate",IF(Investment_Breakdown_DATA!W405=0,0,Investment_Breakdown_DATA!W405/ECO!W40),IF($C$2="Constant Exchange rate",IF(Investment_Breakdown_DATA!W405=0,0,Investment_Breakdown_DATA!W405/ECO!W75))))</f>
        <v>0</v>
      </c>
      <c r="N466" s="64">
        <f>IF($C$2="National Currency",IF(Investment_Breakdown_DATA!X405=0,0,Investment_Breakdown_DATA!X405),IF($C$2="Current Exchange rate",IF(Investment_Breakdown_DATA!X405=0,0,Investment_Breakdown_DATA!X405/ECO!X40),IF($C$2="Constant Exchange rate",IF(Investment_Breakdown_DATA!X405=0,0,Investment_Breakdown_DATA!X405/ECO!X75))))</f>
        <v>0</v>
      </c>
      <c r="O466" s="64">
        <f>IF($C$2="National Currency",IF(Investment_Breakdown_DATA!Y405=0,0,Investment_Breakdown_DATA!Y405),IF($C$2="Current Exchange rate",IF(Investment_Breakdown_DATA!Y405=0,0,Investment_Breakdown_DATA!Y405/ECO!Y40),IF($C$2="Constant Exchange rate",IF(Investment_Breakdown_DATA!Y405=0,0,Investment_Breakdown_DATA!Y405/ECO!Y75))))</f>
        <v>0</v>
      </c>
      <c r="P466" s="144">
        <f>IF($C$2="National Currency",IF(Investment_Breakdown_DATA!Z405=0,0,Investment_Breakdown_DATA!Z405),IF($C$2="Current Exchange rate",IF(Investment_Breakdown_DATA!Z405=0,0,Investment_Breakdown_DATA!Z405/ECO!Z40),IF($C$2="Constant Exchange rate",IF(Investment_Breakdown_DATA!Z405=0,0,Investment_Breakdown_DATA!Z405/ECO!Z75))))</f>
        <v>0</v>
      </c>
      <c r="Q466" s="63">
        <f t="shared" si="131"/>
        <v>0</v>
      </c>
      <c r="R466" s="63" t="str">
        <f t="shared" si="132"/>
        <v>-</v>
      </c>
      <c r="S466" s="63" t="str">
        <f t="shared" si="133"/>
        <v>-</v>
      </c>
    </row>
    <row r="467" spans="3:19" ht="15" x14ac:dyDescent="0.25">
      <c r="C467" s="165"/>
      <c r="D467" s="166"/>
      <c r="E467" s="61" t="str">
        <f t="shared" si="130"/>
        <v>UK</v>
      </c>
      <c r="F467" s="65">
        <f>IF($C$2="National Currency",IF(Investment_Breakdown_DATA!P406=0,0,Investment_Breakdown_DATA!P406),IF($C$2="Current Exchange rate",IF(Investment_Breakdown_DATA!P406=0,0,Investment_Breakdown_DATA!P406/ECO!P41),IF($C$2="Constant Exchange rate",IF(Investment_Breakdown_DATA!P406=0,0,Investment_Breakdown_DATA!P406/ECO!P76))))</f>
        <v>0</v>
      </c>
      <c r="G467" s="65">
        <f>IF($C$2="National Currency",IF(Investment_Breakdown_DATA!Q406=0,0,Investment_Breakdown_DATA!Q406),IF($C$2="Current Exchange rate",IF(Investment_Breakdown_DATA!Q406=0,0,Investment_Breakdown_DATA!Q406/ECO!Q41),IF($C$2="Constant Exchange rate",IF(Investment_Breakdown_DATA!Q406=0,0,Investment_Breakdown_DATA!Q406/ECO!Q76))))</f>
        <v>0</v>
      </c>
      <c r="H467" s="65">
        <f>IF($C$2="National Currency",IF(Investment_Breakdown_DATA!R406=0,0,Investment_Breakdown_DATA!R406),IF($C$2="Current Exchange rate",IF(Investment_Breakdown_DATA!R406=0,0,Investment_Breakdown_DATA!R406/ECO!R41),IF($C$2="Constant Exchange rate",IF(Investment_Breakdown_DATA!R406=0,0,Investment_Breakdown_DATA!R406/ECO!R76))))</f>
        <v>0</v>
      </c>
      <c r="I467" s="65">
        <f>IF($C$2="National Currency",IF(Investment_Breakdown_DATA!S406=0,0,Investment_Breakdown_DATA!S406),IF($C$2="Current Exchange rate",IF(Investment_Breakdown_DATA!S406=0,0,Investment_Breakdown_DATA!S406/ECO!S41),IF($C$2="Constant Exchange rate",IF(Investment_Breakdown_DATA!S406=0,0,Investment_Breakdown_DATA!S406/ECO!S76))))</f>
        <v>0</v>
      </c>
      <c r="J467" s="65">
        <f>IF($C$2="National Currency",IF(Investment_Breakdown_DATA!T406=0,0,Investment_Breakdown_DATA!T406),IF($C$2="Current Exchange rate",IF(Investment_Breakdown_DATA!T406=0,0,Investment_Breakdown_DATA!T406/ECO!T41),IF($C$2="Constant Exchange rate",IF(Investment_Breakdown_DATA!T406=0,0,Investment_Breakdown_DATA!T406/ECO!T76))))</f>
        <v>0</v>
      </c>
      <c r="K467" s="65">
        <f>IF($C$2="National Currency",IF(Investment_Breakdown_DATA!U406=0,0,Investment_Breakdown_DATA!U406),IF($C$2="Current Exchange rate",IF(Investment_Breakdown_DATA!U406=0,0,Investment_Breakdown_DATA!U406/ECO!U41),IF($C$2="Constant Exchange rate",IF(Investment_Breakdown_DATA!U406=0,0,Investment_Breakdown_DATA!U406/ECO!U76))))</f>
        <v>0</v>
      </c>
      <c r="L467" s="65">
        <f>IF($C$2="National Currency",IF(Investment_Breakdown_DATA!V406=0,0,Investment_Breakdown_DATA!V406),IF($C$2="Current Exchange rate",IF(Investment_Breakdown_DATA!V406=0,0,Investment_Breakdown_DATA!V406/ECO!V41),IF($C$2="Constant Exchange rate",IF(Investment_Breakdown_DATA!V406=0,0,Investment_Breakdown_DATA!V406/ECO!V76))))</f>
        <v>0</v>
      </c>
      <c r="M467" s="65">
        <f>IF($C$2="National Currency",IF(Investment_Breakdown_DATA!W406=0,0,Investment_Breakdown_DATA!W406),IF($C$2="Current Exchange rate",IF(Investment_Breakdown_DATA!W406=0,0,Investment_Breakdown_DATA!W406/ECO!W41),IF($C$2="Constant Exchange rate",IF(Investment_Breakdown_DATA!W406=0,0,Investment_Breakdown_DATA!W406/ECO!W76))))</f>
        <v>0</v>
      </c>
      <c r="N467" s="65">
        <f>IF($C$2="National Currency",IF(Investment_Breakdown_DATA!X406=0,0,Investment_Breakdown_DATA!X406),IF($C$2="Current Exchange rate",IF(Investment_Breakdown_DATA!X406=0,0,Investment_Breakdown_DATA!X406/ECO!X41),IF($C$2="Constant Exchange rate",IF(Investment_Breakdown_DATA!X406=0,0,Investment_Breakdown_DATA!X406/ECO!X76))))</f>
        <v>0</v>
      </c>
      <c r="O467" s="65">
        <f>IF($C$2="National Currency",IF(Investment_Breakdown_DATA!Y406=0,0,Investment_Breakdown_DATA!Y406),IF($C$2="Current Exchange rate",IF(Investment_Breakdown_DATA!Y406=0,0,Investment_Breakdown_DATA!Y406/ECO!Y41),IF($C$2="Constant Exchange rate",IF(Investment_Breakdown_DATA!Y406=0,0,Investment_Breakdown_DATA!Y406/ECO!Y76))))</f>
        <v>0</v>
      </c>
      <c r="P467" s="145">
        <f>IF($C$2="National Currency",IF(Investment_Breakdown_DATA!Z406=0,0,Investment_Breakdown_DATA!Z406),IF($C$2="Current Exchange rate",IF(Investment_Breakdown_DATA!Z406=0,0,Investment_Breakdown_DATA!Z406/ECO!Z41),IF($C$2="Constant Exchange rate",IF(Investment_Breakdown_DATA!Z406=0,0,Investment_Breakdown_DATA!Z406/ECO!Z76))))</f>
        <v>0</v>
      </c>
      <c r="Q467" s="63">
        <f t="shared" si="131"/>
        <v>0</v>
      </c>
      <c r="R467" s="63" t="str">
        <f t="shared" si="132"/>
        <v>-</v>
      </c>
      <c r="S467" s="63" t="str">
        <f t="shared" si="133"/>
        <v>-</v>
      </c>
    </row>
    <row r="468" spans="3:19" ht="15.75" thickBot="1" x14ac:dyDescent="0.3">
      <c r="C468" s="171"/>
      <c r="D468" s="172"/>
      <c r="E468" s="87" t="s">
        <v>100</v>
      </c>
      <c r="F468" s="87">
        <f>SUM(F436:F467)</f>
        <v>388.19596178114296</v>
      </c>
      <c r="G468" s="87">
        <f t="shared" ref="G468:O468" si="134">SUM(G436:G467)</f>
        <v>279.47142599603387</v>
      </c>
      <c r="H468" s="87">
        <f t="shared" si="134"/>
        <v>729.20227149810705</v>
      </c>
      <c r="I468" s="87">
        <f t="shared" si="134"/>
        <v>857.70885163151252</v>
      </c>
      <c r="J468" s="87">
        <f t="shared" si="134"/>
        <v>13998.31064592929</v>
      </c>
      <c r="K468" s="87">
        <f t="shared" si="134"/>
        <v>10384.620715997395</v>
      </c>
      <c r="L468" s="87">
        <f t="shared" si="134"/>
        <v>15223.275736617477</v>
      </c>
      <c r="M468" s="87">
        <f t="shared" si="134"/>
        <v>12964.972833353708</v>
      </c>
      <c r="N468" s="87">
        <f t="shared" si="134"/>
        <v>13754.991349987753</v>
      </c>
      <c r="O468" s="87">
        <f t="shared" si="134"/>
        <v>11544.059059998523</v>
      </c>
      <c r="P468" s="146" t="s">
        <v>181</v>
      </c>
      <c r="Q468" s="63">
        <f t="shared" si="131"/>
        <v>1</v>
      </c>
      <c r="R468" s="95"/>
      <c r="S468" s="95"/>
    </row>
    <row r="469" spans="3:19" ht="16.5" thickTop="1" thickBot="1" x14ac:dyDescent="0.3">
      <c r="C469" s="173"/>
      <c r="D469" s="174"/>
      <c r="E469" s="93" t="s">
        <v>103</v>
      </c>
      <c r="F469" s="89">
        <v>388.19598388671875</v>
      </c>
      <c r="G469" s="89">
        <v>279.471435546875</v>
      </c>
      <c r="H469" s="89">
        <v>729.2022705078125</v>
      </c>
      <c r="I469" s="89">
        <v>857.7088623046875</v>
      </c>
      <c r="J469" s="89">
        <v>1956.8060302734375</v>
      </c>
      <c r="K469" s="89">
        <v>1103.375</v>
      </c>
      <c r="L469" s="89">
        <v>1027.186279296875</v>
      </c>
      <c r="M469" s="89">
        <v>1609.1402587890625</v>
      </c>
      <c r="N469" s="89">
        <v>2602.636474609375</v>
      </c>
      <c r="O469" s="89">
        <v>2278.11376953125</v>
      </c>
      <c r="P469" s="147" t="s">
        <v>181</v>
      </c>
      <c r="Q469" s="63">
        <f t="shared" ref="Q469" si="135">O469/$O$468</f>
        <v>0.19734079301665852</v>
      </c>
      <c r="R469" s="63">
        <f t="shared" ref="R469" si="136">IF(OR(O469=0, N469=0),"-",O469/N469-1)</f>
        <v>-0.12468998580634738</v>
      </c>
      <c r="S469" s="63">
        <f t="shared" ref="S469" si="137">IF(OR(O469=0, F469=0),"-",O469/F469-1)</f>
        <v>4.8684630034607386</v>
      </c>
    </row>
    <row r="470" spans="3:19" ht="15.75" thickTop="1" x14ac:dyDescent="0.25">
      <c r="E470" s="86" t="s">
        <v>104</v>
      </c>
      <c r="F470" s="90"/>
      <c r="G470" s="90">
        <f>G469/F469-1</f>
        <v>-0.28007643781181202</v>
      </c>
      <c r="H470" s="90">
        <f t="shared" ref="H470:O470" si="138">H469/G469-1</f>
        <v>1.6092193253342537</v>
      </c>
      <c r="I470" s="90">
        <f t="shared" si="138"/>
        <v>0.17622900667517638</v>
      </c>
      <c r="J470" s="90">
        <f t="shared" si="138"/>
        <v>1.2814338480955478</v>
      </c>
      <c r="K470" s="90">
        <f t="shared" si="138"/>
        <v>-0.43613470986400316</v>
      </c>
      <c r="L470" s="90">
        <f t="shared" si="138"/>
        <v>-6.9050613529511695E-2</v>
      </c>
      <c r="M470" s="90">
        <f t="shared" si="138"/>
        <v>0.56655155079616537</v>
      </c>
      <c r="N470" s="90">
        <f t="shared" si="138"/>
        <v>0.61740809130457963</v>
      </c>
      <c r="O470" s="91">
        <f t="shared" si="138"/>
        <v>-0.12468998580634738</v>
      </c>
      <c r="P470" s="91"/>
    </row>
    <row r="473" spans="3:19" ht="18.75" x14ac:dyDescent="0.15">
      <c r="C473" s="159" t="s">
        <v>153</v>
      </c>
      <c r="D473" s="160"/>
      <c r="E473" s="167" t="s">
        <v>119</v>
      </c>
      <c r="F473" s="168"/>
      <c r="G473" s="168"/>
      <c r="H473" s="168"/>
      <c r="I473" s="168"/>
      <c r="J473" s="168"/>
      <c r="K473" s="168"/>
      <c r="L473" s="168"/>
      <c r="M473" s="168"/>
      <c r="N473" s="168"/>
      <c r="O473" s="168"/>
      <c r="P473" s="169"/>
    </row>
    <row r="474" spans="3:19" ht="15" x14ac:dyDescent="0.15">
      <c r="C474" s="163" t="s">
        <v>116</v>
      </c>
      <c r="D474" s="164"/>
      <c r="E474" s="57">
        <v>13</v>
      </c>
      <c r="F474" s="58">
        <v>2004</v>
      </c>
      <c r="G474" s="58">
        <f t="shared" ref="G474:P474" si="139">F474+1</f>
        <v>2005</v>
      </c>
      <c r="H474" s="58">
        <f t="shared" si="139"/>
        <v>2006</v>
      </c>
      <c r="I474" s="58">
        <f t="shared" si="139"/>
        <v>2007</v>
      </c>
      <c r="J474" s="58">
        <f t="shared" si="139"/>
        <v>2008</v>
      </c>
      <c r="K474" s="58">
        <f t="shared" si="139"/>
        <v>2009</v>
      </c>
      <c r="L474" s="58">
        <f t="shared" si="139"/>
        <v>2010</v>
      </c>
      <c r="M474" s="58">
        <f t="shared" si="139"/>
        <v>2011</v>
      </c>
      <c r="N474" s="58">
        <f t="shared" si="139"/>
        <v>2012</v>
      </c>
      <c r="O474" s="107">
        <f t="shared" si="139"/>
        <v>2013</v>
      </c>
      <c r="P474" s="107">
        <f t="shared" si="139"/>
        <v>2014</v>
      </c>
      <c r="Q474" s="59" t="s">
        <v>102</v>
      </c>
      <c r="R474" s="60" t="s">
        <v>126</v>
      </c>
      <c r="S474" s="59" t="s">
        <v>127</v>
      </c>
    </row>
    <row r="475" spans="3:19" ht="15" x14ac:dyDescent="0.25">
      <c r="C475" s="165"/>
      <c r="D475" s="166"/>
      <c r="E475" s="61" t="str">
        <f t="shared" ref="E475:E506" si="140">E85</f>
        <v>AT</v>
      </c>
      <c r="F475" s="62">
        <f>IF($C$2="National Currency",IF(Investment_Breakdown_DATA!P411=0,0,Investment_Breakdown_DATA!P411),IF($C$2="Current Exchange rate",IF(Investment_Breakdown_DATA!P411=0,0,Investment_Breakdown_DATA!P411/ECO!P10),IF($C$2="Constant Exchange rate",IF(Investment_Breakdown_DATA!P411=0,0,Investment_Breakdown_DATA!P411/ECO!P45))))</f>
        <v>1647.066</v>
      </c>
      <c r="G475" s="62">
        <f>IF($C$2="National Currency",IF(Investment_Breakdown_DATA!Q411=0,0,Investment_Breakdown_DATA!Q411),IF($C$2="Current Exchange rate",IF(Investment_Breakdown_DATA!Q411=0,0,Investment_Breakdown_DATA!Q411/ECO!Q10),IF($C$2="Constant Exchange rate",IF(Investment_Breakdown_DATA!Q411=0,0,Investment_Breakdown_DATA!Q411/ECO!Q45))))</f>
        <v>1622.8230000000001</v>
      </c>
      <c r="H475" s="62">
        <f>IF($C$2="National Currency",IF(Investment_Breakdown_DATA!R411=0,0,Investment_Breakdown_DATA!R411),IF($C$2="Current Exchange rate",IF(Investment_Breakdown_DATA!R411=0,0,Investment_Breakdown_DATA!R411/ECO!R10),IF($C$2="Constant Exchange rate",IF(Investment_Breakdown_DATA!R411=0,0,Investment_Breakdown_DATA!R411/ECO!R45))))</f>
        <v>1220.165</v>
      </c>
      <c r="I475" s="62">
        <f>IF($C$2="National Currency",IF(Investment_Breakdown_DATA!S411=0,0,Investment_Breakdown_DATA!S411),IF($C$2="Current Exchange rate",IF(Investment_Breakdown_DATA!S411=0,0,Investment_Breakdown_DATA!S411/ECO!S10),IF($C$2="Constant Exchange rate",IF(Investment_Breakdown_DATA!S411=0,0,Investment_Breakdown_DATA!S411/ECO!S45))))</f>
        <v>927.93299999999999</v>
      </c>
      <c r="J475" s="62">
        <f>IF($C$2="National Currency",IF(Investment_Breakdown_DATA!T411=0,0,Investment_Breakdown_DATA!T411),IF($C$2="Current Exchange rate",IF(Investment_Breakdown_DATA!T411=0,0,Investment_Breakdown_DATA!T411/ECO!T10),IF($C$2="Constant Exchange rate",IF(Investment_Breakdown_DATA!T411=0,0,Investment_Breakdown_DATA!T411/ECO!T45))))</f>
        <v>2268</v>
      </c>
      <c r="K475" s="62">
        <f>IF($C$2="National Currency",IF(Investment_Breakdown_DATA!U411=0,0,Investment_Breakdown_DATA!U411),IF($C$2="Current Exchange rate",IF(Investment_Breakdown_DATA!U411=0,0,Investment_Breakdown_DATA!U411/ECO!U10),IF($C$2="Constant Exchange rate",IF(Investment_Breakdown_DATA!U411=0,0,Investment_Breakdown_DATA!U411/ECO!U45))))</f>
        <v>1347</v>
      </c>
      <c r="L475" s="62">
        <f>IF($C$2="National Currency",IF(Investment_Breakdown_DATA!V411=0,0,Investment_Breakdown_DATA!V411),IF($C$2="Current Exchange rate",IF(Investment_Breakdown_DATA!V411=0,0,Investment_Breakdown_DATA!V411/ECO!V10),IF($C$2="Constant Exchange rate",IF(Investment_Breakdown_DATA!V411=0,0,Investment_Breakdown_DATA!V411/ECO!V45))))</f>
        <v>970</v>
      </c>
      <c r="M475" s="62">
        <f>IF($C$2="National Currency",IF(Investment_Breakdown_DATA!W411=0,0,Investment_Breakdown_DATA!W411),IF($C$2="Current Exchange rate",IF(Investment_Breakdown_DATA!W411=0,0,Investment_Breakdown_DATA!W411/ECO!W10),IF($C$2="Constant Exchange rate",IF(Investment_Breakdown_DATA!W411=0,0,Investment_Breakdown_DATA!W411/ECO!W45))))</f>
        <v>1207</v>
      </c>
      <c r="N475" s="62">
        <f>IF($C$2="National Currency",IF(Investment_Breakdown_DATA!X411=0,0,Investment_Breakdown_DATA!X411),IF($C$2="Current Exchange rate",IF(Investment_Breakdown_DATA!X411=0,0,Investment_Breakdown_DATA!X411/ECO!X10),IF($C$2="Constant Exchange rate",IF(Investment_Breakdown_DATA!X411=0,0,Investment_Breakdown_DATA!X411/ECO!X45))))</f>
        <v>931</v>
      </c>
      <c r="O475" s="62">
        <f>IF($C$2="National Currency",IF(Investment_Breakdown_DATA!Y411=0,0,Investment_Breakdown_DATA!Y411),IF($C$2="Current Exchange rate",IF(Investment_Breakdown_DATA!Y411=0,0,Investment_Breakdown_DATA!Y411/ECO!Y10),IF($C$2="Constant Exchange rate",IF(Investment_Breakdown_DATA!Y411=0,0,Investment_Breakdown_DATA!Y411/ECO!Y45))))</f>
        <v>1564</v>
      </c>
      <c r="P475" s="143">
        <f>IF($C$2="National Currency",IF(Investment_Breakdown_DATA!Z411=0,0,Investment_Breakdown_DATA!Z411),IF($C$2="Current Exchange rate",IF(Investment_Breakdown_DATA!Z411=0,0,Investment_Breakdown_DATA!Z411/ECO!Z10),IF($C$2="Constant Exchange rate",IF(Investment_Breakdown_DATA!Z411=0,0,Investment_Breakdown_DATA!Z411/ECO!Z45))))</f>
        <v>0</v>
      </c>
      <c r="Q475" s="63">
        <f>O475/$O$507</f>
        <v>8.6486922779772067E-3</v>
      </c>
      <c r="R475" s="63">
        <f>IF(OR(O475=0, N475=0),"-",O475/N475-1)</f>
        <v>0.67991407089151457</v>
      </c>
      <c r="S475" s="63">
        <f>IF(OR(O475=0, F475=0),"-",O475/F475-1)</f>
        <v>-5.0432708828911599E-2</v>
      </c>
    </row>
    <row r="476" spans="3:19" ht="15" x14ac:dyDescent="0.25">
      <c r="C476" s="165"/>
      <c r="D476" s="166"/>
      <c r="E476" s="61" t="str">
        <f t="shared" si="140"/>
        <v>BE</v>
      </c>
      <c r="F476" s="64">
        <f>IF($C$2="National Currency",IF(Investment_Breakdown_DATA!P412=0,0,Investment_Breakdown_DATA!P412),IF($C$2="Current Exchange rate",IF(Investment_Breakdown_DATA!P412=0,0,Investment_Breakdown_DATA!P412/ECO!P11),IF($C$2="Constant Exchange rate",IF(Investment_Breakdown_DATA!P412=0,0,Investment_Breakdown_DATA!P412/ECO!P46))))</f>
        <v>2404.3088039999998</v>
      </c>
      <c r="G476" s="64">
        <f>IF($C$2="National Currency",IF(Investment_Breakdown_DATA!Q412=0,0,Investment_Breakdown_DATA!Q412),IF($C$2="Current Exchange rate",IF(Investment_Breakdown_DATA!Q412=0,0,Investment_Breakdown_DATA!Q412/ECO!Q11),IF($C$2="Constant Exchange rate",IF(Investment_Breakdown_DATA!Q412=0,0,Investment_Breakdown_DATA!Q412/ECO!Q46))))</f>
        <v>3532.2415820000001</v>
      </c>
      <c r="H476" s="64">
        <f>IF($C$2="National Currency",IF(Investment_Breakdown_DATA!R412=0,0,Investment_Breakdown_DATA!R412),IF($C$2="Current Exchange rate",IF(Investment_Breakdown_DATA!R412=0,0,Investment_Breakdown_DATA!R412/ECO!R11),IF($C$2="Constant Exchange rate",IF(Investment_Breakdown_DATA!R412=0,0,Investment_Breakdown_DATA!R412/ECO!R46))))</f>
        <v>3294.6204779999998</v>
      </c>
      <c r="I476" s="64">
        <f>IF($C$2="National Currency",IF(Investment_Breakdown_DATA!S412=0,0,Investment_Breakdown_DATA!S412),IF($C$2="Current Exchange rate",IF(Investment_Breakdown_DATA!S412=0,0,Investment_Breakdown_DATA!S412/ECO!S11),IF($C$2="Constant Exchange rate",IF(Investment_Breakdown_DATA!S412=0,0,Investment_Breakdown_DATA!S412/ECO!S46))))</f>
        <v>3346.5660969999999</v>
      </c>
      <c r="J476" s="64">
        <f>IF($C$2="National Currency",IF(Investment_Breakdown_DATA!T412=0,0,Investment_Breakdown_DATA!T412),IF($C$2="Current Exchange rate",IF(Investment_Breakdown_DATA!T412=0,0,Investment_Breakdown_DATA!T412/ECO!T11),IF($C$2="Constant Exchange rate",IF(Investment_Breakdown_DATA!T412=0,0,Investment_Breakdown_DATA!T412/ECO!T46))))</f>
        <v>8201.0241119999991</v>
      </c>
      <c r="K476" s="64">
        <f>IF($C$2="National Currency",IF(Investment_Breakdown_DATA!U412=0,0,Investment_Breakdown_DATA!U412),IF($C$2="Current Exchange rate",IF(Investment_Breakdown_DATA!U412=0,0,Investment_Breakdown_DATA!U412/ECO!U11),IF($C$2="Constant Exchange rate",IF(Investment_Breakdown_DATA!U412=0,0,Investment_Breakdown_DATA!U412/ECO!U46))))</f>
        <v>5294.5282530000004</v>
      </c>
      <c r="L476" s="64">
        <f>IF($C$2="National Currency",IF(Investment_Breakdown_DATA!V412=0,0,Investment_Breakdown_DATA!V412),IF($C$2="Current Exchange rate",IF(Investment_Breakdown_DATA!V412=0,0,Investment_Breakdown_DATA!V412/ECO!V11),IF($C$2="Constant Exchange rate",IF(Investment_Breakdown_DATA!V412=0,0,Investment_Breakdown_DATA!V412/ECO!V46))))</f>
        <v>4762.6093140000003</v>
      </c>
      <c r="M476" s="64">
        <f>IF($C$2="National Currency",IF(Investment_Breakdown_DATA!W412=0,0,Investment_Breakdown_DATA!W412),IF($C$2="Current Exchange rate",IF(Investment_Breakdown_DATA!W412=0,0,Investment_Breakdown_DATA!W412/ECO!W11),IF($C$2="Constant Exchange rate",IF(Investment_Breakdown_DATA!W412=0,0,Investment_Breakdown_DATA!W412/ECO!W46))))</f>
        <v>6115.3312189999997</v>
      </c>
      <c r="N476" s="64">
        <f>IF($C$2="National Currency",IF(Investment_Breakdown_DATA!X412=0,0,Investment_Breakdown_DATA!X412),IF($C$2="Current Exchange rate",IF(Investment_Breakdown_DATA!X412=0,0,Investment_Breakdown_DATA!X412/ECO!X11),IF($C$2="Constant Exchange rate",IF(Investment_Breakdown_DATA!X412=0,0,Investment_Breakdown_DATA!X412/ECO!X46))))</f>
        <v>3801.6517429999999</v>
      </c>
      <c r="O476" s="64">
        <f>IF($C$2="National Currency",IF(Investment_Breakdown_DATA!Y412=0,0,Investment_Breakdown_DATA!Y412),IF($C$2="Current Exchange rate",IF(Investment_Breakdown_DATA!Y412=0,0,Investment_Breakdown_DATA!Y412/ECO!Y11),IF($C$2="Constant Exchange rate",IF(Investment_Breakdown_DATA!Y412=0,0,Investment_Breakdown_DATA!Y412/ECO!Y46))))</f>
        <v>4000.5386279999998</v>
      </c>
      <c r="P476" s="144">
        <f>IF($C$2="National Currency",IF(Investment_Breakdown_DATA!Z412=0,0,Investment_Breakdown_DATA!Z412),IF($C$2="Current Exchange rate",IF(Investment_Breakdown_DATA!Z412=0,0,Investment_Breakdown_DATA!Z412/ECO!Z11),IF($C$2="Constant Exchange rate",IF(Investment_Breakdown_DATA!Z412=0,0,Investment_Breakdown_DATA!Z412/ECO!Z46))))</f>
        <v>3974.218022</v>
      </c>
      <c r="Q476" s="63">
        <f t="shared" ref="Q476:Q507" si="141">O476/$O$507</f>
        <v>2.2122396125149057E-2</v>
      </c>
      <c r="R476" s="63">
        <f t="shared" ref="R476:R506" si="142">IF(OR(O476=0, N476=0),"-",O476/N476-1)</f>
        <v>5.231591383040568E-2</v>
      </c>
      <c r="S476" s="63">
        <f t="shared" ref="S476:S506" si="143">IF(OR(O476=0, F476=0),"-",O476/F476-1)</f>
        <v>0.66390383021697752</v>
      </c>
    </row>
    <row r="477" spans="3:19" ht="15" x14ac:dyDescent="0.25">
      <c r="C477" s="165"/>
      <c r="D477" s="166"/>
      <c r="E477" s="61" t="str">
        <f t="shared" si="140"/>
        <v>BG</v>
      </c>
      <c r="F477" s="64">
        <f>IF($C$2="National Currency",IF(Investment_Breakdown_DATA!P413=0,0,Investment_Breakdown_DATA!P413),IF($C$2="Current Exchange rate",IF(Investment_Breakdown_DATA!P413=0,0,Investment_Breakdown_DATA!P413/ECO!P12),IF($C$2="Constant Exchange rate",IF(Investment_Breakdown_DATA!P413=0,0,Investment_Breakdown_DATA!P413/ECO!P47))))</f>
        <v>107.98766468964108</v>
      </c>
      <c r="G477" s="64">
        <f>IF($C$2="National Currency",IF(Investment_Breakdown_DATA!Q413=0,0,Investment_Breakdown_DATA!Q413),IF($C$2="Current Exchange rate",IF(Investment_Breakdown_DATA!Q413=0,0,Investment_Breakdown_DATA!Q413/ECO!Q12),IF($C$2="Constant Exchange rate",IF(Investment_Breakdown_DATA!Q413=0,0,Investment_Breakdown_DATA!Q413/ECO!Q47))))</f>
        <v>131.96704023928828</v>
      </c>
      <c r="H477" s="64">
        <f>IF($C$2="National Currency",IF(Investment_Breakdown_DATA!R413=0,0,Investment_Breakdown_DATA!R413),IF($C$2="Current Exchange rate",IF(Investment_Breakdown_DATA!R413=0,0,Investment_Breakdown_DATA!R413/ECO!R12),IF($C$2="Constant Exchange rate",IF(Investment_Breakdown_DATA!R413=0,0,Investment_Breakdown_DATA!R413/ECO!R47))))</f>
        <v>155.94641578893547</v>
      </c>
      <c r="I477" s="64">
        <f>IF($C$2="National Currency",IF(Investment_Breakdown_DATA!S413=0,0,Investment_Breakdown_DATA!S413),IF($C$2="Current Exchange rate",IF(Investment_Breakdown_DATA!S413=0,0,Investment_Breakdown_DATA!S413/ECO!S12),IF($C$2="Constant Exchange rate",IF(Investment_Breakdown_DATA!S413=0,0,Investment_Breakdown_DATA!S413/ECO!S47))))</f>
        <v>291.44084262194497</v>
      </c>
      <c r="J477" s="64">
        <f>IF($C$2="National Currency",IF(Investment_Breakdown_DATA!T413=0,0,Investment_Breakdown_DATA!T413),IF($C$2="Current Exchange rate",IF(Investment_Breakdown_DATA!T413=0,0,Investment_Breakdown_DATA!T413/ECO!T12),IF($C$2="Constant Exchange rate",IF(Investment_Breakdown_DATA!T413=0,0,Investment_Breakdown_DATA!T413/ECO!T47))))</f>
        <v>334.90131915328766</v>
      </c>
      <c r="K477" s="64">
        <f>IF($C$2="National Currency",IF(Investment_Breakdown_DATA!U413=0,0,Investment_Breakdown_DATA!U413),IF($C$2="Current Exchange rate",IF(Investment_Breakdown_DATA!U413=0,0,Investment_Breakdown_DATA!U413/ECO!U12),IF($C$2="Constant Exchange rate",IF(Investment_Breakdown_DATA!U413=0,0,Investment_Breakdown_DATA!U413/ECO!U47))))</f>
        <v>372.22619899785252</v>
      </c>
      <c r="L477" s="64">
        <f>IF($C$2="National Currency",IF(Investment_Breakdown_DATA!V413=0,0,Investment_Breakdown_DATA!V413),IF($C$2="Current Exchange rate",IF(Investment_Breakdown_DATA!V413=0,0,Investment_Breakdown_DATA!V413/ECO!V12),IF($C$2="Constant Exchange rate",IF(Investment_Breakdown_DATA!V413=0,0,Investment_Breakdown_DATA!V413/ECO!V47))))</f>
        <v>341.54821556396359</v>
      </c>
      <c r="M477" s="64">
        <f>IF($C$2="National Currency",IF(Investment_Breakdown_DATA!W413=0,0,Investment_Breakdown_DATA!W413),IF($C$2="Current Exchange rate",IF(Investment_Breakdown_DATA!W413=0,0,Investment_Breakdown_DATA!W413/ECO!W12),IF($C$2="Constant Exchange rate",IF(Investment_Breakdown_DATA!W413=0,0,Investment_Breakdown_DATA!W413/ECO!W47))))</f>
        <v>304.22333571939873</v>
      </c>
      <c r="N477" s="64">
        <f>IF($C$2="National Currency",IF(Investment_Breakdown_DATA!X413=0,0,Investment_Breakdown_DATA!X413),IF($C$2="Current Exchange rate",IF(Investment_Breakdown_DATA!X413=0,0,Investment_Breakdown_DATA!X413/ECO!X12),IF($C$2="Constant Exchange rate",IF(Investment_Breakdown_DATA!X413=0,0,Investment_Breakdown_DATA!X413/ECO!X47))))</f>
        <v>299.62163820431539</v>
      </c>
      <c r="O477" s="141">
        <f>IF($C$2="National Currency",IF(Investment_Breakdown_DATA!Y413=0,0,Investment_Breakdown_DATA!Y413),IF($C$2="Current Exchange rate",IF(Investment_Breakdown_DATA!Y413=0,0,Investment_Breakdown_DATA!Y413/ECO!Y12),IF($C$2="Constant Exchange rate",IF(Investment_Breakdown_DATA!Y413=0,0,Investment_Breakdown_DATA!Y413/ECO!Y47))))</f>
        <v>299.62163820431539</v>
      </c>
      <c r="P477" s="144">
        <f>IF($C$2="National Currency",IF(Investment_Breakdown_DATA!Z413=0,0,Investment_Breakdown_DATA!Z413),IF($C$2="Current Exchange rate",IF(Investment_Breakdown_DATA!Z413=0,0,Investment_Breakdown_DATA!Z413/ECO!Z12),IF($C$2="Constant Exchange rate",IF(Investment_Breakdown_DATA!Z413=0,0,Investment_Breakdown_DATA!Z413/ECO!Z47))))</f>
        <v>0</v>
      </c>
      <c r="Q477" s="63">
        <f t="shared" si="141"/>
        <v>1.6568640336653087E-3</v>
      </c>
      <c r="R477" s="63">
        <f t="shared" si="142"/>
        <v>0</v>
      </c>
      <c r="S477" s="63">
        <f t="shared" si="143"/>
        <v>1.7745913300878815</v>
      </c>
    </row>
    <row r="478" spans="3:19" ht="15" x14ac:dyDescent="0.25">
      <c r="C478" s="165"/>
      <c r="D478" s="166"/>
      <c r="E478" s="61" t="str">
        <f t="shared" si="140"/>
        <v>CH</v>
      </c>
      <c r="F478" s="64">
        <f>IF($C$2="National Currency",IF(Investment_Breakdown_DATA!P414=0,0,Investment_Breakdown_DATA!P414),IF($C$2="Current Exchange rate",IF(Investment_Breakdown_DATA!P414=0,0,Investment_Breakdown_DATA!P414/ECO!P13),IF($C$2="Constant Exchange rate",IF(Investment_Breakdown_DATA!P414=0,0,Investment_Breakdown_DATA!P414/ECO!P48))))</f>
        <v>5015.7144045242858</v>
      </c>
      <c r="G478" s="64">
        <f>IF($C$2="National Currency",IF(Investment_Breakdown_DATA!Q414=0,0,Investment_Breakdown_DATA!Q414),IF($C$2="Current Exchange rate",IF(Investment_Breakdown_DATA!Q414=0,0,Investment_Breakdown_DATA!Q414/ECO!Q13),IF($C$2="Constant Exchange rate",IF(Investment_Breakdown_DATA!Q414=0,0,Investment_Breakdown_DATA!Q414/ECO!Q48))))</f>
        <v>5742.43013972056</v>
      </c>
      <c r="H478" s="64">
        <f>IF($C$2="National Currency",IF(Investment_Breakdown_DATA!R414=0,0,Investment_Breakdown_DATA!R414),IF($C$2="Current Exchange rate",IF(Investment_Breakdown_DATA!R414=0,0,Investment_Breakdown_DATA!R414/ECO!R13),IF($C$2="Constant Exchange rate",IF(Investment_Breakdown_DATA!R414=0,0,Investment_Breakdown_DATA!R414/ECO!R48))))</f>
        <v>4938.8614437791093</v>
      </c>
      <c r="I478" s="64">
        <f>IF($C$2="National Currency",IF(Investment_Breakdown_DATA!S414=0,0,Investment_Breakdown_DATA!S414),IF($C$2="Current Exchange rate",IF(Investment_Breakdown_DATA!S414=0,0,Investment_Breakdown_DATA!S414/ECO!S13),IF($C$2="Constant Exchange rate",IF(Investment_Breakdown_DATA!S414=0,0,Investment_Breakdown_DATA!S414/ECO!S48))))</f>
        <v>3647.5407518296743</v>
      </c>
      <c r="J478" s="64">
        <f>IF($C$2="National Currency",IF(Investment_Breakdown_DATA!T414=0,0,Investment_Breakdown_DATA!T414),IF($C$2="Current Exchange rate",IF(Investment_Breakdown_DATA!T414=0,0,Investment_Breakdown_DATA!T414/ECO!T13),IF($C$2="Constant Exchange rate",IF(Investment_Breakdown_DATA!T414=0,0,Investment_Breakdown_DATA!T414/ECO!T48))))</f>
        <v>2422.2417772787762</v>
      </c>
      <c r="K478" s="64">
        <f>IF($C$2="National Currency",IF(Investment_Breakdown_DATA!U414=0,0,Investment_Breakdown_DATA!U414),IF($C$2="Current Exchange rate",IF(Investment_Breakdown_DATA!U414=0,0,Investment_Breakdown_DATA!U414/ECO!U13),IF($C$2="Constant Exchange rate",IF(Investment_Breakdown_DATA!U414=0,0,Investment_Breakdown_DATA!U414/ECO!U48))))</f>
        <v>5416.617992348637</v>
      </c>
      <c r="L478" s="64">
        <f>IF($C$2="National Currency",IF(Investment_Breakdown_DATA!V414=0,0,Investment_Breakdown_DATA!V414),IF($C$2="Current Exchange rate",IF(Investment_Breakdown_DATA!V414=0,0,Investment_Breakdown_DATA!V414/ECO!V13),IF($C$2="Constant Exchange rate",IF(Investment_Breakdown_DATA!V414=0,0,Investment_Breakdown_DATA!V414/ECO!V48))))</f>
        <v>6468.1336818030613</v>
      </c>
      <c r="M478" s="64">
        <f>IF($C$2="National Currency",IF(Investment_Breakdown_DATA!W414=0,0,Investment_Breakdown_DATA!W414),IF($C$2="Current Exchange rate",IF(Investment_Breakdown_DATA!W414=0,0,Investment_Breakdown_DATA!W414/ECO!W13),IF($C$2="Constant Exchange rate",IF(Investment_Breakdown_DATA!W414=0,0,Investment_Breakdown_DATA!W414/ECO!W48))))</f>
        <v>6406.54633399867</v>
      </c>
      <c r="N478" s="64">
        <f>IF($C$2="National Currency",IF(Investment_Breakdown_DATA!X414=0,0,Investment_Breakdown_DATA!X414),IF($C$2="Current Exchange rate",IF(Investment_Breakdown_DATA!X414=0,0,Investment_Breakdown_DATA!X414/ECO!X13),IF($C$2="Constant Exchange rate",IF(Investment_Breakdown_DATA!X414=0,0,Investment_Breakdown_DATA!X414/ECO!X48))))</f>
        <v>6936.2405355954752</v>
      </c>
      <c r="O478" s="64">
        <f>IF($C$2="National Currency",IF(Investment_Breakdown_DATA!Y414=0,0,Investment_Breakdown_DATA!Y414),IF($C$2="Current Exchange rate",IF(Investment_Breakdown_DATA!Y414=0,0,Investment_Breakdown_DATA!Y414/ECO!Y13),IF($C$2="Constant Exchange rate",IF(Investment_Breakdown_DATA!Y414=0,0,Investment_Breakdown_DATA!Y414/ECO!Y48))))</f>
        <v>8655.230173819029</v>
      </c>
      <c r="P478" s="144">
        <f>IF($C$2="National Currency",IF(Investment_Breakdown_DATA!Z414=0,0,Investment_Breakdown_DATA!Z414),IF($C$2="Current Exchange rate",IF(Investment_Breakdown_DATA!Z414=0,0,Investment_Breakdown_DATA!Z414/ECO!Z13),IF($C$2="Constant Exchange rate",IF(Investment_Breakdown_DATA!Z414=0,0,Investment_Breakdown_DATA!Z414/ECO!Z48))))</f>
        <v>24043.674528443116</v>
      </c>
      <c r="Q478" s="63">
        <f t="shared" si="141"/>
        <v>4.7862162639657257E-2</v>
      </c>
      <c r="R478" s="63">
        <f t="shared" si="142"/>
        <v>0.24782728185420089</v>
      </c>
      <c r="S478" s="63">
        <f t="shared" si="143"/>
        <v>0.72562260841881643</v>
      </c>
    </row>
    <row r="479" spans="3:19" ht="15" x14ac:dyDescent="0.25">
      <c r="C479" s="165"/>
      <c r="D479" s="166"/>
      <c r="E479" s="61" t="str">
        <f t="shared" si="140"/>
        <v>CY</v>
      </c>
      <c r="F479" s="64">
        <f>IF($C$2="National Currency",IF(Investment_Breakdown_DATA!P415=0,0,Investment_Breakdown_DATA!P415),IF($C$2="Current Exchange rate",IF(Investment_Breakdown_DATA!P415=0,0,Investment_Breakdown_DATA!P415/ECO!P14),IF($C$2="Constant Exchange rate",IF(Investment_Breakdown_DATA!P415=0,0,Investment_Breakdown_DATA!P415/ECO!P49))))</f>
        <v>682.5529717528284</v>
      </c>
      <c r="G479" s="64">
        <f>IF($C$2="National Currency",IF(Investment_Breakdown_DATA!Q415=0,0,Investment_Breakdown_DATA!Q415),IF($C$2="Current Exchange rate",IF(Investment_Breakdown_DATA!Q415=0,0,Investment_Breakdown_DATA!Q415/ECO!Q14),IF($C$2="Constant Exchange rate",IF(Investment_Breakdown_DATA!Q415=0,0,Investment_Breakdown_DATA!Q415/ECO!Q49))))</f>
        <v>777.81764541721509</v>
      </c>
      <c r="H479" s="64">
        <f>IF($C$2="National Currency",IF(Investment_Breakdown_DATA!R415=0,0,Investment_Breakdown_DATA!R415),IF($C$2="Current Exchange rate",IF(Investment_Breakdown_DATA!R415=0,0,Investment_Breakdown_DATA!R415/ECO!R14),IF($C$2="Constant Exchange rate",IF(Investment_Breakdown_DATA!R415=0,0,Investment_Breakdown_DATA!R415/ECO!R49))))</f>
        <v>873.08231908160178</v>
      </c>
      <c r="I479" s="64">
        <f>IF($C$2="National Currency",IF(Investment_Breakdown_DATA!S415=0,0,Investment_Breakdown_DATA!S415),IF($C$2="Current Exchange rate",IF(Investment_Breakdown_DATA!S415=0,0,Investment_Breakdown_DATA!S415/ECO!S14),IF($C$2="Constant Exchange rate",IF(Investment_Breakdown_DATA!S415=0,0,Investment_Breakdown_DATA!S415/ECO!S49))))</f>
        <v>968.34699274598847</v>
      </c>
      <c r="J479" s="64">
        <f>IF($C$2="National Currency",IF(Investment_Breakdown_DATA!T415=0,0,Investment_Breakdown_DATA!T415),IF($C$2="Current Exchange rate",IF(Investment_Breakdown_DATA!T415=0,0,Investment_Breakdown_DATA!T415/ECO!T14),IF($C$2="Constant Exchange rate",IF(Investment_Breakdown_DATA!T415=0,0,Investment_Breakdown_DATA!T415/ECO!T49))))</f>
        <v>622.5</v>
      </c>
      <c r="K479" s="64">
        <f>IF($C$2="National Currency",IF(Investment_Breakdown_DATA!U415=0,0,Investment_Breakdown_DATA!U415),IF($C$2="Current Exchange rate",IF(Investment_Breakdown_DATA!U415=0,0,Investment_Breakdown_DATA!U415/ECO!U14),IF($C$2="Constant Exchange rate",IF(Investment_Breakdown_DATA!U415=0,0,Investment_Breakdown_DATA!U415/ECO!U49))))</f>
        <v>548.5</v>
      </c>
      <c r="L479" s="64">
        <f>IF($C$2="National Currency",IF(Investment_Breakdown_DATA!V415=0,0,Investment_Breakdown_DATA!V415),IF($C$2="Current Exchange rate",IF(Investment_Breakdown_DATA!V415=0,0,Investment_Breakdown_DATA!V415/ECO!V14),IF($C$2="Constant Exchange rate",IF(Investment_Breakdown_DATA!V415=0,0,Investment_Breakdown_DATA!V415/ECO!V49))))</f>
        <v>568</v>
      </c>
      <c r="M479" s="64">
        <f>IF($C$2="National Currency",IF(Investment_Breakdown_DATA!W415=0,0,Investment_Breakdown_DATA!W415),IF($C$2="Current Exchange rate",IF(Investment_Breakdown_DATA!W415=0,0,Investment_Breakdown_DATA!W415/ECO!W14),IF($C$2="Constant Exchange rate",IF(Investment_Breakdown_DATA!W415=0,0,Investment_Breakdown_DATA!W415/ECO!W49))))</f>
        <v>506</v>
      </c>
      <c r="N479" s="64">
        <f>IF($C$2="National Currency",IF(Investment_Breakdown_DATA!X415=0,0,Investment_Breakdown_DATA!X415),IF($C$2="Current Exchange rate",IF(Investment_Breakdown_DATA!X415=0,0,Investment_Breakdown_DATA!X415/ECO!X14),IF($C$2="Constant Exchange rate",IF(Investment_Breakdown_DATA!X415=0,0,Investment_Breakdown_DATA!X415/ECO!X49))))</f>
        <v>531</v>
      </c>
      <c r="O479" s="64">
        <f>IF($C$2="National Currency",IF(Investment_Breakdown_DATA!Y415=0,0,Investment_Breakdown_DATA!Y415),IF($C$2="Current Exchange rate",IF(Investment_Breakdown_DATA!Y415=0,0,Investment_Breakdown_DATA!Y415/ECO!Y14),IF($C$2="Constant Exchange rate",IF(Investment_Breakdown_DATA!Y415=0,0,Investment_Breakdown_DATA!Y415/ECO!Y49))))</f>
        <v>531</v>
      </c>
      <c r="P479" s="144">
        <f>IF($C$2="National Currency",IF(Investment_Breakdown_DATA!Z415=0,0,Investment_Breakdown_DATA!Z415),IF($C$2="Current Exchange rate",IF(Investment_Breakdown_DATA!Z415=0,0,Investment_Breakdown_DATA!Z415/ECO!Z14),IF($C$2="Constant Exchange rate",IF(Investment_Breakdown_DATA!Z415=0,0,Investment_Breakdown_DATA!Z415/ECO!Z49))))</f>
        <v>0</v>
      </c>
      <c r="Q479" s="63">
        <f t="shared" si="141"/>
        <v>2.9363526851700107E-3</v>
      </c>
      <c r="R479" s="63">
        <f t="shared" si="142"/>
        <v>0</v>
      </c>
      <c r="S479" s="63">
        <f t="shared" si="143"/>
        <v>-0.22203840291491694</v>
      </c>
    </row>
    <row r="480" spans="3:19" ht="15" x14ac:dyDescent="0.25">
      <c r="C480" s="165"/>
      <c r="D480" s="166"/>
      <c r="E480" s="61" t="str">
        <f t="shared" si="140"/>
        <v xml:space="preserve">CZ </v>
      </c>
      <c r="F480" s="64">
        <f>IF($C$2="National Currency",IF(Investment_Breakdown_DATA!P416=0,0,Investment_Breakdown_DATA!P416),IF($C$2="Current Exchange rate",IF(Investment_Breakdown_DATA!P416=0,0,Investment_Breakdown_DATA!P416/ECO!P15),IF($C$2="Constant Exchange rate",IF(Investment_Breakdown_DATA!P416=0,0,Investment_Breakdown_DATA!P416/ECO!P50))))</f>
        <v>969.31674779159903</v>
      </c>
      <c r="G480" s="64">
        <f>IF($C$2="National Currency",IF(Investment_Breakdown_DATA!Q416=0,0,Investment_Breakdown_DATA!Q416),IF($C$2="Current Exchange rate",IF(Investment_Breakdown_DATA!Q416=0,0,Investment_Breakdown_DATA!Q416/ECO!Q15),IF($C$2="Constant Exchange rate",IF(Investment_Breakdown_DATA!Q416=0,0,Investment_Breakdown_DATA!Q416/ECO!Q50))))</f>
        <v>980.4579051739679</v>
      </c>
      <c r="H480" s="64">
        <f>IF($C$2="National Currency",IF(Investment_Breakdown_DATA!R416=0,0,Investment_Breakdown_DATA!R416),IF($C$2="Current Exchange rate",IF(Investment_Breakdown_DATA!R416=0,0,Investment_Breakdown_DATA!R416/ECO!R15),IF($C$2="Constant Exchange rate",IF(Investment_Breakdown_DATA!R416=0,0,Investment_Breakdown_DATA!R416/ECO!R50))))</f>
        <v>940.03966107806025</v>
      </c>
      <c r="I480" s="64">
        <f>IF($C$2="National Currency",IF(Investment_Breakdown_DATA!S416=0,0,Investment_Breakdown_DATA!S416),IF($C$2="Current Exchange rate",IF(Investment_Breakdown_DATA!S416=0,0,Investment_Breakdown_DATA!S416/ECO!S15),IF($C$2="Constant Exchange rate",IF(Investment_Breakdown_DATA!S416=0,0,Investment_Breakdown_DATA!S416/ECO!S50))))</f>
        <v>958.57220118983241</v>
      </c>
      <c r="J480" s="64">
        <f>IF($C$2="National Currency",IF(Investment_Breakdown_DATA!T416=0,0,Investment_Breakdown_DATA!T416),IF($C$2="Current Exchange rate",IF(Investment_Breakdown_DATA!T416=0,0,Investment_Breakdown_DATA!T416/ECO!T15),IF($C$2="Constant Exchange rate",IF(Investment_Breakdown_DATA!T416=0,0,Investment_Breakdown_DATA!T416/ECO!T50))))</f>
        <v>1013.5568775914909</v>
      </c>
      <c r="K480" s="64">
        <f>IF($C$2="National Currency",IF(Investment_Breakdown_DATA!U416=0,0,Investment_Breakdown_DATA!U416),IF($C$2="Current Exchange rate",IF(Investment_Breakdown_DATA!U416=0,0,Investment_Breakdown_DATA!U416/ECO!U15),IF($C$2="Constant Exchange rate",IF(Investment_Breakdown_DATA!U416=0,0,Investment_Breakdown_DATA!U416/ECO!U50))))</f>
        <v>928.21344871101496</v>
      </c>
      <c r="L480" s="64">
        <f>IF($C$2="National Currency",IF(Investment_Breakdown_DATA!V416=0,0,Investment_Breakdown_DATA!V416),IF($C$2="Current Exchange rate",IF(Investment_Breakdown_DATA!V416=0,0,Investment_Breakdown_DATA!V416/ECO!V15),IF($C$2="Constant Exchange rate",IF(Investment_Breakdown_DATA!V416=0,0,Investment_Breakdown_DATA!V416/ECO!V50))))</f>
        <v>967.40580493960704</v>
      </c>
      <c r="M480" s="64">
        <f>IF($C$2="National Currency",IF(Investment_Breakdown_DATA!W416=0,0,Investment_Breakdown_DATA!W416),IF($C$2="Current Exchange rate",IF(Investment_Breakdown_DATA!W416=0,0,Investment_Breakdown_DATA!W416/ECO!W15),IF($C$2="Constant Exchange rate",IF(Investment_Breakdown_DATA!W416=0,0,Investment_Breakdown_DATA!W416/ECO!W50))))</f>
        <v>832.73841716243021</v>
      </c>
      <c r="N480" s="64">
        <f>IF($C$2="National Currency",IF(Investment_Breakdown_DATA!X416=0,0,Investment_Breakdown_DATA!X416),IF($C$2="Current Exchange rate",IF(Investment_Breakdown_DATA!X416=0,0,Investment_Breakdown_DATA!X416/ECO!X15),IF($C$2="Constant Exchange rate",IF(Investment_Breakdown_DATA!X416=0,0,Investment_Breakdown_DATA!X416/ECO!X50))))</f>
        <v>841.71624301424197</v>
      </c>
      <c r="O480" s="64">
        <f>IF($C$2="National Currency",IF(Investment_Breakdown_DATA!Y416=0,0,Investment_Breakdown_DATA!Y416),IF($C$2="Current Exchange rate",IF(Investment_Breakdown_DATA!Y416=0,0,Investment_Breakdown_DATA!Y416/ECO!Y15),IF($C$2="Constant Exchange rate",IF(Investment_Breakdown_DATA!Y416=0,0,Investment_Breakdown_DATA!Y416/ECO!Y50))))</f>
        <v>818.17198485667927</v>
      </c>
      <c r="P480" s="144">
        <f>IF($C$2="National Currency",IF(Investment_Breakdown_DATA!Z416=0,0,Investment_Breakdown_DATA!Z416),IF($C$2="Current Exchange rate",IF(Investment_Breakdown_DATA!Z416=0,0,Investment_Breakdown_DATA!Z416/ECO!Z15),IF($C$2="Constant Exchange rate",IF(Investment_Breakdown_DATA!Z416=0,0,Investment_Breakdown_DATA!Z416/ECO!Z50))))</f>
        <v>539.46277266991171</v>
      </c>
      <c r="Q480" s="63">
        <f t="shared" si="141"/>
        <v>4.5243719485212573E-3</v>
      </c>
      <c r="R480" s="63">
        <f t="shared" si="142"/>
        <v>-2.7971728421503639E-2</v>
      </c>
      <c r="S480" s="63">
        <f t="shared" si="143"/>
        <v>-0.15592917720577293</v>
      </c>
    </row>
    <row r="481" spans="3:19" ht="15" x14ac:dyDescent="0.25">
      <c r="C481" s="165"/>
      <c r="D481" s="166"/>
      <c r="E481" s="61" t="str">
        <f t="shared" si="140"/>
        <v>DE</v>
      </c>
      <c r="F481" s="64">
        <f>IF($C$2="National Currency",IF(Investment_Breakdown_DATA!P417=0,0,Investment_Breakdown_DATA!P417),IF($C$2="Current Exchange rate",IF(Investment_Breakdown_DATA!P417=0,0,Investment_Breakdown_DATA!P417/ECO!P16),IF($C$2="Constant Exchange rate",IF(Investment_Breakdown_DATA!P417=0,0,Investment_Breakdown_DATA!P417/ECO!P51))))</f>
        <v>20369</v>
      </c>
      <c r="G481" s="64">
        <f>IF($C$2="National Currency",IF(Investment_Breakdown_DATA!Q417=0,0,Investment_Breakdown_DATA!Q417),IF($C$2="Current Exchange rate",IF(Investment_Breakdown_DATA!Q417=0,0,Investment_Breakdown_DATA!Q417/ECO!Q16),IF($C$2="Constant Exchange rate",IF(Investment_Breakdown_DATA!Q417=0,0,Investment_Breakdown_DATA!Q417/ECO!Q51))))</f>
        <v>16201</v>
      </c>
      <c r="H481" s="64">
        <f>IF($C$2="National Currency",IF(Investment_Breakdown_DATA!R417=0,0,Investment_Breakdown_DATA!R417),IF($C$2="Current Exchange rate",IF(Investment_Breakdown_DATA!R417=0,0,Investment_Breakdown_DATA!R417/ECO!R16),IF($C$2="Constant Exchange rate",IF(Investment_Breakdown_DATA!R417=0,0,Investment_Breakdown_DATA!R417/ECO!R51))))</f>
        <v>15904</v>
      </c>
      <c r="I481" s="64">
        <f>IF($C$2="National Currency",IF(Investment_Breakdown_DATA!S417=0,0,Investment_Breakdown_DATA!S417),IF($C$2="Current Exchange rate",IF(Investment_Breakdown_DATA!S417=0,0,Investment_Breakdown_DATA!S417/ECO!S16),IF($C$2="Constant Exchange rate",IF(Investment_Breakdown_DATA!S417=0,0,Investment_Breakdown_DATA!S417/ECO!S51))))</f>
        <v>17755</v>
      </c>
      <c r="J481" s="64">
        <f>IF($C$2="National Currency",IF(Investment_Breakdown_DATA!T417=0,0,Investment_Breakdown_DATA!T417),IF($C$2="Current Exchange rate",IF(Investment_Breakdown_DATA!T417=0,0,Investment_Breakdown_DATA!T417/ECO!T16),IF($C$2="Constant Exchange rate",IF(Investment_Breakdown_DATA!T417=0,0,Investment_Breakdown_DATA!T417/ECO!T51))))</f>
        <v>19778</v>
      </c>
      <c r="K481" s="64">
        <f>IF($C$2="National Currency",IF(Investment_Breakdown_DATA!U417=0,0,Investment_Breakdown_DATA!U417),IF($C$2="Current Exchange rate",IF(Investment_Breakdown_DATA!U417=0,0,Investment_Breakdown_DATA!U417/ECO!U16),IF($C$2="Constant Exchange rate",IF(Investment_Breakdown_DATA!U417=0,0,Investment_Breakdown_DATA!U417/ECO!U51))))</f>
        <v>20647</v>
      </c>
      <c r="L481" s="64">
        <f>IF($C$2="National Currency",IF(Investment_Breakdown_DATA!V417=0,0,Investment_Breakdown_DATA!V417),IF($C$2="Current Exchange rate",IF(Investment_Breakdown_DATA!V417=0,0,Investment_Breakdown_DATA!V417/ECO!V16),IF($C$2="Constant Exchange rate",IF(Investment_Breakdown_DATA!V417=0,0,Investment_Breakdown_DATA!V417/ECO!V51))))</f>
        <v>14670</v>
      </c>
      <c r="M481" s="64">
        <f>IF($C$2="National Currency",IF(Investment_Breakdown_DATA!W417=0,0,Investment_Breakdown_DATA!W417),IF($C$2="Current Exchange rate",IF(Investment_Breakdown_DATA!W417=0,0,Investment_Breakdown_DATA!W417/ECO!W16),IF($C$2="Constant Exchange rate",IF(Investment_Breakdown_DATA!W417=0,0,Investment_Breakdown_DATA!W417/ECO!W51))))</f>
        <v>19010</v>
      </c>
      <c r="N481" s="64">
        <f>IF($C$2="National Currency",IF(Investment_Breakdown_DATA!X417=0,0,Investment_Breakdown_DATA!X417),IF($C$2="Current Exchange rate",IF(Investment_Breakdown_DATA!X417=0,0,Investment_Breakdown_DATA!X417/ECO!X16),IF($C$2="Constant Exchange rate",IF(Investment_Breakdown_DATA!X417=0,0,Investment_Breakdown_DATA!X417/ECO!X51))))</f>
        <v>19575</v>
      </c>
      <c r="O481" s="64">
        <f>IF($C$2="National Currency",IF(Investment_Breakdown_DATA!Y417=0,0,Investment_Breakdown_DATA!Y417),IF($C$2="Current Exchange rate",IF(Investment_Breakdown_DATA!Y417=0,0,Investment_Breakdown_DATA!Y417/ECO!Y16),IF($C$2="Constant Exchange rate",IF(Investment_Breakdown_DATA!Y417=0,0,Investment_Breakdown_DATA!Y417/ECO!Y51))))</f>
        <v>15632</v>
      </c>
      <c r="P481" s="144">
        <f>IF($C$2="National Currency",IF(Investment_Breakdown_DATA!Z417=0,0,Investment_Breakdown_DATA!Z417),IF($C$2="Current Exchange rate",IF(Investment_Breakdown_DATA!Z417=0,0,Investment_Breakdown_DATA!Z417/ECO!Z16),IF($C$2="Constant Exchange rate",IF(Investment_Breakdown_DATA!Z417=0,0,Investment_Breakdown_DATA!Z417/ECO!Z51))))</f>
        <v>15615</v>
      </c>
      <c r="Q481" s="63">
        <f t="shared" si="141"/>
        <v>8.6442683944590593E-2</v>
      </c>
      <c r="R481" s="63">
        <f t="shared" si="142"/>
        <v>-0.20143039591315448</v>
      </c>
      <c r="S481" s="63">
        <f t="shared" si="143"/>
        <v>-0.23255928126073933</v>
      </c>
    </row>
    <row r="482" spans="3:19" ht="15" x14ac:dyDescent="0.25">
      <c r="C482" s="165"/>
      <c r="D482" s="166"/>
      <c r="E482" s="61" t="str">
        <f t="shared" si="140"/>
        <v>DK</v>
      </c>
      <c r="F482" s="64">
        <f>IF($C$2="National Currency",IF(Investment_Breakdown_DATA!P418=0,0,Investment_Breakdown_DATA!P418),IF($C$2="Current Exchange rate",IF(Investment_Breakdown_DATA!P418=0,0,Investment_Breakdown_DATA!P418/ECO!P17),IF($C$2="Constant Exchange rate",IF(Investment_Breakdown_DATA!P418=0,0,Investment_Breakdown_DATA!P418/ECO!P52))))</f>
        <v>809.77260822263713</v>
      </c>
      <c r="G482" s="64">
        <f>IF($C$2="National Currency",IF(Investment_Breakdown_DATA!Q418=0,0,Investment_Breakdown_DATA!Q418),IF($C$2="Current Exchange rate",IF(Investment_Breakdown_DATA!Q418=0,0,Investment_Breakdown_DATA!Q418/ECO!Q17),IF($C$2="Constant Exchange rate",IF(Investment_Breakdown_DATA!Q418=0,0,Investment_Breakdown_DATA!Q418/ECO!Q52))))</f>
        <v>209.9615865042376</v>
      </c>
      <c r="H482" s="64">
        <f>IF($C$2="National Currency",IF(Investment_Breakdown_DATA!R418=0,0,Investment_Breakdown_DATA!R418),IF($C$2="Current Exchange rate",IF(Investment_Breakdown_DATA!R418=0,0,Investment_Breakdown_DATA!R418/ECO!R17),IF($C$2="Constant Exchange rate",IF(Investment_Breakdown_DATA!R418=0,0,Investment_Breakdown_DATA!R418/ECO!R52))))</f>
        <v>241.53613689173037</v>
      </c>
      <c r="I482" s="64">
        <f>IF($C$2="National Currency",IF(Investment_Breakdown_DATA!S418=0,0,Investment_Breakdown_DATA!S418),IF($C$2="Current Exchange rate",IF(Investment_Breakdown_DATA!S418=0,0,Investment_Breakdown_DATA!S418/ECO!S17),IF($C$2="Constant Exchange rate",IF(Investment_Breakdown_DATA!S418=0,0,Investment_Breakdown_DATA!S418/ECO!S52))))</f>
        <v>596.276845795334</v>
      </c>
      <c r="J482" s="64">
        <f>IF($C$2="National Currency",IF(Investment_Breakdown_DATA!T418=0,0,Investment_Breakdown_DATA!T418),IF($C$2="Current Exchange rate",IF(Investment_Breakdown_DATA!T418=0,0,Investment_Breakdown_DATA!T418/ECO!T17),IF($C$2="Constant Exchange rate",IF(Investment_Breakdown_DATA!T418=0,0,Investment_Breakdown_DATA!T418/ECO!T52))))</f>
        <v>1070.4831235813199</v>
      </c>
      <c r="K482" s="64">
        <f>IF($C$2="National Currency",IF(Investment_Breakdown_DATA!U418=0,0,Investment_Breakdown_DATA!U418),IF($C$2="Current Exchange rate",IF(Investment_Breakdown_DATA!U418=0,0,Investment_Breakdown_DATA!U418/ECO!U17),IF($C$2="Constant Exchange rate",IF(Investment_Breakdown_DATA!U418=0,0,Investment_Breakdown_DATA!U418/ECO!U52))))</f>
        <v>1115.7473842558393</v>
      </c>
      <c r="L482" s="64">
        <f>IF($C$2="National Currency",IF(Investment_Breakdown_DATA!V418=0,0,Investment_Breakdown_DATA!V418),IF($C$2="Current Exchange rate",IF(Investment_Breakdown_DATA!V418=0,0,Investment_Breakdown_DATA!V418/ECO!V17),IF($C$2="Constant Exchange rate",IF(Investment_Breakdown_DATA!V418=0,0,Investment_Breakdown_DATA!V418/ECO!V52))))</f>
        <v>1598.3604421581404</v>
      </c>
      <c r="M482" s="64">
        <f>IF($C$2="National Currency",IF(Investment_Breakdown_DATA!W418=0,0,Investment_Breakdown_DATA!W418),IF($C$2="Current Exchange rate",IF(Investment_Breakdown_DATA!W418=0,0,Investment_Breakdown_DATA!W418/ECO!W17),IF($C$2="Constant Exchange rate",IF(Investment_Breakdown_DATA!W418=0,0,Investment_Breakdown_DATA!W418/ECO!W52))))</f>
        <v>3481.9758773991648</v>
      </c>
      <c r="N482" s="64">
        <f>IF($C$2="National Currency",IF(Investment_Breakdown_DATA!X418=0,0,Investment_Breakdown_DATA!X418),IF($C$2="Current Exchange rate",IF(Investment_Breakdown_DATA!X418=0,0,Investment_Breakdown_DATA!X418/ECO!X17),IF($C$2="Constant Exchange rate",IF(Investment_Breakdown_DATA!X418=0,0,Investment_Breakdown_DATA!X418/ECO!X52))))</f>
        <v>3832.580285549273</v>
      </c>
      <c r="O482" s="141">
        <f>IF($C$2="National Currency",IF(Investment_Breakdown_DATA!Y418=0,0,Investment_Breakdown_DATA!Y418),IF($C$2="Current Exchange rate",IF(Investment_Breakdown_DATA!Y418=0,0,Investment_Breakdown_DATA!Y418/ECO!Y17),IF($C$2="Constant Exchange rate",IF(Investment_Breakdown_DATA!Y418=0,0,Investment_Breakdown_DATA!Y418/ECO!Y52))))</f>
        <v>3832.580285549273</v>
      </c>
      <c r="P482" s="144">
        <f>IF($C$2="National Currency",IF(Investment_Breakdown_DATA!Z418=0,0,Investment_Breakdown_DATA!Z418),IF($C$2="Current Exchange rate",IF(Investment_Breakdown_DATA!Z418=0,0,Investment_Breakdown_DATA!Z418/ECO!Z17),IF($C$2="Constant Exchange rate",IF(Investment_Breakdown_DATA!Z418=0,0,Investment_Breakdown_DATA!Z418/ECO!Z52))))</f>
        <v>0</v>
      </c>
      <c r="Q482" s="63">
        <f t="shared" si="141"/>
        <v>2.1193610946520253E-2</v>
      </c>
      <c r="R482" s="63">
        <f t="shared" si="142"/>
        <v>0</v>
      </c>
      <c r="S482" s="63">
        <f t="shared" si="143"/>
        <v>3.7329092718527122</v>
      </c>
    </row>
    <row r="483" spans="3:19" ht="15" x14ac:dyDescent="0.25">
      <c r="C483" s="165"/>
      <c r="D483" s="166"/>
      <c r="E483" s="61" t="str">
        <f t="shared" si="140"/>
        <v>EE</v>
      </c>
      <c r="F483" s="64">
        <f>IF($C$2="National Currency",IF(Investment_Breakdown_DATA!P419=0,0,Investment_Breakdown_DATA!P419),IF($C$2="Current Exchange rate",IF(Investment_Breakdown_DATA!P419=0,0,Investment_Breakdown_DATA!P419/ECO!P18),IF($C$2="Constant Exchange rate",IF(Investment_Breakdown_DATA!P419=0,0,Investment_Breakdown_DATA!P419/ECO!P53))))</f>
        <v>34.927715925504586</v>
      </c>
      <c r="G483" s="64">
        <f>IF($C$2="National Currency",IF(Investment_Breakdown_DATA!Q419=0,0,Investment_Breakdown_DATA!Q419),IF($C$2="Current Exchange rate",IF(Investment_Breakdown_DATA!Q419=0,0,Investment_Breakdown_DATA!Q419/ECO!Q18),IF($C$2="Constant Exchange rate",IF(Investment_Breakdown_DATA!Q419=0,0,Investment_Breakdown_DATA!Q419/ECO!Q53))))</f>
        <v>38.794370661996858</v>
      </c>
      <c r="H483" s="64">
        <f>IF($C$2="National Currency",IF(Investment_Breakdown_DATA!R419=0,0,Investment_Breakdown_DATA!R419),IF($C$2="Current Exchange rate",IF(Investment_Breakdown_DATA!R419=0,0,Investment_Breakdown_DATA!R419/ECO!R18),IF($C$2="Constant Exchange rate",IF(Investment_Breakdown_DATA!R419=0,0,Investment_Breakdown_DATA!R419/ECO!R53))))</f>
        <v>57.015581659913337</v>
      </c>
      <c r="I483" s="64">
        <f>IF($C$2="National Currency",IF(Investment_Breakdown_DATA!S419=0,0,Investment_Breakdown_DATA!S419),IF($C$2="Current Exchange rate",IF(Investment_Breakdown_DATA!S419=0,0,Investment_Breakdown_DATA!S419/ECO!S18),IF($C$2="Constant Exchange rate",IF(Investment_Breakdown_DATA!S419=0,0,Investment_Breakdown_DATA!S419/ECO!S53))))</f>
        <v>80.432809683892984</v>
      </c>
      <c r="J483" s="64">
        <f>IF($C$2="National Currency",IF(Investment_Breakdown_DATA!T419=0,0,Investment_Breakdown_DATA!T419),IF($C$2="Current Exchange rate",IF(Investment_Breakdown_DATA!T419=0,0,Investment_Breakdown_DATA!T419/ECO!T18),IF($C$2="Constant Exchange rate",IF(Investment_Breakdown_DATA!T419=0,0,Investment_Breakdown_DATA!T419/ECO!T53))))</f>
        <v>189.8687254739049</v>
      </c>
      <c r="K483" s="64">
        <f>IF($C$2="National Currency",IF(Investment_Breakdown_DATA!U419=0,0,Investment_Breakdown_DATA!U419),IF($C$2="Current Exchange rate",IF(Investment_Breakdown_DATA!U419=0,0,Investment_Breakdown_DATA!U419/ECO!U18),IF($C$2="Constant Exchange rate",IF(Investment_Breakdown_DATA!U419=0,0,Investment_Breakdown_DATA!U419/ECO!U53))))</f>
        <v>266.41871077422576</v>
      </c>
      <c r="L483" s="64">
        <f>IF($C$2="National Currency",IF(Investment_Breakdown_DATA!V419=0,0,Investment_Breakdown_DATA!V419),IF($C$2="Current Exchange rate",IF(Investment_Breakdown_DATA!V419=0,0,Investment_Breakdown_DATA!V419/ECO!V18),IF($C$2="Constant Exchange rate",IF(Investment_Breakdown_DATA!V419=0,0,Investment_Breakdown_DATA!V419/ECO!V53))))</f>
        <v>286.98650185982899</v>
      </c>
      <c r="M483" s="64">
        <f>IF($C$2="National Currency",IF(Investment_Breakdown_DATA!W419=0,0,Investment_Breakdown_DATA!W419),IF($C$2="Current Exchange rate",IF(Investment_Breakdown_DATA!W419=0,0,Investment_Breakdown_DATA!W419/ECO!W18),IF($C$2="Constant Exchange rate",IF(Investment_Breakdown_DATA!W419=0,0,Investment_Breakdown_DATA!W419/ECO!W53))))</f>
        <v>268</v>
      </c>
      <c r="N483" s="64">
        <f>IF($C$2="National Currency",IF(Investment_Breakdown_DATA!X419=0,0,Investment_Breakdown_DATA!X419),IF($C$2="Current Exchange rate",IF(Investment_Breakdown_DATA!X419=0,0,Investment_Breakdown_DATA!X419/ECO!X18),IF($C$2="Constant Exchange rate",IF(Investment_Breakdown_DATA!X419=0,0,Investment_Breakdown_DATA!X419/ECO!X53))))</f>
        <v>292.48</v>
      </c>
      <c r="O483" s="64">
        <f>IF($C$2="National Currency",IF(Investment_Breakdown_DATA!Y419=0,0,Investment_Breakdown_DATA!Y419),IF($C$2="Current Exchange rate",IF(Investment_Breakdown_DATA!Y419=0,0,Investment_Breakdown_DATA!Y419/ECO!Y18),IF($C$2="Constant Exchange rate",IF(Investment_Breakdown_DATA!Y419=0,0,Investment_Breakdown_DATA!Y419/ECO!Y53))))</f>
        <v>225.8</v>
      </c>
      <c r="P483" s="144">
        <f>IF($C$2="National Currency",IF(Investment_Breakdown_DATA!Z419=0,0,Investment_Breakdown_DATA!Z419),IF($C$2="Current Exchange rate",IF(Investment_Breakdown_DATA!Z419=0,0,Investment_Breakdown_DATA!Z419/ECO!Z18),IF($C$2="Constant Exchange rate",IF(Investment_Breakdown_DATA!Z419=0,0,Investment_Breakdown_DATA!Z419/ECO!Z53))))</f>
        <v>0</v>
      </c>
      <c r="Q483" s="63">
        <f t="shared" si="141"/>
        <v>1.248641122996965E-3</v>
      </c>
      <c r="R483" s="63">
        <f t="shared" si="142"/>
        <v>-0.22798140043763682</v>
      </c>
      <c r="S483" s="63">
        <f t="shared" si="143"/>
        <v>5.4647800182982618</v>
      </c>
    </row>
    <row r="484" spans="3:19" ht="15" x14ac:dyDescent="0.25">
      <c r="C484" s="165"/>
      <c r="D484" s="166"/>
      <c r="E484" s="61" t="str">
        <f t="shared" si="140"/>
        <v>ES</v>
      </c>
      <c r="F484" s="64">
        <f>IF($C$2="National Currency",IF(Investment_Breakdown_DATA!P420=0,0,Investment_Breakdown_DATA!P420),IF($C$2="Current Exchange rate",IF(Investment_Breakdown_DATA!P420=0,0,Investment_Breakdown_DATA!P420/ECO!P19),IF($C$2="Constant Exchange rate",IF(Investment_Breakdown_DATA!P420=0,0,Investment_Breakdown_DATA!P420/ECO!P54))))</f>
        <v>9699.99</v>
      </c>
      <c r="G484" s="64">
        <f>IF($C$2="National Currency",IF(Investment_Breakdown_DATA!Q420=0,0,Investment_Breakdown_DATA!Q420),IF($C$2="Current Exchange rate",IF(Investment_Breakdown_DATA!Q420=0,0,Investment_Breakdown_DATA!Q420/ECO!Q19),IF($C$2="Constant Exchange rate",IF(Investment_Breakdown_DATA!Q420=0,0,Investment_Breakdown_DATA!Q420/ECO!Q54))))</f>
        <v>9999.0300000000007</v>
      </c>
      <c r="H484" s="64">
        <f>IF($C$2="National Currency",IF(Investment_Breakdown_DATA!R420=0,0,Investment_Breakdown_DATA!R420),IF($C$2="Current Exchange rate",IF(Investment_Breakdown_DATA!R420=0,0,Investment_Breakdown_DATA!R420/ECO!R19),IF($C$2="Constant Exchange rate",IF(Investment_Breakdown_DATA!R420=0,0,Investment_Breakdown_DATA!R420/ECO!R54))))</f>
        <v>10701.3</v>
      </c>
      <c r="I484" s="64">
        <f>IF($C$2="National Currency",IF(Investment_Breakdown_DATA!S420=0,0,Investment_Breakdown_DATA!S420),IF($C$2="Current Exchange rate",IF(Investment_Breakdown_DATA!S420=0,0,Investment_Breakdown_DATA!S420/ECO!S19),IF($C$2="Constant Exchange rate",IF(Investment_Breakdown_DATA!S420=0,0,Investment_Breakdown_DATA!S420/ECO!S54))))</f>
        <v>11451.08780458</v>
      </c>
      <c r="J484" s="64">
        <f>IF($C$2="National Currency",IF(Investment_Breakdown_DATA!T420=0,0,Investment_Breakdown_DATA!T420),IF($C$2="Current Exchange rate",IF(Investment_Breakdown_DATA!T420=0,0,Investment_Breakdown_DATA!T420/ECO!T19),IF($C$2="Constant Exchange rate",IF(Investment_Breakdown_DATA!T420=0,0,Investment_Breakdown_DATA!T420/ECO!T54))))</f>
        <v>29902.73557150998</v>
      </c>
      <c r="K484" s="64">
        <f>IF($C$2="National Currency",IF(Investment_Breakdown_DATA!U420=0,0,Investment_Breakdown_DATA!U420),IF($C$2="Current Exchange rate",IF(Investment_Breakdown_DATA!U420=0,0,Investment_Breakdown_DATA!U420/ECO!U19),IF($C$2="Constant Exchange rate",IF(Investment_Breakdown_DATA!U420=0,0,Investment_Breakdown_DATA!U420/ECO!U54))))</f>
        <v>9840.0115213299978</v>
      </c>
      <c r="L484" s="141">
        <f>IF($C$2="National Currency",IF(Investment_Breakdown_DATA!V420=0,0,Investment_Breakdown_DATA!V420),IF($C$2="Current Exchange rate",IF(Investment_Breakdown_DATA!V420=0,0,Investment_Breakdown_DATA!V420/ECO!V19),IF($C$2="Constant Exchange rate",IF(Investment_Breakdown_DATA!V420=0,0,Investment_Breakdown_DATA!V420/ECO!V54))))</f>
        <v>12053.989866819997</v>
      </c>
      <c r="M484" s="64">
        <f>IF($C$2="National Currency",IF(Investment_Breakdown_DATA!W420=0,0,Investment_Breakdown_DATA!W420),IF($C$2="Current Exchange rate",IF(Investment_Breakdown_DATA!W420=0,0,Investment_Breakdown_DATA!W420/ECO!W19),IF($C$2="Constant Exchange rate",IF(Investment_Breakdown_DATA!W420=0,0,Investment_Breakdown_DATA!W420/ECO!W54))))</f>
        <v>14267.968212309994</v>
      </c>
      <c r="N484" s="64">
        <f>IF($C$2="National Currency",IF(Investment_Breakdown_DATA!X420=0,0,Investment_Breakdown_DATA!X420),IF($C$2="Current Exchange rate",IF(Investment_Breakdown_DATA!X420=0,0,Investment_Breakdown_DATA!X420/ECO!X19),IF($C$2="Constant Exchange rate",IF(Investment_Breakdown_DATA!X420=0,0,Investment_Breakdown_DATA!X420/ECO!X54))))</f>
        <v>14667.361896410001</v>
      </c>
      <c r="O484" s="64">
        <f>IF($C$2="National Currency",IF(Investment_Breakdown_DATA!Y420=0,0,Investment_Breakdown_DATA!Y420),IF($C$2="Current Exchange rate",IF(Investment_Breakdown_DATA!Y420=0,0,Investment_Breakdown_DATA!Y420/ECO!Y19),IF($C$2="Constant Exchange rate",IF(Investment_Breakdown_DATA!Y420=0,0,Investment_Breakdown_DATA!Y420/ECO!Y54))))</f>
        <v>13502.238417869994</v>
      </c>
      <c r="P484" s="144">
        <f>IF($C$2="National Currency",IF(Investment_Breakdown_DATA!Z420=0,0,Investment_Breakdown_DATA!Z420),IF($C$2="Current Exchange rate",IF(Investment_Breakdown_DATA!Z420=0,0,Investment_Breakdown_DATA!Z420/ECO!Z19),IF($C$2="Constant Exchange rate",IF(Investment_Breakdown_DATA!Z420=0,0,Investment_Breakdown_DATA!Z420/ECO!Z54))))</f>
        <v>12603.46705746</v>
      </c>
      <c r="Q484" s="63">
        <f t="shared" si="141"/>
        <v>7.4665412493631331E-2</v>
      </c>
      <c r="R484" s="63">
        <f t="shared" si="142"/>
        <v>-7.9436471723329016E-2</v>
      </c>
      <c r="S484" s="63">
        <f t="shared" si="143"/>
        <v>0.39198477708430568</v>
      </c>
    </row>
    <row r="485" spans="3:19" ht="15" x14ac:dyDescent="0.25">
      <c r="C485" s="165"/>
      <c r="D485" s="166"/>
      <c r="E485" s="61" t="str">
        <f t="shared" si="140"/>
        <v>FI</v>
      </c>
      <c r="F485" s="64">
        <f>IF($C$2="National Currency",IF(Investment_Breakdown_DATA!P421=0,0,Investment_Breakdown_DATA!P421),IF($C$2="Current Exchange rate",IF(Investment_Breakdown_DATA!P421=0,0,Investment_Breakdown_DATA!P421/ECO!P20),IF($C$2="Constant Exchange rate",IF(Investment_Breakdown_DATA!P421=0,0,Investment_Breakdown_DATA!P421/ECO!P55))))</f>
        <v>903</v>
      </c>
      <c r="G485" s="64">
        <f>IF($C$2="National Currency",IF(Investment_Breakdown_DATA!Q421=0,0,Investment_Breakdown_DATA!Q421),IF($C$2="Current Exchange rate",IF(Investment_Breakdown_DATA!Q421=0,0,Investment_Breakdown_DATA!Q421/ECO!Q20),IF($C$2="Constant Exchange rate",IF(Investment_Breakdown_DATA!Q421=0,0,Investment_Breakdown_DATA!Q421/ECO!Q55))))</f>
        <v>822</v>
      </c>
      <c r="H485" s="64">
        <f>IF($C$2="National Currency",IF(Investment_Breakdown_DATA!R421=0,0,Investment_Breakdown_DATA!R421),IF($C$2="Current Exchange rate",IF(Investment_Breakdown_DATA!R421=0,0,Investment_Breakdown_DATA!R421/ECO!R20),IF($C$2="Constant Exchange rate",IF(Investment_Breakdown_DATA!R421=0,0,Investment_Breakdown_DATA!R421/ECO!R55))))</f>
        <v>1256</v>
      </c>
      <c r="I485" s="64">
        <f>IF($C$2="National Currency",IF(Investment_Breakdown_DATA!S421=0,0,Investment_Breakdown_DATA!S421),IF($C$2="Current Exchange rate",IF(Investment_Breakdown_DATA!S421=0,0,Investment_Breakdown_DATA!S421/ECO!S20),IF($C$2="Constant Exchange rate",IF(Investment_Breakdown_DATA!S421=0,0,Investment_Breakdown_DATA!S421/ECO!S55))))</f>
        <v>1334</v>
      </c>
      <c r="J485" s="64">
        <f>IF($C$2="National Currency",IF(Investment_Breakdown_DATA!T421=0,0,Investment_Breakdown_DATA!T421),IF($C$2="Current Exchange rate",IF(Investment_Breakdown_DATA!T421=0,0,Investment_Breakdown_DATA!T421/ECO!T20),IF($C$2="Constant Exchange rate",IF(Investment_Breakdown_DATA!T421=0,0,Investment_Breakdown_DATA!T421/ECO!T55))))</f>
        <v>920</v>
      </c>
      <c r="K485" s="64">
        <f>IF($C$2="National Currency",IF(Investment_Breakdown_DATA!U421=0,0,Investment_Breakdown_DATA!U421),IF($C$2="Current Exchange rate",IF(Investment_Breakdown_DATA!U421=0,0,Investment_Breakdown_DATA!U421/ECO!U20),IF($C$2="Constant Exchange rate",IF(Investment_Breakdown_DATA!U421=0,0,Investment_Breakdown_DATA!U421/ECO!U55))))</f>
        <v>565</v>
      </c>
      <c r="L485" s="64">
        <f>IF($C$2="National Currency",IF(Investment_Breakdown_DATA!V421=0,0,Investment_Breakdown_DATA!V421),IF($C$2="Current Exchange rate",IF(Investment_Breakdown_DATA!V421=0,0,Investment_Breakdown_DATA!V421/ECO!V20),IF($C$2="Constant Exchange rate",IF(Investment_Breakdown_DATA!V421=0,0,Investment_Breakdown_DATA!V421/ECO!V55))))</f>
        <v>1081</v>
      </c>
      <c r="M485" s="64">
        <f>IF($C$2="National Currency",IF(Investment_Breakdown_DATA!W421=0,0,Investment_Breakdown_DATA!W421),IF($C$2="Current Exchange rate",IF(Investment_Breakdown_DATA!W421=0,0,Investment_Breakdown_DATA!W421/ECO!W20),IF($C$2="Constant Exchange rate",IF(Investment_Breakdown_DATA!W421=0,0,Investment_Breakdown_DATA!W421/ECO!W55))))</f>
        <v>383</v>
      </c>
      <c r="N485" s="64">
        <f>IF($C$2="National Currency",IF(Investment_Breakdown_DATA!X421=0,0,Investment_Breakdown_DATA!X421),IF($C$2="Current Exchange rate",IF(Investment_Breakdown_DATA!X421=0,0,Investment_Breakdown_DATA!X421/ECO!X20),IF($C$2="Constant Exchange rate",IF(Investment_Breakdown_DATA!X421=0,0,Investment_Breakdown_DATA!X421/ECO!X55))))</f>
        <v>351</v>
      </c>
      <c r="O485" s="64">
        <f>IF($C$2="National Currency",IF(Investment_Breakdown_DATA!Y421=0,0,Investment_Breakdown_DATA!Y421),IF($C$2="Current Exchange rate",IF(Investment_Breakdown_DATA!Y421=0,0,Investment_Breakdown_DATA!Y421/ECO!Y20),IF($C$2="Constant Exchange rate",IF(Investment_Breakdown_DATA!Y421=0,0,Investment_Breakdown_DATA!Y421/ECO!Y55))))</f>
        <v>246</v>
      </c>
      <c r="P485" s="144">
        <f>IF($C$2="National Currency",IF(Investment_Breakdown_DATA!Z421=0,0,Investment_Breakdown_DATA!Z421),IF($C$2="Current Exchange rate",IF(Investment_Breakdown_DATA!Z421=0,0,Investment_Breakdown_DATA!Z421/ECO!Z20),IF($C$2="Constant Exchange rate",IF(Investment_Breakdown_DATA!Z421=0,0,Investment_Breakdown_DATA!Z421/ECO!Z55))))</f>
        <v>730</v>
      </c>
      <c r="Q485" s="63">
        <f t="shared" si="141"/>
        <v>1.3603441818301745E-3</v>
      </c>
      <c r="R485" s="63">
        <f t="shared" si="142"/>
        <v>-0.29914529914529919</v>
      </c>
      <c r="S485" s="63">
        <f t="shared" si="143"/>
        <v>-0.72757475083056478</v>
      </c>
    </row>
    <row r="486" spans="3:19" ht="15" x14ac:dyDescent="0.25">
      <c r="C486" s="165"/>
      <c r="D486" s="166"/>
      <c r="E486" s="61" t="str">
        <f t="shared" si="140"/>
        <v>FR</v>
      </c>
      <c r="F486" s="64">
        <f>IF($C$2="National Currency",IF(Investment_Breakdown_DATA!P422=0,0,Investment_Breakdown_DATA!P422),IF($C$2="Current Exchange rate",IF(Investment_Breakdown_DATA!P422=0,0,Investment_Breakdown_DATA!P422/ECO!P21),IF($C$2="Constant Exchange rate",IF(Investment_Breakdown_DATA!P422=0,0,Investment_Breakdown_DATA!P422/ECO!P56))))</f>
        <v>0</v>
      </c>
      <c r="G486" s="64">
        <f>IF($C$2="National Currency",IF(Investment_Breakdown_DATA!Q422=0,0,Investment_Breakdown_DATA!Q422),IF($C$2="Current Exchange rate",IF(Investment_Breakdown_DATA!Q422=0,0,Investment_Breakdown_DATA!Q422/ECO!Q21),IF($C$2="Constant Exchange rate",IF(Investment_Breakdown_DATA!Q422=0,0,Investment_Breakdown_DATA!Q422/ECO!Q56))))</f>
        <v>0</v>
      </c>
      <c r="H486" s="64">
        <f>IF($C$2="National Currency",IF(Investment_Breakdown_DATA!R422=0,0,Investment_Breakdown_DATA!R422),IF($C$2="Current Exchange rate",IF(Investment_Breakdown_DATA!R422=0,0,Investment_Breakdown_DATA!R422/ECO!R21),IF($C$2="Constant Exchange rate",IF(Investment_Breakdown_DATA!R422=0,0,Investment_Breakdown_DATA!R422/ECO!R56))))</f>
        <v>0</v>
      </c>
      <c r="I486" s="64">
        <f>IF($C$2="National Currency",IF(Investment_Breakdown_DATA!S422=0,0,Investment_Breakdown_DATA!S422),IF($C$2="Current Exchange rate",IF(Investment_Breakdown_DATA!S422=0,0,Investment_Breakdown_DATA!S422/ECO!S21),IF($C$2="Constant Exchange rate",IF(Investment_Breakdown_DATA!S422=0,0,Investment_Breakdown_DATA!S422/ECO!S56))))</f>
        <v>0</v>
      </c>
      <c r="J486" s="64">
        <f>IF($C$2="National Currency",IF(Investment_Breakdown_DATA!T422=0,0,Investment_Breakdown_DATA!T422),IF($C$2="Current Exchange rate",IF(Investment_Breakdown_DATA!T422=0,0,Investment_Breakdown_DATA!T422/ECO!T21),IF($C$2="Constant Exchange rate",IF(Investment_Breakdown_DATA!T422=0,0,Investment_Breakdown_DATA!T422/ECO!T56))))</f>
        <v>0</v>
      </c>
      <c r="K486" s="64">
        <f>IF($C$2="National Currency",IF(Investment_Breakdown_DATA!U422=0,0,Investment_Breakdown_DATA!U422),IF($C$2="Current Exchange rate",IF(Investment_Breakdown_DATA!U422=0,0,Investment_Breakdown_DATA!U422/ECO!U21),IF($C$2="Constant Exchange rate",IF(Investment_Breakdown_DATA!U422=0,0,Investment_Breakdown_DATA!U422/ECO!U56))))</f>
        <v>0</v>
      </c>
      <c r="L486" s="64">
        <f>IF($C$2="National Currency",IF(Investment_Breakdown_DATA!V422=0,0,Investment_Breakdown_DATA!V422),IF($C$2="Current Exchange rate",IF(Investment_Breakdown_DATA!V422=0,0,Investment_Breakdown_DATA!V422/ECO!V21),IF($C$2="Constant Exchange rate",IF(Investment_Breakdown_DATA!V422=0,0,Investment_Breakdown_DATA!V422/ECO!V56))))</f>
        <v>0</v>
      </c>
      <c r="M486" s="64">
        <f>IF($C$2="National Currency",IF(Investment_Breakdown_DATA!W422=0,0,Investment_Breakdown_DATA!W422),IF($C$2="Current Exchange rate",IF(Investment_Breakdown_DATA!W422=0,0,Investment_Breakdown_DATA!W422/ECO!W21),IF($C$2="Constant Exchange rate",IF(Investment_Breakdown_DATA!W422=0,0,Investment_Breakdown_DATA!W422/ECO!W56))))</f>
        <v>0</v>
      </c>
      <c r="N486" s="64">
        <f>IF($C$2="National Currency",IF(Investment_Breakdown_DATA!X422=0,0,Investment_Breakdown_DATA!X422),IF($C$2="Current Exchange rate",IF(Investment_Breakdown_DATA!X422=0,0,Investment_Breakdown_DATA!X422/ECO!X21),IF($C$2="Constant Exchange rate",IF(Investment_Breakdown_DATA!X422=0,0,Investment_Breakdown_DATA!X422/ECO!X56))))</f>
        <v>0</v>
      </c>
      <c r="O486" s="64">
        <f>IF($C$2="National Currency",IF(Investment_Breakdown_DATA!Y422=0,0,Investment_Breakdown_DATA!Y422),IF($C$2="Current Exchange rate",IF(Investment_Breakdown_DATA!Y422=0,0,Investment_Breakdown_DATA!Y422/ECO!Y21),IF($C$2="Constant Exchange rate",IF(Investment_Breakdown_DATA!Y422=0,0,Investment_Breakdown_DATA!Y422/ECO!Y56))))</f>
        <v>0</v>
      </c>
      <c r="P486" s="144">
        <f>IF($C$2="National Currency",IF(Investment_Breakdown_DATA!Z422=0,0,Investment_Breakdown_DATA!Z422),IF($C$2="Current Exchange rate",IF(Investment_Breakdown_DATA!Z422=0,0,Investment_Breakdown_DATA!Z422/ECO!Z21),IF($C$2="Constant Exchange rate",IF(Investment_Breakdown_DATA!Z422=0,0,Investment_Breakdown_DATA!Z422/ECO!Z56))))</f>
        <v>0</v>
      </c>
      <c r="Q486" s="63">
        <f t="shared" si="141"/>
        <v>0</v>
      </c>
      <c r="R486" s="63" t="str">
        <f t="shared" si="142"/>
        <v>-</v>
      </c>
      <c r="S486" s="63" t="str">
        <f t="shared" si="143"/>
        <v>-</v>
      </c>
    </row>
    <row r="487" spans="3:19" ht="15" x14ac:dyDescent="0.25">
      <c r="C487" s="165"/>
      <c r="D487" s="166"/>
      <c r="E487" s="61" t="str">
        <f t="shared" si="140"/>
        <v>GR</v>
      </c>
      <c r="F487" s="64">
        <f>IF($C$2="National Currency",IF(Investment_Breakdown_DATA!P423=0,0,Investment_Breakdown_DATA!P423),IF($C$2="Current Exchange rate",IF(Investment_Breakdown_DATA!P423=0,0,Investment_Breakdown_DATA!P423/ECO!P22),IF($C$2="Constant Exchange rate",IF(Investment_Breakdown_DATA!P423=0,0,Investment_Breakdown_DATA!P423/ECO!P57))))</f>
        <v>0</v>
      </c>
      <c r="G487" s="64">
        <f>IF($C$2="National Currency",IF(Investment_Breakdown_DATA!Q423=0,0,Investment_Breakdown_DATA!Q423),IF($C$2="Current Exchange rate",IF(Investment_Breakdown_DATA!Q423=0,0,Investment_Breakdown_DATA!Q423/ECO!Q22),IF($C$2="Constant Exchange rate",IF(Investment_Breakdown_DATA!Q423=0,0,Investment_Breakdown_DATA!Q423/ECO!Q57))))</f>
        <v>0</v>
      </c>
      <c r="H487" s="64">
        <f>IF($C$2="National Currency",IF(Investment_Breakdown_DATA!R423=0,0,Investment_Breakdown_DATA!R423),IF($C$2="Current Exchange rate",IF(Investment_Breakdown_DATA!R423=0,0,Investment_Breakdown_DATA!R423/ECO!R22),IF($C$2="Constant Exchange rate",IF(Investment_Breakdown_DATA!R423=0,0,Investment_Breakdown_DATA!R423/ECO!R57))))</f>
        <v>0</v>
      </c>
      <c r="I487" s="64">
        <f>IF($C$2="National Currency",IF(Investment_Breakdown_DATA!S423=0,0,Investment_Breakdown_DATA!S423),IF($C$2="Current Exchange rate",IF(Investment_Breakdown_DATA!S423=0,0,Investment_Breakdown_DATA!S423/ECO!S22),IF($C$2="Constant Exchange rate",IF(Investment_Breakdown_DATA!S423=0,0,Investment_Breakdown_DATA!S423/ECO!S57))))</f>
        <v>0</v>
      </c>
      <c r="J487" s="64">
        <f>IF($C$2="National Currency",IF(Investment_Breakdown_DATA!T423=0,0,Investment_Breakdown_DATA!T423),IF($C$2="Current Exchange rate",IF(Investment_Breakdown_DATA!T423=0,0,Investment_Breakdown_DATA!T423/ECO!T22),IF($C$2="Constant Exchange rate",IF(Investment_Breakdown_DATA!T423=0,0,Investment_Breakdown_DATA!T423/ECO!T57))))</f>
        <v>0</v>
      </c>
      <c r="K487" s="64">
        <f>IF($C$2="National Currency",IF(Investment_Breakdown_DATA!U423=0,0,Investment_Breakdown_DATA!U423),IF($C$2="Current Exchange rate",IF(Investment_Breakdown_DATA!U423=0,0,Investment_Breakdown_DATA!U423/ECO!U22),IF($C$2="Constant Exchange rate",IF(Investment_Breakdown_DATA!U423=0,0,Investment_Breakdown_DATA!U423/ECO!U57))))</f>
        <v>0</v>
      </c>
      <c r="L487" s="64">
        <f>IF($C$2="National Currency",IF(Investment_Breakdown_DATA!V423=0,0,Investment_Breakdown_DATA!V423),IF($C$2="Current Exchange rate",IF(Investment_Breakdown_DATA!V423=0,0,Investment_Breakdown_DATA!V423/ECO!V22),IF($C$2="Constant Exchange rate",IF(Investment_Breakdown_DATA!V423=0,0,Investment_Breakdown_DATA!V423/ECO!V57))))</f>
        <v>0</v>
      </c>
      <c r="M487" s="64">
        <f>IF($C$2="National Currency",IF(Investment_Breakdown_DATA!W423=0,0,Investment_Breakdown_DATA!W423),IF($C$2="Current Exchange rate",IF(Investment_Breakdown_DATA!W423=0,0,Investment_Breakdown_DATA!W423/ECO!W22),IF($C$2="Constant Exchange rate",IF(Investment_Breakdown_DATA!W423=0,0,Investment_Breakdown_DATA!W423/ECO!W57))))</f>
        <v>0</v>
      </c>
      <c r="N487" s="64">
        <f>IF($C$2="National Currency",IF(Investment_Breakdown_DATA!X423=0,0,Investment_Breakdown_DATA!X423),IF($C$2="Current Exchange rate",IF(Investment_Breakdown_DATA!X423=0,0,Investment_Breakdown_DATA!X423/ECO!X22),IF($C$2="Constant Exchange rate",IF(Investment_Breakdown_DATA!X423=0,0,Investment_Breakdown_DATA!X423/ECO!X57))))</f>
        <v>0</v>
      </c>
      <c r="O487" s="64">
        <f>IF($C$2="National Currency",IF(Investment_Breakdown_DATA!Y423=0,0,Investment_Breakdown_DATA!Y423),IF($C$2="Current Exchange rate",IF(Investment_Breakdown_DATA!Y423=0,0,Investment_Breakdown_DATA!Y423/ECO!Y22),IF($C$2="Constant Exchange rate",IF(Investment_Breakdown_DATA!Y423=0,0,Investment_Breakdown_DATA!Y423/ECO!Y57))))</f>
        <v>0</v>
      </c>
      <c r="P487" s="144">
        <f>IF($C$2="National Currency",IF(Investment_Breakdown_DATA!Z423=0,0,Investment_Breakdown_DATA!Z423),IF($C$2="Current Exchange rate",IF(Investment_Breakdown_DATA!Z423=0,0,Investment_Breakdown_DATA!Z423/ECO!Z22),IF($C$2="Constant Exchange rate",IF(Investment_Breakdown_DATA!Z423=0,0,Investment_Breakdown_DATA!Z423/ECO!Z57))))</f>
        <v>0</v>
      </c>
      <c r="Q487" s="63">
        <f t="shared" si="141"/>
        <v>0</v>
      </c>
      <c r="R487" s="63" t="str">
        <f t="shared" si="142"/>
        <v>-</v>
      </c>
      <c r="S487" s="63" t="str">
        <f t="shared" si="143"/>
        <v>-</v>
      </c>
    </row>
    <row r="488" spans="3:19" ht="15" x14ac:dyDescent="0.25">
      <c r="C488" s="165"/>
      <c r="D488" s="166"/>
      <c r="E488" s="61" t="str">
        <f t="shared" si="140"/>
        <v>HR</v>
      </c>
      <c r="F488" s="64">
        <f>IF($C$2="National Currency",IF(Investment_Breakdown_DATA!P424=0,0,Investment_Breakdown_DATA!P424),IF($C$2="Current Exchange rate",IF(Investment_Breakdown_DATA!P424=0,0,Investment_Breakdown_DATA!P424/ECO!P23),IF($C$2="Constant Exchange rate",IF(Investment_Breakdown_DATA!P424=0,0,Investment_Breakdown_DATA!P424/ECO!P58))))</f>
        <v>0</v>
      </c>
      <c r="G488" s="64">
        <f>IF($C$2="National Currency",IF(Investment_Breakdown_DATA!Q424=0,0,Investment_Breakdown_DATA!Q424),IF($C$2="Current Exchange rate",IF(Investment_Breakdown_DATA!Q424=0,0,Investment_Breakdown_DATA!Q424/ECO!Q23),IF($C$2="Constant Exchange rate",IF(Investment_Breakdown_DATA!Q424=0,0,Investment_Breakdown_DATA!Q424/ECO!Q58))))</f>
        <v>0</v>
      </c>
      <c r="H488" s="64">
        <f>IF($C$2="National Currency",IF(Investment_Breakdown_DATA!R424=0,0,Investment_Breakdown_DATA!R424),IF($C$2="Current Exchange rate",IF(Investment_Breakdown_DATA!R424=0,0,Investment_Breakdown_DATA!R424/ECO!R23),IF($C$2="Constant Exchange rate",IF(Investment_Breakdown_DATA!R424=0,0,Investment_Breakdown_DATA!R424/ECO!R58))))</f>
        <v>0</v>
      </c>
      <c r="I488" s="64">
        <f>IF($C$2="National Currency",IF(Investment_Breakdown_DATA!S424=0,0,Investment_Breakdown_DATA!S424),IF($C$2="Current Exchange rate",IF(Investment_Breakdown_DATA!S424=0,0,Investment_Breakdown_DATA!S424/ECO!S23),IF($C$2="Constant Exchange rate",IF(Investment_Breakdown_DATA!S424=0,0,Investment_Breakdown_DATA!S424/ECO!S58))))</f>
        <v>0</v>
      </c>
      <c r="J488" s="64">
        <f>IF($C$2="National Currency",IF(Investment_Breakdown_DATA!T424=0,0,Investment_Breakdown_DATA!T424),IF($C$2="Current Exchange rate",IF(Investment_Breakdown_DATA!T424=0,0,Investment_Breakdown_DATA!T424/ECO!T23),IF($C$2="Constant Exchange rate",IF(Investment_Breakdown_DATA!T424=0,0,Investment_Breakdown_DATA!T424/ECO!T58))))</f>
        <v>0</v>
      </c>
      <c r="K488" s="64">
        <f>IF($C$2="National Currency",IF(Investment_Breakdown_DATA!U424=0,0,Investment_Breakdown_DATA!U424),IF($C$2="Current Exchange rate",IF(Investment_Breakdown_DATA!U424=0,0,Investment_Breakdown_DATA!U424/ECO!U23),IF($C$2="Constant Exchange rate",IF(Investment_Breakdown_DATA!U424=0,0,Investment_Breakdown_DATA!U424/ECO!U58))))</f>
        <v>0</v>
      </c>
      <c r="L488" s="64">
        <f>IF($C$2="National Currency",IF(Investment_Breakdown_DATA!V424=0,0,Investment_Breakdown_DATA!V424),IF($C$2="Current Exchange rate",IF(Investment_Breakdown_DATA!V424=0,0,Investment_Breakdown_DATA!V424/ECO!V23),IF($C$2="Constant Exchange rate",IF(Investment_Breakdown_DATA!V424=0,0,Investment_Breakdown_DATA!V424/ECO!V58))))</f>
        <v>0</v>
      </c>
      <c r="M488" s="64">
        <f>IF($C$2="National Currency",IF(Investment_Breakdown_DATA!W424=0,0,Investment_Breakdown_DATA!W424),IF($C$2="Current Exchange rate",IF(Investment_Breakdown_DATA!W424=0,0,Investment_Breakdown_DATA!W424/ECO!W23),IF($C$2="Constant Exchange rate",IF(Investment_Breakdown_DATA!W424=0,0,Investment_Breakdown_DATA!W424/ECO!W58))))</f>
        <v>0</v>
      </c>
      <c r="N488" s="64">
        <f>IF($C$2="National Currency",IF(Investment_Breakdown_DATA!X424=0,0,Investment_Breakdown_DATA!X424),IF($C$2="Current Exchange rate",IF(Investment_Breakdown_DATA!X424=0,0,Investment_Breakdown_DATA!X424/ECO!X23),IF($C$2="Constant Exchange rate",IF(Investment_Breakdown_DATA!X424=0,0,Investment_Breakdown_DATA!X424/ECO!X58))))</f>
        <v>0</v>
      </c>
      <c r="O488" s="64">
        <f>IF($C$2="National Currency",IF(Investment_Breakdown_DATA!Y424=0,0,Investment_Breakdown_DATA!Y424),IF($C$2="Current Exchange rate",IF(Investment_Breakdown_DATA!Y424=0,0,Investment_Breakdown_DATA!Y424/ECO!Y23),IF($C$2="Constant Exchange rate",IF(Investment_Breakdown_DATA!Y424=0,0,Investment_Breakdown_DATA!Y424/ECO!Y58))))</f>
        <v>0</v>
      </c>
      <c r="P488" s="144">
        <f>IF($C$2="National Currency",IF(Investment_Breakdown_DATA!Z424=0,0,Investment_Breakdown_DATA!Z424),IF($C$2="Current Exchange rate",IF(Investment_Breakdown_DATA!Z424=0,0,Investment_Breakdown_DATA!Z424/ECO!Z23),IF($C$2="Constant Exchange rate",IF(Investment_Breakdown_DATA!Z424=0,0,Investment_Breakdown_DATA!Z424/ECO!Z58))))</f>
        <v>0</v>
      </c>
      <c r="Q488" s="63">
        <f t="shared" si="141"/>
        <v>0</v>
      </c>
      <c r="R488" s="63" t="str">
        <f t="shared" si="142"/>
        <v>-</v>
      </c>
      <c r="S488" s="63" t="str">
        <f t="shared" si="143"/>
        <v>-</v>
      </c>
    </row>
    <row r="489" spans="3:19" ht="15" x14ac:dyDescent="0.25">
      <c r="C489" s="165"/>
      <c r="D489" s="166"/>
      <c r="E489" s="61" t="str">
        <f t="shared" si="140"/>
        <v>HU</v>
      </c>
      <c r="F489" s="64">
        <f>IF($C$2="National Currency",IF(Investment_Breakdown_DATA!P425=0,0,Investment_Breakdown_DATA!P425),IF($C$2="Current Exchange rate",IF(Investment_Breakdown_DATA!P425=0,0,Investment_Breakdown_DATA!P425/ECO!P24),IF($C$2="Constant Exchange rate",IF(Investment_Breakdown_DATA!P425=0,0,Investment_Breakdown_DATA!P425/ECO!P59))))</f>
        <v>148.89712873169802</v>
      </c>
      <c r="G489" s="64">
        <f>IF($C$2="National Currency",IF(Investment_Breakdown_DATA!Q425=0,0,Investment_Breakdown_DATA!Q425),IF($C$2="Current Exchange rate",IF(Investment_Breakdown_DATA!Q425=0,0,Investment_Breakdown_DATA!Q425/ECO!Q24),IF($C$2="Constant Exchange rate",IF(Investment_Breakdown_DATA!Q425=0,0,Investment_Breakdown_DATA!Q425/ECO!Q59))))</f>
        <v>144.91665082081511</v>
      </c>
      <c r="H489" s="64">
        <f>IF($C$2="National Currency",IF(Investment_Breakdown_DATA!R425=0,0,Investment_Breakdown_DATA!R425),IF($C$2="Current Exchange rate",IF(Investment_Breakdown_DATA!R425=0,0,Investment_Breakdown_DATA!R425/ECO!R24),IF($C$2="Constant Exchange rate",IF(Investment_Breakdown_DATA!R425=0,0,Investment_Breakdown_DATA!R425/ECO!R59))))</f>
        <v>163.95385688026875</v>
      </c>
      <c r="I489" s="64">
        <f>IF($C$2="National Currency",IF(Investment_Breakdown_DATA!S425=0,0,Investment_Breakdown_DATA!S425),IF($C$2="Current Exchange rate",IF(Investment_Breakdown_DATA!S425=0,0,Investment_Breakdown_DATA!S425/ECO!S24),IF($C$2="Constant Exchange rate",IF(Investment_Breakdown_DATA!S425=0,0,Investment_Breakdown_DATA!S425/ECO!S59))))</f>
        <v>349.65456043607782</v>
      </c>
      <c r="J489" s="64">
        <f>IF($C$2="National Currency",IF(Investment_Breakdown_DATA!T425=0,0,Investment_Breakdown_DATA!T425),IF($C$2="Current Exchange rate",IF(Investment_Breakdown_DATA!T425=0,0,Investment_Breakdown_DATA!T425/ECO!T24),IF($C$2="Constant Exchange rate",IF(Investment_Breakdown_DATA!T425=0,0,Investment_Breakdown_DATA!T425/ECO!T59))))</f>
        <v>567.38289915700068</v>
      </c>
      <c r="K489" s="64">
        <f>IF($C$2="National Currency",IF(Investment_Breakdown_DATA!U425=0,0,Investment_Breakdown_DATA!U425),IF($C$2="Current Exchange rate",IF(Investment_Breakdown_DATA!U425=0,0,Investment_Breakdown_DATA!U425/ECO!U24),IF($C$2="Constant Exchange rate",IF(Investment_Breakdown_DATA!U425=0,0,Investment_Breakdown_DATA!U425/ECO!U59))))</f>
        <v>775.26145655067501</v>
      </c>
      <c r="L489" s="64">
        <f>IF($C$2="National Currency",IF(Investment_Breakdown_DATA!V425=0,0,Investment_Breakdown_DATA!V425),IF($C$2="Current Exchange rate",IF(Investment_Breakdown_DATA!V425=0,0,Investment_Breakdown_DATA!V425/ECO!V24),IF($C$2="Constant Exchange rate",IF(Investment_Breakdown_DATA!V425=0,0,Investment_Breakdown_DATA!V425/ECO!V59))))</f>
        <v>969.04354440007603</v>
      </c>
      <c r="M489" s="64">
        <f>IF($C$2="National Currency",IF(Investment_Breakdown_DATA!W425=0,0,Investment_Breakdown_DATA!W425),IF($C$2="Current Exchange rate",IF(Investment_Breakdown_DATA!W425=0,0,Investment_Breakdown_DATA!W425/ECO!W24),IF($C$2="Constant Exchange rate",IF(Investment_Breakdown_DATA!W425=0,0,Investment_Breakdown_DATA!W425/ECO!W59))))</f>
        <v>1436.4613044304999</v>
      </c>
      <c r="N489" s="64">
        <f>IF($C$2="National Currency",IF(Investment_Breakdown_DATA!X425=0,0,Investment_Breakdown_DATA!X425),IF($C$2="Current Exchange rate",IF(Investment_Breakdown_DATA!X425=0,0,Investment_Breakdown_DATA!X425/ECO!X24),IF($C$2="Constant Exchange rate",IF(Investment_Breakdown_DATA!X425=0,0,Investment_Breakdown_DATA!X425/ECO!X59))))</f>
        <v>1486.7528680991315</v>
      </c>
      <c r="O489" s="64">
        <f>IF($C$2="National Currency",IF(Investment_Breakdown_DATA!Y425=0,0,Investment_Breakdown_DATA!Y425),IF($C$2="Current Exchange rate",IF(Investment_Breakdown_DATA!Y425=0,0,Investment_Breakdown_DATA!Y425/ECO!Y24),IF($C$2="Constant Exchange rate",IF(Investment_Breakdown_DATA!Y425=0,0,Investment_Breakdown_DATA!Y425/ECO!Y59))))</f>
        <v>1353.0075426253406</v>
      </c>
      <c r="P489" s="144">
        <f>IF($C$2="National Currency",IF(Investment_Breakdown_DATA!Z425=0,0,Investment_Breakdown_DATA!Z425),IF($C$2="Current Exchange rate",IF(Investment_Breakdown_DATA!Z425=0,0,Investment_Breakdown_DATA!Z425/ECO!Z24),IF($C$2="Constant Exchange rate",IF(Investment_Breakdown_DATA!Z425=0,0,Investment_Breakdown_DATA!Z425/ECO!Z59))))</f>
        <v>0</v>
      </c>
      <c r="Q489" s="63">
        <f t="shared" si="141"/>
        <v>7.4819347096858691E-3</v>
      </c>
      <c r="R489" s="63">
        <f t="shared" si="142"/>
        <v>-8.995800737535431E-2</v>
      </c>
      <c r="S489" s="63">
        <f t="shared" si="143"/>
        <v>8.0868612051167457</v>
      </c>
    </row>
    <row r="490" spans="3:19" ht="15" x14ac:dyDescent="0.25">
      <c r="C490" s="165"/>
      <c r="D490" s="166"/>
      <c r="E490" s="61" t="str">
        <f t="shared" si="140"/>
        <v>IE</v>
      </c>
      <c r="F490" s="64">
        <f>IF($C$2="National Currency",IF(Investment_Breakdown_DATA!P426=0,0,Investment_Breakdown_DATA!P426),IF($C$2="Current Exchange rate",IF(Investment_Breakdown_DATA!P426=0,0,Investment_Breakdown_DATA!P426/ECO!P25),IF($C$2="Constant Exchange rate",IF(Investment_Breakdown_DATA!P426=0,0,Investment_Breakdown_DATA!P426/ECO!P60))))</f>
        <v>0</v>
      </c>
      <c r="G490" s="64">
        <f>IF($C$2="National Currency",IF(Investment_Breakdown_DATA!Q426=0,0,Investment_Breakdown_DATA!Q426),IF($C$2="Current Exchange rate",IF(Investment_Breakdown_DATA!Q426=0,0,Investment_Breakdown_DATA!Q426/ECO!Q25),IF($C$2="Constant Exchange rate",IF(Investment_Breakdown_DATA!Q426=0,0,Investment_Breakdown_DATA!Q426/ECO!Q60))))</f>
        <v>0</v>
      </c>
      <c r="H490" s="64">
        <f>IF($C$2="National Currency",IF(Investment_Breakdown_DATA!R426=0,0,Investment_Breakdown_DATA!R426),IF($C$2="Current Exchange rate",IF(Investment_Breakdown_DATA!R426=0,0,Investment_Breakdown_DATA!R426/ECO!R25),IF($C$2="Constant Exchange rate",IF(Investment_Breakdown_DATA!R426=0,0,Investment_Breakdown_DATA!R426/ECO!R60))))</f>
        <v>0</v>
      </c>
      <c r="I490" s="64">
        <f>IF($C$2="National Currency",IF(Investment_Breakdown_DATA!S426=0,0,Investment_Breakdown_DATA!S426),IF($C$2="Current Exchange rate",IF(Investment_Breakdown_DATA!S426=0,0,Investment_Breakdown_DATA!S426/ECO!S25),IF($C$2="Constant Exchange rate",IF(Investment_Breakdown_DATA!S426=0,0,Investment_Breakdown_DATA!S426/ECO!S60))))</f>
        <v>0</v>
      </c>
      <c r="J490" s="64">
        <f>IF($C$2="National Currency",IF(Investment_Breakdown_DATA!T426=0,0,Investment_Breakdown_DATA!T426),IF($C$2="Current Exchange rate",IF(Investment_Breakdown_DATA!T426=0,0,Investment_Breakdown_DATA!T426/ECO!T25),IF($C$2="Constant Exchange rate",IF(Investment_Breakdown_DATA!T426=0,0,Investment_Breakdown_DATA!T426/ECO!T60))))</f>
        <v>0</v>
      </c>
      <c r="K490" s="64">
        <f>IF($C$2="National Currency",IF(Investment_Breakdown_DATA!U426=0,0,Investment_Breakdown_DATA!U426),IF($C$2="Current Exchange rate",IF(Investment_Breakdown_DATA!U426=0,0,Investment_Breakdown_DATA!U426/ECO!U25),IF($C$2="Constant Exchange rate",IF(Investment_Breakdown_DATA!U426=0,0,Investment_Breakdown_DATA!U426/ECO!U60))))</f>
        <v>0</v>
      </c>
      <c r="L490" s="64">
        <f>IF($C$2="National Currency",IF(Investment_Breakdown_DATA!V426=0,0,Investment_Breakdown_DATA!V426),IF($C$2="Current Exchange rate",IF(Investment_Breakdown_DATA!V426=0,0,Investment_Breakdown_DATA!V426/ECO!V25),IF($C$2="Constant Exchange rate",IF(Investment_Breakdown_DATA!V426=0,0,Investment_Breakdown_DATA!V426/ECO!V60))))</f>
        <v>0</v>
      </c>
      <c r="M490" s="64">
        <f>IF($C$2="National Currency",IF(Investment_Breakdown_DATA!W426=0,0,Investment_Breakdown_DATA!W426),IF($C$2="Current Exchange rate",IF(Investment_Breakdown_DATA!W426=0,0,Investment_Breakdown_DATA!W426/ECO!W25),IF($C$2="Constant Exchange rate",IF(Investment_Breakdown_DATA!W426=0,0,Investment_Breakdown_DATA!W426/ECO!W60))))</f>
        <v>0</v>
      </c>
      <c r="N490" s="64">
        <f>IF($C$2="National Currency",IF(Investment_Breakdown_DATA!X426=0,0,Investment_Breakdown_DATA!X426),IF($C$2="Current Exchange rate",IF(Investment_Breakdown_DATA!X426=0,0,Investment_Breakdown_DATA!X426/ECO!X25),IF($C$2="Constant Exchange rate",IF(Investment_Breakdown_DATA!X426=0,0,Investment_Breakdown_DATA!X426/ECO!X60))))</f>
        <v>0</v>
      </c>
      <c r="O490" s="64">
        <f>IF($C$2="National Currency",IF(Investment_Breakdown_DATA!Y426=0,0,Investment_Breakdown_DATA!Y426),IF($C$2="Current Exchange rate",IF(Investment_Breakdown_DATA!Y426=0,0,Investment_Breakdown_DATA!Y426/ECO!Y25),IF($C$2="Constant Exchange rate",IF(Investment_Breakdown_DATA!Y426=0,0,Investment_Breakdown_DATA!Y426/ECO!Y60))))</f>
        <v>0</v>
      </c>
      <c r="P490" s="144">
        <f>IF($C$2="National Currency",IF(Investment_Breakdown_DATA!Z426=0,0,Investment_Breakdown_DATA!Z426),IF($C$2="Current Exchange rate",IF(Investment_Breakdown_DATA!Z426=0,0,Investment_Breakdown_DATA!Z426/ECO!Z25),IF($C$2="Constant Exchange rate",IF(Investment_Breakdown_DATA!Z426=0,0,Investment_Breakdown_DATA!Z426/ECO!Z60))))</f>
        <v>0</v>
      </c>
      <c r="Q490" s="63">
        <f t="shared" si="141"/>
        <v>0</v>
      </c>
      <c r="R490" s="63" t="str">
        <f t="shared" si="142"/>
        <v>-</v>
      </c>
      <c r="S490" s="63" t="str">
        <f t="shared" si="143"/>
        <v>-</v>
      </c>
    </row>
    <row r="491" spans="3:19" ht="15" x14ac:dyDescent="0.25">
      <c r="C491" s="165"/>
      <c r="D491" s="166"/>
      <c r="E491" s="61" t="str">
        <f t="shared" si="140"/>
        <v>IS</v>
      </c>
      <c r="F491" s="64">
        <f>IF($C$2="National Currency",IF(Investment_Breakdown_DATA!P427=0,0,Investment_Breakdown_DATA!P427),IF($C$2="Current Exchange rate",IF(Investment_Breakdown_DATA!P427=0,0,Investment_Breakdown_DATA!P427/ECO!P26),IF($C$2="Constant Exchange rate",IF(Investment_Breakdown_DATA!P427=0,0,Investment_Breakdown_DATA!P427/ECO!P61))))</f>
        <v>2.5960539979231565E-2</v>
      </c>
      <c r="G491" s="64">
        <f>IF($C$2="National Currency",IF(Investment_Breakdown_DATA!Q427=0,0,Investment_Breakdown_DATA!Q427),IF($C$2="Current Exchange rate",IF(Investment_Breakdown_DATA!Q427=0,0,Investment_Breakdown_DATA!Q427/ECO!Q26),IF($C$2="Constant Exchange rate",IF(Investment_Breakdown_DATA!Q427=0,0,Investment_Breakdown_DATA!Q427/ECO!Q61))))</f>
        <v>2.271547248182762E-2</v>
      </c>
      <c r="H491" s="64">
        <f>IF($C$2="National Currency",IF(Investment_Breakdown_DATA!R427=0,0,Investment_Breakdown_DATA!R427),IF($C$2="Current Exchange rate",IF(Investment_Breakdown_DATA!R427=0,0,Investment_Breakdown_DATA!R427/ECO!R26),IF($C$2="Constant Exchange rate",IF(Investment_Breakdown_DATA!R427=0,0,Investment_Breakdown_DATA!R427/ECO!R61))))</f>
        <v>1.9470404984423675E-2</v>
      </c>
      <c r="I491" s="64">
        <f>IF($C$2="National Currency",IF(Investment_Breakdown_DATA!S427=0,0,Investment_Breakdown_DATA!S427),IF($C$2="Current Exchange rate",IF(Investment_Breakdown_DATA!S427=0,0,Investment_Breakdown_DATA!S427/ECO!S26),IF($C$2="Constant Exchange rate",IF(Investment_Breakdown_DATA!S427=0,0,Investment_Breakdown_DATA!S427/ECO!S61))))</f>
        <v>2.6155244029075804</v>
      </c>
      <c r="J491" s="64">
        <f>IF($C$2="National Currency",IF(Investment_Breakdown_DATA!T427=0,0,Investment_Breakdown_DATA!T427),IF($C$2="Current Exchange rate",IF(Investment_Breakdown_DATA!T427=0,0,Investment_Breakdown_DATA!T427/ECO!T26),IF($C$2="Constant Exchange rate",IF(Investment_Breakdown_DATA!T427=0,0,Investment_Breakdown_DATA!T427/ECO!T61))))</f>
        <v>3.4981827622014534</v>
      </c>
      <c r="K491" s="64">
        <f>IF($C$2="National Currency",IF(Investment_Breakdown_DATA!U427=0,0,Investment_Breakdown_DATA!U427),IF($C$2="Current Exchange rate",IF(Investment_Breakdown_DATA!U427=0,0,Investment_Breakdown_DATA!U427/ECO!U26),IF($C$2="Constant Exchange rate",IF(Investment_Breakdown_DATA!U427=0,0,Investment_Breakdown_DATA!U427/ECO!U61))))</f>
        <v>3.9395119418483899</v>
      </c>
      <c r="L491" s="64">
        <f>IF($C$2="National Currency",IF(Investment_Breakdown_DATA!V427=0,0,Investment_Breakdown_DATA!V427),IF($C$2="Current Exchange rate",IF(Investment_Breakdown_DATA!V427=0,0,Investment_Breakdown_DATA!V427/ECO!V26),IF($C$2="Constant Exchange rate",IF(Investment_Breakdown_DATA!V427=0,0,Investment_Breakdown_DATA!V427/ECO!V61))))</f>
        <v>3.0244029075804773</v>
      </c>
      <c r="M491" s="64">
        <f>IF($C$2="National Currency",IF(Investment_Breakdown_DATA!W427=0,0,Investment_Breakdown_DATA!W427),IF($C$2="Current Exchange rate",IF(Investment_Breakdown_DATA!W427=0,0,Investment_Breakdown_DATA!W427/ECO!W26),IF($C$2="Constant Exchange rate",IF(Investment_Breakdown_DATA!W427=0,0,Investment_Breakdown_DATA!W427/ECO!W61))))</f>
        <v>5.7242990654205599</v>
      </c>
      <c r="N491" s="64">
        <f>IF($C$2="National Currency",IF(Investment_Breakdown_DATA!X427=0,0,Investment_Breakdown_DATA!X427),IF($C$2="Current Exchange rate",IF(Investment_Breakdown_DATA!X427=0,0,Investment_Breakdown_DATA!X427/ECO!X26),IF($C$2="Constant Exchange rate",IF(Investment_Breakdown_DATA!X427=0,0,Investment_Breakdown_DATA!X427/ECO!X61))))</f>
        <v>9.3847352024922106</v>
      </c>
      <c r="O491" s="141">
        <f>IF($C$2="National Currency",IF(Investment_Breakdown_DATA!Y427=0,0,Investment_Breakdown_DATA!Y427),IF($C$2="Current Exchange rate",IF(Investment_Breakdown_DATA!Y427=0,0,Investment_Breakdown_DATA!Y427/ECO!Y26),IF($C$2="Constant Exchange rate",IF(Investment_Breakdown_DATA!Y427=0,0,Investment_Breakdown_DATA!Y427/ECO!Y61))))</f>
        <v>9.3847352024922106</v>
      </c>
      <c r="P491" s="144">
        <f>IF($C$2="National Currency",IF(Investment_Breakdown_DATA!Z427=0,0,Investment_Breakdown_DATA!Z427),IF($C$2="Current Exchange rate",IF(Investment_Breakdown_DATA!Z427=0,0,Investment_Breakdown_DATA!Z427/ECO!Z26),IF($C$2="Constant Exchange rate",IF(Investment_Breakdown_DATA!Z427=0,0,Investment_Breakdown_DATA!Z427/ECO!Z61))))</f>
        <v>0</v>
      </c>
      <c r="Q491" s="63">
        <f t="shared" si="141"/>
        <v>5.1896219230597976E-5</v>
      </c>
      <c r="R491" s="63">
        <f t="shared" si="142"/>
        <v>0</v>
      </c>
      <c r="S491" s="63">
        <f>IF(OR(O491=0, F491=0),"-",O491/F491-1)</f>
        <v>360.5</v>
      </c>
    </row>
    <row r="492" spans="3:19" ht="15" x14ac:dyDescent="0.25">
      <c r="C492" s="165"/>
      <c r="D492" s="166"/>
      <c r="E492" s="61" t="str">
        <f t="shared" si="140"/>
        <v>IT</v>
      </c>
      <c r="F492" s="64">
        <f>IF($C$2="National Currency",IF(Investment_Breakdown_DATA!P428=0,0,Investment_Breakdown_DATA!P428),IF($C$2="Current Exchange rate",IF(Investment_Breakdown_DATA!P428=0,0,Investment_Breakdown_DATA!P428/ECO!P27),IF($C$2="Constant Exchange rate",IF(Investment_Breakdown_DATA!P428=0,0,Investment_Breakdown_DATA!P428/ECO!P62))))</f>
        <v>12105</v>
      </c>
      <c r="G492" s="64">
        <f>IF($C$2="National Currency",IF(Investment_Breakdown_DATA!Q428=0,0,Investment_Breakdown_DATA!Q428),IF($C$2="Current Exchange rate",IF(Investment_Breakdown_DATA!Q428=0,0,Investment_Breakdown_DATA!Q428/ECO!Q27),IF($C$2="Constant Exchange rate",IF(Investment_Breakdown_DATA!Q428=0,0,Investment_Breakdown_DATA!Q428/ECO!Q62))))</f>
        <v>15660</v>
      </c>
      <c r="H492" s="64">
        <f>IF($C$2="National Currency",IF(Investment_Breakdown_DATA!R428=0,0,Investment_Breakdown_DATA!R428),IF($C$2="Current Exchange rate",IF(Investment_Breakdown_DATA!R428=0,0,Investment_Breakdown_DATA!R428/ECO!R27),IF($C$2="Constant Exchange rate",IF(Investment_Breakdown_DATA!R428=0,0,Investment_Breakdown_DATA!R428/ECO!R62))))</f>
        <v>9936</v>
      </c>
      <c r="I492" s="64">
        <f>IF($C$2="National Currency",IF(Investment_Breakdown_DATA!S428=0,0,Investment_Breakdown_DATA!S428),IF($C$2="Current Exchange rate",IF(Investment_Breakdown_DATA!S428=0,0,Investment_Breakdown_DATA!S428/ECO!S27),IF($C$2="Constant Exchange rate",IF(Investment_Breakdown_DATA!S428=0,0,Investment_Breakdown_DATA!S428/ECO!S62))))</f>
        <v>11276</v>
      </c>
      <c r="J492" s="64">
        <f>IF($C$2="National Currency",IF(Investment_Breakdown_DATA!T428=0,0,Investment_Breakdown_DATA!T428),IF($C$2="Current Exchange rate",IF(Investment_Breakdown_DATA!T428=0,0,Investment_Breakdown_DATA!T428/ECO!T27),IF($C$2="Constant Exchange rate",IF(Investment_Breakdown_DATA!T428=0,0,Investment_Breakdown_DATA!T428/ECO!T62))))</f>
        <v>11100</v>
      </c>
      <c r="K492" s="64">
        <f>IF($C$2="National Currency",IF(Investment_Breakdown_DATA!U428=0,0,Investment_Breakdown_DATA!U428),IF($C$2="Current Exchange rate",IF(Investment_Breakdown_DATA!U428=0,0,Investment_Breakdown_DATA!U428/ECO!U27),IF($C$2="Constant Exchange rate",IF(Investment_Breakdown_DATA!U428=0,0,Investment_Breakdown_DATA!U428/ECO!U62))))</f>
        <v>10211</v>
      </c>
      <c r="L492" s="64">
        <f>IF($C$2="National Currency",IF(Investment_Breakdown_DATA!V428=0,0,Investment_Breakdown_DATA!V428),IF($C$2="Current Exchange rate",IF(Investment_Breakdown_DATA!V428=0,0,Investment_Breakdown_DATA!V428/ECO!V27),IF($C$2="Constant Exchange rate",IF(Investment_Breakdown_DATA!V428=0,0,Investment_Breakdown_DATA!V428/ECO!V62))))</f>
        <v>10373</v>
      </c>
      <c r="M492" s="64">
        <f>IF($C$2="National Currency",IF(Investment_Breakdown_DATA!W428=0,0,Investment_Breakdown_DATA!W428),IF($C$2="Current Exchange rate",IF(Investment_Breakdown_DATA!W428=0,0,Investment_Breakdown_DATA!W428/ECO!W27),IF($C$2="Constant Exchange rate",IF(Investment_Breakdown_DATA!W428=0,0,Investment_Breakdown_DATA!W428/ECO!W62))))</f>
        <v>10611</v>
      </c>
      <c r="N492" s="64">
        <f>IF($C$2="National Currency",IF(Investment_Breakdown_DATA!X428=0,0,Investment_Breakdown_DATA!X428),IF($C$2="Current Exchange rate",IF(Investment_Breakdown_DATA!X428=0,0,Investment_Breakdown_DATA!X428/ECO!X27),IF($C$2="Constant Exchange rate",IF(Investment_Breakdown_DATA!X428=0,0,Investment_Breakdown_DATA!X428/ECO!X62))))</f>
        <v>11323</v>
      </c>
      <c r="O492" s="64">
        <f>IF($C$2="National Currency",IF(Investment_Breakdown_DATA!Y428=0,0,Investment_Breakdown_DATA!Y428),IF($C$2="Current Exchange rate",IF(Investment_Breakdown_DATA!Y428=0,0,Investment_Breakdown_DATA!Y428/ECO!Y27),IF($C$2="Constant Exchange rate",IF(Investment_Breakdown_DATA!Y428=0,0,Investment_Breakdown_DATA!Y428/ECO!Y62))))</f>
        <v>9731.8465999999989</v>
      </c>
      <c r="P492" s="144">
        <f>IF($C$2="National Currency",IF(Investment_Breakdown_DATA!Z428=0,0,Investment_Breakdown_DATA!Z428),IF($C$2="Current Exchange rate",IF(Investment_Breakdown_DATA!Z428=0,0,Investment_Breakdown_DATA!Z428/ECO!Z27),IF($C$2="Constant Exchange rate",IF(Investment_Breakdown_DATA!Z428=0,0,Investment_Breakdown_DATA!Z428/ECO!Z62))))</f>
        <v>9703</v>
      </c>
      <c r="Q492" s="63">
        <f t="shared" si="141"/>
        <v>5.3815694718592537E-2</v>
      </c>
      <c r="R492" s="63">
        <f t="shared" si="142"/>
        <v>-0.14052401307074103</v>
      </c>
      <c r="S492" s="63">
        <f t="shared" si="143"/>
        <v>-0.19604736885584473</v>
      </c>
    </row>
    <row r="493" spans="3:19" ht="15" x14ac:dyDescent="0.25">
      <c r="C493" s="165"/>
      <c r="D493" s="166"/>
      <c r="E493" s="61" t="str">
        <f t="shared" si="140"/>
        <v>LI</v>
      </c>
      <c r="F493" s="64">
        <f>IF($C$2="National Currency",IF(Investment_Breakdown_DATA!P429=0,0,Investment_Breakdown_DATA!P429),IF($C$2="Current Exchange rate",IF(Investment_Breakdown_DATA!P429=0,0,Investment_Breakdown_DATA!P429/ECO!P28),IF($C$2="Constant Exchange rate",IF(Investment_Breakdown_DATA!P429=0,0,Investment_Breakdown_DATA!P429/ECO!P63))))</f>
        <v>0</v>
      </c>
      <c r="G493" s="64">
        <f>IF($C$2="National Currency",IF(Investment_Breakdown_DATA!Q429=0,0,Investment_Breakdown_DATA!Q429),IF($C$2="Current Exchange rate",IF(Investment_Breakdown_DATA!Q429=0,0,Investment_Breakdown_DATA!Q429/ECO!Q28),IF($C$2="Constant Exchange rate",IF(Investment_Breakdown_DATA!Q429=0,0,Investment_Breakdown_DATA!Q429/ECO!Q63))))</f>
        <v>0</v>
      </c>
      <c r="H493" s="64">
        <f>IF($C$2="National Currency",IF(Investment_Breakdown_DATA!R429=0,0,Investment_Breakdown_DATA!R429),IF($C$2="Current Exchange rate",IF(Investment_Breakdown_DATA!R429=0,0,Investment_Breakdown_DATA!R429/ECO!R28),IF($C$2="Constant Exchange rate",IF(Investment_Breakdown_DATA!R429=0,0,Investment_Breakdown_DATA!R429/ECO!R63))))</f>
        <v>0</v>
      </c>
      <c r="I493" s="64">
        <f>IF($C$2="National Currency",IF(Investment_Breakdown_DATA!S429=0,0,Investment_Breakdown_DATA!S429),IF($C$2="Current Exchange rate",IF(Investment_Breakdown_DATA!S429=0,0,Investment_Breakdown_DATA!S429/ECO!S28),IF($C$2="Constant Exchange rate",IF(Investment_Breakdown_DATA!S429=0,0,Investment_Breakdown_DATA!S429/ECO!S63))))</f>
        <v>0</v>
      </c>
      <c r="J493" s="64">
        <f>IF($C$2="National Currency",IF(Investment_Breakdown_DATA!T429=0,0,Investment_Breakdown_DATA!T429),IF($C$2="Current Exchange rate",IF(Investment_Breakdown_DATA!T429=0,0,Investment_Breakdown_DATA!T429/ECO!T28),IF($C$2="Constant Exchange rate",IF(Investment_Breakdown_DATA!T429=0,0,Investment_Breakdown_DATA!T429/ECO!T63))))</f>
        <v>0</v>
      </c>
      <c r="K493" s="64">
        <f>IF($C$2="National Currency",IF(Investment_Breakdown_DATA!U429=0,0,Investment_Breakdown_DATA!U429),IF($C$2="Current Exchange rate",IF(Investment_Breakdown_DATA!U429=0,0,Investment_Breakdown_DATA!U429/ECO!U28),IF($C$2="Constant Exchange rate",IF(Investment_Breakdown_DATA!U429=0,0,Investment_Breakdown_DATA!U429/ECO!U63))))</f>
        <v>0</v>
      </c>
      <c r="L493" s="64">
        <f>IF($C$2="National Currency",IF(Investment_Breakdown_DATA!V429=0,0,Investment_Breakdown_DATA!V429),IF($C$2="Current Exchange rate",IF(Investment_Breakdown_DATA!V429=0,0,Investment_Breakdown_DATA!V429/ECO!V28),IF($C$2="Constant Exchange rate",IF(Investment_Breakdown_DATA!V429=0,0,Investment_Breakdown_DATA!V429/ECO!V63))))</f>
        <v>0</v>
      </c>
      <c r="M493" s="64">
        <f>IF($C$2="National Currency",IF(Investment_Breakdown_DATA!W429=0,0,Investment_Breakdown_DATA!W429),IF($C$2="Current Exchange rate",IF(Investment_Breakdown_DATA!W429=0,0,Investment_Breakdown_DATA!W429/ECO!W28),IF($C$2="Constant Exchange rate",IF(Investment_Breakdown_DATA!W429=0,0,Investment_Breakdown_DATA!W429/ECO!W63))))</f>
        <v>0</v>
      </c>
      <c r="N493" s="64">
        <f>IF($C$2="National Currency",IF(Investment_Breakdown_DATA!X429=0,0,Investment_Breakdown_DATA!X429),IF($C$2="Current Exchange rate",IF(Investment_Breakdown_DATA!X429=0,0,Investment_Breakdown_DATA!X429/ECO!X28),IF($C$2="Constant Exchange rate",IF(Investment_Breakdown_DATA!X429=0,0,Investment_Breakdown_DATA!X429/ECO!X63))))</f>
        <v>0</v>
      </c>
      <c r="O493" s="64">
        <f>IF($C$2="National Currency",IF(Investment_Breakdown_DATA!Y429=0,0,Investment_Breakdown_DATA!Y429),IF($C$2="Current Exchange rate",IF(Investment_Breakdown_DATA!Y429=0,0,Investment_Breakdown_DATA!Y429/ECO!Y28),IF($C$2="Constant Exchange rate",IF(Investment_Breakdown_DATA!Y429=0,0,Investment_Breakdown_DATA!Y429/ECO!Y63))))</f>
        <v>0</v>
      </c>
      <c r="P493" s="144">
        <f>IF($C$2="National Currency",IF(Investment_Breakdown_DATA!Z429=0,0,Investment_Breakdown_DATA!Z429),IF($C$2="Current Exchange rate",IF(Investment_Breakdown_DATA!Z429=0,0,Investment_Breakdown_DATA!Z429/ECO!Z28),IF($C$2="Constant Exchange rate",IF(Investment_Breakdown_DATA!Z429=0,0,Investment_Breakdown_DATA!Z429/ECO!Z63))))</f>
        <v>0</v>
      </c>
      <c r="Q493" s="63">
        <f t="shared" si="141"/>
        <v>0</v>
      </c>
      <c r="R493" s="63" t="str">
        <f t="shared" si="142"/>
        <v>-</v>
      </c>
      <c r="S493" s="63" t="str">
        <f t="shared" si="143"/>
        <v>-</v>
      </c>
    </row>
    <row r="494" spans="3:19" ht="15" x14ac:dyDescent="0.25">
      <c r="C494" s="165"/>
      <c r="D494" s="166"/>
      <c r="E494" s="61" t="str">
        <f t="shared" si="140"/>
        <v>LU</v>
      </c>
      <c r="F494" s="64">
        <f>IF($C$2="National Currency",IF(Investment_Breakdown_DATA!P430=0,0,Investment_Breakdown_DATA!P430),IF($C$2="Current Exchange rate",IF(Investment_Breakdown_DATA!P430=0,0,Investment_Breakdown_DATA!P430/ECO!P29),IF($C$2="Constant Exchange rate",IF(Investment_Breakdown_DATA!P430=0,0,Investment_Breakdown_DATA!P430/ECO!P64))))</f>
        <v>2923</v>
      </c>
      <c r="G494" s="64">
        <f>IF($C$2="National Currency",IF(Investment_Breakdown_DATA!Q430=0,0,Investment_Breakdown_DATA!Q430),IF($C$2="Current Exchange rate",IF(Investment_Breakdown_DATA!Q430=0,0,Investment_Breakdown_DATA!Q430/ECO!Q29),IF($C$2="Constant Exchange rate",IF(Investment_Breakdown_DATA!Q430=0,0,Investment_Breakdown_DATA!Q430/ECO!Q64))))</f>
        <v>3085</v>
      </c>
      <c r="H494" s="64">
        <f>IF($C$2="National Currency",IF(Investment_Breakdown_DATA!R430=0,0,Investment_Breakdown_DATA!R430),IF($C$2="Current Exchange rate",IF(Investment_Breakdown_DATA!R430=0,0,Investment_Breakdown_DATA!R430/ECO!R29),IF($C$2="Constant Exchange rate",IF(Investment_Breakdown_DATA!R430=0,0,Investment_Breakdown_DATA!R430/ECO!R64))))</f>
        <v>3339</v>
      </c>
      <c r="I494" s="64">
        <f>IF($C$2="National Currency",IF(Investment_Breakdown_DATA!S430=0,0,Investment_Breakdown_DATA!S430),IF($C$2="Current Exchange rate",IF(Investment_Breakdown_DATA!S430=0,0,Investment_Breakdown_DATA!S430/ECO!S29),IF($C$2="Constant Exchange rate",IF(Investment_Breakdown_DATA!S430=0,0,Investment_Breakdown_DATA!S430/ECO!S64))))</f>
        <v>4138</v>
      </c>
      <c r="J494" s="64">
        <f>IF($C$2="National Currency",IF(Investment_Breakdown_DATA!T430=0,0,Investment_Breakdown_DATA!T430),IF($C$2="Current Exchange rate",IF(Investment_Breakdown_DATA!T430=0,0,Investment_Breakdown_DATA!T430/ECO!T29),IF($C$2="Constant Exchange rate",IF(Investment_Breakdown_DATA!T430=0,0,Investment_Breakdown_DATA!T430/ECO!T64))))</f>
        <v>5007</v>
      </c>
      <c r="K494" s="64">
        <f>IF($C$2="National Currency",IF(Investment_Breakdown_DATA!U430=0,0,Investment_Breakdown_DATA!U430),IF($C$2="Current Exchange rate",IF(Investment_Breakdown_DATA!U430=0,0,Investment_Breakdown_DATA!U430/ECO!U29),IF($C$2="Constant Exchange rate",IF(Investment_Breakdown_DATA!U430=0,0,Investment_Breakdown_DATA!U430/ECO!U64))))</f>
        <v>6009</v>
      </c>
      <c r="L494" s="64">
        <f>IF($C$2="National Currency",IF(Investment_Breakdown_DATA!V430=0,0,Investment_Breakdown_DATA!V430),IF($C$2="Current Exchange rate",IF(Investment_Breakdown_DATA!V430=0,0,Investment_Breakdown_DATA!V430/ECO!V29),IF($C$2="Constant Exchange rate",IF(Investment_Breakdown_DATA!V430=0,0,Investment_Breakdown_DATA!V430/ECO!V64))))</f>
        <v>6170</v>
      </c>
      <c r="M494" s="64">
        <f>IF($C$2="National Currency",IF(Investment_Breakdown_DATA!W430=0,0,Investment_Breakdown_DATA!W430),IF($C$2="Current Exchange rate",IF(Investment_Breakdown_DATA!W430=0,0,Investment_Breakdown_DATA!W430/ECO!W29),IF($C$2="Constant Exchange rate",IF(Investment_Breakdown_DATA!W430=0,0,Investment_Breakdown_DATA!W430/ECO!W64))))</f>
        <v>7581</v>
      </c>
      <c r="N494" s="64">
        <f>IF($C$2="National Currency",IF(Investment_Breakdown_DATA!X430=0,0,Investment_Breakdown_DATA!X430),IF($C$2="Current Exchange rate",IF(Investment_Breakdown_DATA!X430=0,0,Investment_Breakdown_DATA!X430/ECO!X29),IF($C$2="Constant Exchange rate",IF(Investment_Breakdown_DATA!X430=0,0,Investment_Breakdown_DATA!X430/ECO!X64))))</f>
        <v>8175</v>
      </c>
      <c r="O494" s="141">
        <f>IF($C$2="National Currency",IF(Investment_Breakdown_DATA!Y430=0,0,Investment_Breakdown_DATA!Y430),IF($C$2="Current Exchange rate",IF(Investment_Breakdown_DATA!Y430=0,0,Investment_Breakdown_DATA!Y430/ECO!Y29),IF($C$2="Constant Exchange rate",IF(Investment_Breakdown_DATA!Y430=0,0,Investment_Breakdown_DATA!Y430/ECO!Y64))))</f>
        <v>8175</v>
      </c>
      <c r="P494" s="144">
        <f>IF($C$2="National Currency",IF(Investment_Breakdown_DATA!Z430=0,0,Investment_Breakdown_DATA!Z430),IF($C$2="Current Exchange rate",IF(Investment_Breakdown_DATA!Z430=0,0,Investment_Breakdown_DATA!Z430/ECO!Z29),IF($C$2="Constant Exchange rate",IF(Investment_Breakdown_DATA!Z430=0,0,Investment_Breakdown_DATA!Z430/ECO!Z64))))</f>
        <v>0</v>
      </c>
      <c r="Q494" s="63">
        <f t="shared" si="141"/>
        <v>4.5206559701063721E-2</v>
      </c>
      <c r="R494" s="63">
        <f t="shared" si="142"/>
        <v>0</v>
      </c>
      <c r="S494" s="63">
        <f t="shared" si="143"/>
        <v>1.7967841258980499</v>
      </c>
    </row>
    <row r="495" spans="3:19" ht="15" x14ac:dyDescent="0.25">
      <c r="C495" s="165"/>
      <c r="D495" s="166"/>
      <c r="E495" s="61" t="str">
        <f t="shared" si="140"/>
        <v>LV</v>
      </c>
      <c r="F495" s="64">
        <f>IF($C$2="National Currency",IF(Investment_Breakdown_DATA!P431=0,0,Investment_Breakdown_DATA!P431),IF($C$2="Current Exchange rate",IF(Investment_Breakdown_DATA!P431=0,0,Investment_Breakdown_DATA!P431/ECO!P30),IF($C$2="Constant Exchange rate",IF(Investment_Breakdown_DATA!P431=0,0,Investment_Breakdown_DATA!P431/ECO!P65))))</f>
        <v>49.5731360273193</v>
      </c>
      <c r="G495" s="64">
        <f>IF($C$2="National Currency",IF(Investment_Breakdown_DATA!Q431=0,0,Investment_Breakdown_DATA!Q431),IF($C$2="Current Exchange rate",IF(Investment_Breakdown_DATA!Q431=0,0,Investment_Breakdown_DATA!Q431/ECO!Q30),IF($C$2="Constant Exchange rate",IF(Investment_Breakdown_DATA!Q431=0,0,Investment_Breakdown_DATA!Q431/ECO!Q65))))</f>
        <v>63.2896983494593</v>
      </c>
      <c r="H495" s="64">
        <f>IF($C$2="National Currency",IF(Investment_Breakdown_DATA!R431=0,0,Investment_Breakdown_DATA!R431),IF($C$2="Current Exchange rate",IF(Investment_Breakdown_DATA!R431=0,0,Investment_Breakdown_DATA!R431/ECO!R30),IF($C$2="Constant Exchange rate",IF(Investment_Breakdown_DATA!R431=0,0,Investment_Breakdown_DATA!R431/ECO!R65))))</f>
        <v>71.898121798520208</v>
      </c>
      <c r="I495" s="64">
        <f>IF($C$2="National Currency",IF(Investment_Breakdown_DATA!S431=0,0,Investment_Breakdown_DATA!S431),IF($C$2="Current Exchange rate",IF(Investment_Breakdown_DATA!S431=0,0,Investment_Breakdown_DATA!S431/ECO!S30),IF($C$2="Constant Exchange rate",IF(Investment_Breakdown_DATA!S431=0,0,Investment_Breakdown_DATA!S431/ECO!S65))))</f>
        <v>136.78144564598747</v>
      </c>
      <c r="J495" s="64">
        <f>IF($C$2="National Currency",IF(Investment_Breakdown_DATA!T431=0,0,Investment_Breakdown_DATA!T431),IF($C$2="Current Exchange rate",IF(Investment_Breakdown_DATA!T431=0,0,Investment_Breakdown_DATA!T431/ECO!T30),IF($C$2="Constant Exchange rate",IF(Investment_Breakdown_DATA!T431=0,0,Investment_Breakdown_DATA!T431/ECO!T65))))</f>
        <v>149.06089926010245</v>
      </c>
      <c r="K495" s="64">
        <f>IF($C$2="National Currency",IF(Investment_Breakdown_DATA!U431=0,0,Investment_Breakdown_DATA!U431),IF($C$2="Current Exchange rate",IF(Investment_Breakdown_DATA!U431=0,0,Investment_Breakdown_DATA!U431/ECO!U30),IF($C$2="Constant Exchange rate",IF(Investment_Breakdown_DATA!U431=0,0,Investment_Breakdown_DATA!U431/ECO!U65))))</f>
        <v>136.38303927148547</v>
      </c>
      <c r="L495" s="64">
        <f>IF($C$2="National Currency",IF(Investment_Breakdown_DATA!V431=0,0,Investment_Breakdown_DATA!V431),IF($C$2="Current Exchange rate",IF(Investment_Breakdown_DATA!V431=0,0,Investment_Breakdown_DATA!V431/ECO!V30),IF($C$2="Constant Exchange rate",IF(Investment_Breakdown_DATA!V431=0,0,Investment_Breakdown_DATA!V431/ECO!V65))))</f>
        <v>130.19351166761527</v>
      </c>
      <c r="M495" s="64">
        <f>IF($C$2="National Currency",IF(Investment_Breakdown_DATA!W431=0,0,Investment_Breakdown_DATA!W431),IF($C$2="Current Exchange rate",IF(Investment_Breakdown_DATA!W431=0,0,Investment_Breakdown_DATA!W431/ECO!W30),IF($C$2="Constant Exchange rate",IF(Investment_Breakdown_DATA!W431=0,0,Investment_Breakdown_DATA!W431/ECO!W65))))</f>
        <v>83.451906659077977</v>
      </c>
      <c r="N495" s="64">
        <f>IF($C$2="National Currency",IF(Investment_Breakdown_DATA!X431=0,0,Investment_Breakdown_DATA!X431),IF($C$2="Current Exchange rate",IF(Investment_Breakdown_DATA!X431=0,0,Investment_Breakdown_DATA!X431/ECO!X30),IF($C$2="Constant Exchange rate",IF(Investment_Breakdown_DATA!X431=0,0,Investment_Breakdown_DATA!X431/ECO!X65))))</f>
        <v>105.20774046670461</v>
      </c>
      <c r="O495" s="64">
        <f>IF($C$2="National Currency",IF(Investment_Breakdown_DATA!Y431=0,0,Investment_Breakdown_DATA!Y431),IF($C$2="Current Exchange rate",IF(Investment_Breakdown_DATA!Y431=0,0,Investment_Breakdown_DATA!Y431/ECO!Y30),IF($C$2="Constant Exchange rate",IF(Investment_Breakdown_DATA!Y431=0,0,Investment_Breakdown_DATA!Y431/ECO!Y65))))</f>
        <v>71.172453044963007</v>
      </c>
      <c r="P495" s="144">
        <f>IF($C$2="National Currency",IF(Investment_Breakdown_DATA!Z431=0,0,Investment_Breakdown_DATA!Z431),IF($C$2="Current Exchange rate",IF(Investment_Breakdown_DATA!Z431=0,0,Investment_Breakdown_DATA!Z431/ECO!Z30),IF($C$2="Constant Exchange rate",IF(Investment_Breakdown_DATA!Z431=0,0,Investment_Breakdown_DATA!Z431/ECO!Z65))))</f>
        <v>0</v>
      </c>
      <c r="Q495" s="63">
        <f t="shared" si="141"/>
        <v>3.9357330246462077E-4</v>
      </c>
      <c r="R495" s="63">
        <f t="shared" si="142"/>
        <v>-0.32350554503651607</v>
      </c>
      <c r="S495" s="63">
        <f t="shared" si="143"/>
        <v>0.43570608495981622</v>
      </c>
    </row>
    <row r="496" spans="3:19" ht="15" x14ac:dyDescent="0.25">
      <c r="C496" s="165"/>
      <c r="D496" s="166"/>
      <c r="E496" s="61" t="str">
        <f t="shared" si="140"/>
        <v>MT</v>
      </c>
      <c r="F496" s="64">
        <f>IF($C$2="National Currency",IF(Investment_Breakdown_DATA!P432=0,0,Investment_Breakdown_DATA!P432),IF($C$2="Current Exchange rate",IF(Investment_Breakdown_DATA!P432=0,0,Investment_Breakdown_DATA!P432/ECO!P31),IF($C$2="Constant Exchange rate",IF(Investment_Breakdown_DATA!P432=0,0,Investment_Breakdown_DATA!P432/ECO!P66))))</f>
        <v>141.06685301653854</v>
      </c>
      <c r="G496" s="64">
        <f>IF($C$2="National Currency",IF(Investment_Breakdown_DATA!Q432=0,0,Investment_Breakdown_DATA!Q432),IF($C$2="Current Exchange rate",IF(Investment_Breakdown_DATA!Q432=0,0,Investment_Breakdown_DATA!Q432/ECO!Q31),IF($C$2="Constant Exchange rate",IF(Investment_Breakdown_DATA!Q432=0,0,Investment_Breakdown_DATA!Q432/ECO!Q66))))</f>
        <v>477.47495923596546</v>
      </c>
      <c r="H496" s="64">
        <f>IF($C$2="National Currency",IF(Investment_Breakdown_DATA!R432=0,0,Investment_Breakdown_DATA!R432),IF($C$2="Current Exchange rate",IF(Investment_Breakdown_DATA!R432=0,0,Investment_Breakdown_DATA!R432/ECO!R31),IF($C$2="Constant Exchange rate",IF(Investment_Breakdown_DATA!R432=0,0,Investment_Breakdown_DATA!R432/ECO!R66))))</f>
        <v>830.16538551129736</v>
      </c>
      <c r="I496" s="64">
        <f>IF($C$2="National Currency",IF(Investment_Breakdown_DATA!S432=0,0,Investment_Breakdown_DATA!S432),IF($C$2="Current Exchange rate",IF(Investment_Breakdown_DATA!S432=0,0,Investment_Breakdown_DATA!S432/ECO!S31),IF($C$2="Constant Exchange rate",IF(Investment_Breakdown_DATA!S432=0,0,Investment_Breakdown_DATA!S432/ECO!S66))))</f>
        <v>531.74935942231537</v>
      </c>
      <c r="J496" s="64">
        <f>IF($C$2="National Currency",IF(Investment_Breakdown_DATA!T432=0,0,Investment_Breakdown_DATA!T432),IF($C$2="Current Exchange rate",IF(Investment_Breakdown_DATA!T432=0,0,Investment_Breakdown_DATA!T432/ECO!T31),IF($C$2="Constant Exchange rate",IF(Investment_Breakdown_DATA!T432=0,0,Investment_Breakdown_DATA!T432/ECO!T66))))</f>
        <v>655</v>
      </c>
      <c r="K496" s="64">
        <f>IF($C$2="National Currency",IF(Investment_Breakdown_DATA!U432=0,0,Investment_Breakdown_DATA!U432),IF($C$2="Current Exchange rate",IF(Investment_Breakdown_DATA!U432=0,0,Investment_Breakdown_DATA!U432/ECO!U31),IF($C$2="Constant Exchange rate",IF(Investment_Breakdown_DATA!U432=0,0,Investment_Breakdown_DATA!U432/ECO!U66))))</f>
        <v>741</v>
      </c>
      <c r="L496" s="64">
        <f>IF($C$2="National Currency",IF(Investment_Breakdown_DATA!V432=0,0,Investment_Breakdown_DATA!V432),IF($C$2="Current Exchange rate",IF(Investment_Breakdown_DATA!V432=0,0,Investment_Breakdown_DATA!V432/ECO!V31),IF($C$2="Constant Exchange rate",IF(Investment_Breakdown_DATA!V432=0,0,Investment_Breakdown_DATA!V432/ECO!V66))))</f>
        <v>852</v>
      </c>
      <c r="M496" s="64">
        <f>IF($C$2="National Currency",IF(Investment_Breakdown_DATA!W432=0,0,Investment_Breakdown_DATA!W432),IF($C$2="Current Exchange rate",IF(Investment_Breakdown_DATA!W432=0,0,Investment_Breakdown_DATA!W432/ECO!W31),IF($C$2="Constant Exchange rate",IF(Investment_Breakdown_DATA!W432=0,0,Investment_Breakdown_DATA!W432/ECO!W66))))</f>
        <v>938</v>
      </c>
      <c r="N496" s="64">
        <f>IF($C$2="National Currency",IF(Investment_Breakdown_DATA!X432=0,0,Investment_Breakdown_DATA!X432),IF($C$2="Current Exchange rate",IF(Investment_Breakdown_DATA!X432=0,0,Investment_Breakdown_DATA!X432/ECO!X31),IF($C$2="Constant Exchange rate",IF(Investment_Breakdown_DATA!X432=0,0,Investment_Breakdown_DATA!X432/ECO!X66))))</f>
        <v>1047.1899638549869</v>
      </c>
      <c r="O496" s="141">
        <f>IF($C$2="National Currency",IF(Investment_Breakdown_DATA!Y432=0,0,Investment_Breakdown_DATA!Y432),IF($C$2="Current Exchange rate",IF(Investment_Breakdown_DATA!Y432=0,0,Investment_Breakdown_DATA!Y432/ECO!Y31),IF($C$2="Constant Exchange rate",IF(Investment_Breakdown_DATA!Y432=0,0,Investment_Breakdown_DATA!Y432/ECO!Y66))))</f>
        <v>1047.1899638549869</v>
      </c>
      <c r="P496" s="144">
        <f>IF($C$2="National Currency",IF(Investment_Breakdown_DATA!Z432=0,0,Investment_Breakdown_DATA!Z432),IF($C$2="Current Exchange rate",IF(Investment_Breakdown_DATA!Z432=0,0,Investment_Breakdown_DATA!Z432/ECO!Z31),IF($C$2="Constant Exchange rate",IF(Investment_Breakdown_DATA!Z432=0,0,Investment_Breakdown_DATA!Z432/ECO!Z66))))</f>
        <v>0</v>
      </c>
      <c r="Q496" s="63">
        <f t="shared" si="141"/>
        <v>5.790808026833667E-3</v>
      </c>
      <c r="R496" s="63">
        <f t="shared" si="142"/>
        <v>0</v>
      </c>
      <c r="S496" s="63">
        <f t="shared" si="143"/>
        <v>6.4233595026906523</v>
      </c>
    </row>
    <row r="497" spans="3:19" ht="15" x14ac:dyDescent="0.25">
      <c r="C497" s="165"/>
      <c r="D497" s="166"/>
      <c r="E497" s="61" t="str">
        <f t="shared" si="140"/>
        <v>NL</v>
      </c>
      <c r="F497" s="64">
        <f>IF($C$2="National Currency",IF(Investment_Breakdown_DATA!P433=0,0,Investment_Breakdown_DATA!P433),IF($C$2="Current Exchange rate",IF(Investment_Breakdown_DATA!P433=0,0,Investment_Breakdown_DATA!P433/ECO!P32),IF($C$2="Constant Exchange rate",IF(Investment_Breakdown_DATA!P433=0,0,Investment_Breakdown_DATA!P433/ECO!P67))))</f>
        <v>7466</v>
      </c>
      <c r="G497" s="64">
        <f>IF($C$2="National Currency",IF(Investment_Breakdown_DATA!Q433=0,0,Investment_Breakdown_DATA!Q433),IF($C$2="Current Exchange rate",IF(Investment_Breakdown_DATA!Q433=0,0,Investment_Breakdown_DATA!Q433/ECO!Q32),IF($C$2="Constant Exchange rate",IF(Investment_Breakdown_DATA!Q433=0,0,Investment_Breakdown_DATA!Q433/ECO!Q67))))</f>
        <v>7986</v>
      </c>
      <c r="H497" s="64">
        <f>IF($C$2="National Currency",IF(Investment_Breakdown_DATA!R433=0,0,Investment_Breakdown_DATA!R433),IF($C$2="Current Exchange rate",IF(Investment_Breakdown_DATA!R433=0,0,Investment_Breakdown_DATA!R433/ECO!R32),IF($C$2="Constant Exchange rate",IF(Investment_Breakdown_DATA!R433=0,0,Investment_Breakdown_DATA!R433/ECO!R67))))</f>
        <v>7067</v>
      </c>
      <c r="I497" s="64">
        <f>IF($C$2="National Currency",IF(Investment_Breakdown_DATA!S433=0,0,Investment_Breakdown_DATA!S433),IF($C$2="Current Exchange rate",IF(Investment_Breakdown_DATA!S433=0,0,Investment_Breakdown_DATA!S433/ECO!S32),IF($C$2="Constant Exchange rate",IF(Investment_Breakdown_DATA!S433=0,0,Investment_Breakdown_DATA!S433/ECO!S67))))</f>
        <v>8778</v>
      </c>
      <c r="J497" s="64">
        <f>IF($C$2="National Currency",IF(Investment_Breakdown_DATA!T433=0,0,Investment_Breakdown_DATA!T433),IF($C$2="Current Exchange rate",IF(Investment_Breakdown_DATA!T433=0,0,Investment_Breakdown_DATA!T433/ECO!T32),IF($C$2="Constant Exchange rate",IF(Investment_Breakdown_DATA!T433=0,0,Investment_Breakdown_DATA!T433/ECO!T67))))</f>
        <v>7913</v>
      </c>
      <c r="K497" s="64">
        <f>IF($C$2="National Currency",IF(Investment_Breakdown_DATA!U433=0,0,Investment_Breakdown_DATA!U433),IF($C$2="Current Exchange rate",IF(Investment_Breakdown_DATA!U433=0,0,Investment_Breakdown_DATA!U433/ECO!U32),IF($C$2="Constant Exchange rate",IF(Investment_Breakdown_DATA!U433=0,0,Investment_Breakdown_DATA!U433/ECO!U67))))</f>
        <v>7039</v>
      </c>
      <c r="L497" s="64">
        <f>IF($C$2="National Currency",IF(Investment_Breakdown_DATA!V433=0,0,Investment_Breakdown_DATA!V433),IF($C$2="Current Exchange rate",IF(Investment_Breakdown_DATA!V433=0,0,Investment_Breakdown_DATA!V433/ECO!V32),IF($C$2="Constant Exchange rate",IF(Investment_Breakdown_DATA!V433=0,0,Investment_Breakdown_DATA!V433/ECO!V67))))</f>
        <v>6017</v>
      </c>
      <c r="M497" s="64">
        <f>IF($C$2="National Currency",IF(Investment_Breakdown_DATA!W433=0,0,Investment_Breakdown_DATA!W433),IF($C$2="Current Exchange rate",IF(Investment_Breakdown_DATA!W433=0,0,Investment_Breakdown_DATA!W433/ECO!W32),IF($C$2="Constant Exchange rate",IF(Investment_Breakdown_DATA!W433=0,0,Investment_Breakdown_DATA!W433/ECO!W67))))</f>
        <v>10862</v>
      </c>
      <c r="N497" s="64">
        <f>IF($C$2="National Currency",IF(Investment_Breakdown_DATA!X433=0,0,Investment_Breakdown_DATA!X433),IF($C$2="Current Exchange rate",IF(Investment_Breakdown_DATA!X433=0,0,Investment_Breakdown_DATA!X433/ECO!X32),IF($C$2="Constant Exchange rate",IF(Investment_Breakdown_DATA!X433=0,0,Investment_Breakdown_DATA!X433/ECO!X67))))</f>
        <v>10326</v>
      </c>
      <c r="O497" s="141">
        <f>IF($C$2="National Currency",IF(Investment_Breakdown_DATA!Y433=0,0,Investment_Breakdown_DATA!Y433),IF($C$2="Current Exchange rate",IF(Investment_Breakdown_DATA!Y433=0,0,Investment_Breakdown_DATA!Y433/ECO!Y32),IF($C$2="Constant Exchange rate",IF(Investment_Breakdown_DATA!Y433=0,0,Investment_Breakdown_DATA!Y433/ECO!Y67))))</f>
        <v>10326</v>
      </c>
      <c r="P497" s="144">
        <f>IF($C$2="National Currency",IF(Investment_Breakdown_DATA!Z433=0,0,Investment_Breakdown_DATA!Z433),IF($C$2="Current Exchange rate",IF(Investment_Breakdown_DATA!Z433=0,0,Investment_Breakdown_DATA!Z433/ECO!Z32),IF($C$2="Constant Exchange rate",IF(Investment_Breakdown_DATA!Z433=0,0,Investment_Breakdown_DATA!Z433/ECO!Z67))))</f>
        <v>0</v>
      </c>
      <c r="Q497" s="63">
        <f t="shared" si="141"/>
        <v>5.7101276510481226E-2</v>
      </c>
      <c r="R497" s="63">
        <f t="shared" si="142"/>
        <v>0</v>
      </c>
      <c r="S497" s="63">
        <f t="shared" si="143"/>
        <v>0.3830699169568712</v>
      </c>
    </row>
    <row r="498" spans="3:19" ht="15" x14ac:dyDescent="0.25">
      <c r="C498" s="165"/>
      <c r="D498" s="166"/>
      <c r="E498" s="61" t="str">
        <f t="shared" si="140"/>
        <v>NO</v>
      </c>
      <c r="F498" s="64">
        <f>IF($C$2="National Currency",IF(Investment_Breakdown_DATA!P434=0,0,Investment_Breakdown_DATA!P434),IF($C$2="Current Exchange rate",IF(Investment_Breakdown_DATA!P434=0,0,Investment_Breakdown_DATA!P434/ECO!P33),IF($C$2="Constant Exchange rate",IF(Investment_Breakdown_DATA!P434=0,0,Investment_Breakdown_DATA!P434/ECO!P68))))</f>
        <v>0</v>
      </c>
      <c r="G498" s="64">
        <f>IF($C$2="National Currency",IF(Investment_Breakdown_DATA!Q434=0,0,Investment_Breakdown_DATA!Q434),IF($C$2="Current Exchange rate",IF(Investment_Breakdown_DATA!Q434=0,0,Investment_Breakdown_DATA!Q434/ECO!Q33),IF($C$2="Constant Exchange rate",IF(Investment_Breakdown_DATA!Q434=0,0,Investment_Breakdown_DATA!Q434/ECO!Q68))))</f>
        <v>0</v>
      </c>
      <c r="H498" s="64">
        <f>IF($C$2="National Currency",IF(Investment_Breakdown_DATA!R434=0,0,Investment_Breakdown_DATA!R434),IF($C$2="Current Exchange rate",IF(Investment_Breakdown_DATA!R434=0,0,Investment_Breakdown_DATA!R434/ECO!R33),IF($C$2="Constant Exchange rate",IF(Investment_Breakdown_DATA!R434=0,0,Investment_Breakdown_DATA!R434/ECO!R68))))</f>
        <v>0</v>
      </c>
      <c r="I498" s="64">
        <f>IF($C$2="National Currency",IF(Investment_Breakdown_DATA!S434=0,0,Investment_Breakdown_DATA!S434),IF($C$2="Current Exchange rate",IF(Investment_Breakdown_DATA!S434=0,0,Investment_Breakdown_DATA!S434/ECO!S33),IF($C$2="Constant Exchange rate",IF(Investment_Breakdown_DATA!S434=0,0,Investment_Breakdown_DATA!S434/ECO!S68))))</f>
        <v>0</v>
      </c>
      <c r="J498" s="64">
        <f>IF($C$2="National Currency",IF(Investment_Breakdown_DATA!T434=0,0,Investment_Breakdown_DATA!T434),IF($C$2="Current Exchange rate",IF(Investment_Breakdown_DATA!T434=0,0,Investment_Breakdown_DATA!T434/ECO!T33),IF($C$2="Constant Exchange rate",IF(Investment_Breakdown_DATA!T434=0,0,Investment_Breakdown_DATA!T434/ECO!T68))))</f>
        <v>0</v>
      </c>
      <c r="K498" s="64">
        <f>IF($C$2="National Currency",IF(Investment_Breakdown_DATA!U434=0,0,Investment_Breakdown_DATA!U434),IF($C$2="Current Exchange rate",IF(Investment_Breakdown_DATA!U434=0,0,Investment_Breakdown_DATA!U434/ECO!U33),IF($C$2="Constant Exchange rate",IF(Investment_Breakdown_DATA!U434=0,0,Investment_Breakdown_DATA!U434/ECO!U68))))</f>
        <v>0</v>
      </c>
      <c r="L498" s="64">
        <f>IF($C$2="National Currency",IF(Investment_Breakdown_DATA!V434=0,0,Investment_Breakdown_DATA!V434),IF($C$2="Current Exchange rate",IF(Investment_Breakdown_DATA!V434=0,0,Investment_Breakdown_DATA!V434/ECO!V33),IF($C$2="Constant Exchange rate",IF(Investment_Breakdown_DATA!V434=0,0,Investment_Breakdown_DATA!V434/ECO!V68))))</f>
        <v>0</v>
      </c>
      <c r="M498" s="64">
        <f>IF($C$2="National Currency",IF(Investment_Breakdown_DATA!W434=0,0,Investment_Breakdown_DATA!W434),IF($C$2="Current Exchange rate",IF(Investment_Breakdown_DATA!W434=0,0,Investment_Breakdown_DATA!W434/ECO!W33),IF($C$2="Constant Exchange rate",IF(Investment_Breakdown_DATA!W434=0,0,Investment_Breakdown_DATA!W434/ECO!W68))))</f>
        <v>0</v>
      </c>
      <c r="N498" s="64">
        <f>IF($C$2="National Currency",IF(Investment_Breakdown_DATA!X434=0,0,Investment_Breakdown_DATA!X434),IF($C$2="Current Exchange rate",IF(Investment_Breakdown_DATA!X434=0,0,Investment_Breakdown_DATA!X434/ECO!X33),IF($C$2="Constant Exchange rate",IF(Investment_Breakdown_DATA!X434=0,0,Investment_Breakdown_DATA!X434/ECO!X68))))</f>
        <v>0</v>
      </c>
      <c r="O498" s="64">
        <f>IF($C$2="National Currency",IF(Investment_Breakdown_DATA!Y434=0,0,Investment_Breakdown_DATA!Y434),IF($C$2="Current Exchange rate",IF(Investment_Breakdown_DATA!Y434=0,0,Investment_Breakdown_DATA!Y434/ECO!Y33),IF($C$2="Constant Exchange rate",IF(Investment_Breakdown_DATA!Y434=0,0,Investment_Breakdown_DATA!Y434/ECO!Y68))))</f>
        <v>0</v>
      </c>
      <c r="P498" s="144">
        <f>IF($C$2="National Currency",IF(Investment_Breakdown_DATA!Z434=0,0,Investment_Breakdown_DATA!Z434),IF($C$2="Current Exchange rate",IF(Investment_Breakdown_DATA!Z434=0,0,Investment_Breakdown_DATA!Z434/ECO!Z33),IF($C$2="Constant Exchange rate",IF(Investment_Breakdown_DATA!Z434=0,0,Investment_Breakdown_DATA!Z434/ECO!Z68))))</f>
        <v>0</v>
      </c>
      <c r="Q498" s="63">
        <f t="shared" si="141"/>
        <v>0</v>
      </c>
      <c r="R498" s="63" t="str">
        <f t="shared" si="142"/>
        <v>-</v>
      </c>
      <c r="S498" s="63" t="str">
        <f t="shared" si="143"/>
        <v>-</v>
      </c>
    </row>
    <row r="499" spans="3:19" ht="15" x14ac:dyDescent="0.25">
      <c r="C499" s="165"/>
      <c r="D499" s="166"/>
      <c r="E499" s="61" t="str">
        <f t="shared" si="140"/>
        <v>PL</v>
      </c>
      <c r="F499" s="64">
        <f>IF($C$2="National Currency",IF(Investment_Breakdown_DATA!P435=0,0,Investment_Breakdown_DATA!P435),IF($C$2="Current Exchange rate",IF(Investment_Breakdown_DATA!P435=0,0,Investment_Breakdown_DATA!P435/ECO!P34),IF($C$2="Constant Exchange rate",IF(Investment_Breakdown_DATA!P435=0,0,Investment_Breakdown_DATA!P435/ECO!P69))))</f>
        <v>663.43723673125521</v>
      </c>
      <c r="G499" s="141">
        <f>IF($C$2="National Currency",IF(Investment_Breakdown_DATA!Q435=0,0,Investment_Breakdown_DATA!Q435),IF($C$2="Current Exchange rate",IF(Investment_Breakdown_DATA!Q435=0,0,Investment_Breakdown_DATA!Q435/ECO!Q34),IF($C$2="Constant Exchange rate",IF(Investment_Breakdown_DATA!Q435=0,0,Investment_Breakdown_DATA!Q435/ECO!Q69))))</f>
        <v>972.49524166120636</v>
      </c>
      <c r="H499" s="141">
        <f>IF($C$2="National Currency",IF(Investment_Breakdown_DATA!R435=0,0,Investment_Breakdown_DATA!R435),IF($C$2="Current Exchange rate",IF(Investment_Breakdown_DATA!R435=0,0,Investment_Breakdown_DATA!R435/ECO!R34),IF($C$2="Constant Exchange rate",IF(Investment_Breakdown_DATA!R435=0,0,Investment_Breakdown_DATA!R435/ECO!R69))))</f>
        <v>1281.5532465911574</v>
      </c>
      <c r="I499" s="64">
        <f>IF($C$2="National Currency",IF(Investment_Breakdown_DATA!S435=0,0,Investment_Breakdown_DATA!S435),IF($C$2="Current Exchange rate",IF(Investment_Breakdown_DATA!S435=0,0,Investment_Breakdown_DATA!S435/ECO!S34),IF($C$2="Constant Exchange rate",IF(Investment_Breakdown_DATA!S435=0,0,Investment_Breakdown_DATA!S435/ECO!S69))))</f>
        <v>1590.6112515211082</v>
      </c>
      <c r="J499" s="64">
        <f>IF($C$2="National Currency",IF(Investment_Breakdown_DATA!T435=0,0,Investment_Breakdown_DATA!T435),IF($C$2="Current Exchange rate",IF(Investment_Breakdown_DATA!T435=0,0,Investment_Breakdown_DATA!T435/ECO!T34),IF($C$2="Constant Exchange rate",IF(Investment_Breakdown_DATA!T435=0,0,Investment_Breakdown_DATA!T435/ECO!T69))))</f>
        <v>5115.3702143592618</v>
      </c>
      <c r="K499" s="64">
        <f>IF($C$2="National Currency",IF(Investment_Breakdown_DATA!U435=0,0,Investment_Breakdown_DATA!U435),IF($C$2="Current Exchange rate",IF(Investment_Breakdown_DATA!U435=0,0,Investment_Breakdown_DATA!U435/ECO!U34),IF($C$2="Constant Exchange rate",IF(Investment_Breakdown_DATA!U435=0,0,Investment_Breakdown_DATA!U435/ECO!U69))))</f>
        <v>3608.5369278292615</v>
      </c>
      <c r="L499" s="64">
        <f>IF($C$2="National Currency",IF(Investment_Breakdown_DATA!V435=0,0,Investment_Breakdown_DATA!V435),IF($C$2="Current Exchange rate",IF(Investment_Breakdown_DATA!V435=0,0,Investment_Breakdown_DATA!V435/ECO!V34),IF($C$2="Constant Exchange rate",IF(Investment_Breakdown_DATA!V435=0,0,Investment_Breakdown_DATA!V435/ECO!V69))))</f>
        <v>3258.2139848357201</v>
      </c>
      <c r="M499" s="64">
        <f>IF($C$2="National Currency",IF(Investment_Breakdown_DATA!W435=0,0,Investment_Breakdown_DATA!W435),IF($C$2="Current Exchange rate",IF(Investment_Breakdown_DATA!W435=0,0,Investment_Breakdown_DATA!W435/ECO!W34),IF($C$2="Constant Exchange rate",IF(Investment_Breakdown_DATA!W435=0,0,Investment_Breakdown_DATA!W435/ECO!W69))))</f>
        <v>3018.1128896377422</v>
      </c>
      <c r="N499" s="64">
        <f>IF($C$2="National Currency",IF(Investment_Breakdown_DATA!X435=0,0,Investment_Breakdown_DATA!X435),IF($C$2="Current Exchange rate",IF(Investment_Breakdown_DATA!X435=0,0,Investment_Breakdown_DATA!X435/ECO!X34),IF($C$2="Constant Exchange rate",IF(Investment_Breakdown_DATA!X435=0,0,Investment_Breakdown_DATA!X435/ECO!X69))))</f>
        <v>2775.9056444818871</v>
      </c>
      <c r="O499" s="64">
        <f>IF($C$2="National Currency",IF(Investment_Breakdown_DATA!Y435=0,0,Investment_Breakdown_DATA!Y435),IF($C$2="Current Exchange rate",IF(Investment_Breakdown_DATA!Y435=0,0,Investment_Breakdown_DATA!Y435/ECO!Y34),IF($C$2="Constant Exchange rate",IF(Investment_Breakdown_DATA!Y435=0,0,Investment_Breakdown_DATA!Y435/ECO!Y69))))</f>
        <v>1880.1259009641487</v>
      </c>
      <c r="P499" s="144">
        <f>IF($C$2="National Currency",IF(Investment_Breakdown_DATA!Z435=0,0,Investment_Breakdown_DATA!Z435),IF($C$2="Current Exchange rate",IF(Investment_Breakdown_DATA!Z435=0,0,Investment_Breakdown_DATA!Z435/ECO!Z34),IF($C$2="Constant Exchange rate",IF(Investment_Breakdown_DATA!Z435=0,0,Investment_Breakdown_DATA!Z435/ECO!Z69))))</f>
        <v>1880.1259009641487</v>
      </c>
      <c r="Q499" s="63">
        <f t="shared" si="141"/>
        <v>1.0396822481645506E-2</v>
      </c>
      <c r="R499" s="63">
        <f t="shared" si="142"/>
        <v>-0.32269819591974369</v>
      </c>
      <c r="S499" s="63">
        <f t="shared" si="143"/>
        <v>1.8339167548500885</v>
      </c>
    </row>
    <row r="500" spans="3:19" ht="15" x14ac:dyDescent="0.25">
      <c r="C500" s="165"/>
      <c r="D500" s="166"/>
      <c r="E500" s="61" t="str">
        <f t="shared" si="140"/>
        <v>PT</v>
      </c>
      <c r="F500" s="64">
        <f>IF($C$2="National Currency",IF(Investment_Breakdown_DATA!P436=0,0,Investment_Breakdown_DATA!P436),IF($C$2="Current Exchange rate",IF(Investment_Breakdown_DATA!P436=0,0,Investment_Breakdown_DATA!P436/ECO!P35),IF($C$2="Constant Exchange rate",IF(Investment_Breakdown_DATA!P436=0,0,Investment_Breakdown_DATA!P436/ECO!P70))))</f>
        <v>846.57168625001964</v>
      </c>
      <c r="G500" s="64">
        <f>IF($C$2="National Currency",IF(Investment_Breakdown_DATA!Q436=0,0,Investment_Breakdown_DATA!Q436),IF($C$2="Current Exchange rate",IF(Investment_Breakdown_DATA!Q436=0,0,Investment_Breakdown_DATA!Q436/ECO!Q35),IF($C$2="Constant Exchange rate",IF(Investment_Breakdown_DATA!Q436=0,0,Investment_Breakdown_DATA!Q436/ECO!Q70))))</f>
        <v>913.6640424612774</v>
      </c>
      <c r="H500" s="64">
        <f>IF($C$2="National Currency",IF(Investment_Breakdown_DATA!R436=0,0,Investment_Breakdown_DATA!R436),IF($C$2="Current Exchange rate",IF(Investment_Breakdown_DATA!R436=0,0,Investment_Breakdown_DATA!R436/ECO!R35),IF($C$2="Constant Exchange rate",IF(Investment_Breakdown_DATA!R436=0,0,Investment_Breakdown_DATA!R436/ECO!R70))))</f>
        <v>815.53064459372342</v>
      </c>
      <c r="I500" s="64">
        <f>IF($C$2="National Currency",IF(Investment_Breakdown_DATA!S436=0,0,Investment_Breakdown_DATA!S436),IF($C$2="Current Exchange rate",IF(Investment_Breakdown_DATA!S436=0,0,Investment_Breakdown_DATA!S436/ECO!S35),IF($C$2="Constant Exchange rate",IF(Investment_Breakdown_DATA!S436=0,0,Investment_Breakdown_DATA!S436/ECO!S70))))</f>
        <v>1318.834409635524</v>
      </c>
      <c r="J500" s="64">
        <f>IF($C$2="National Currency",IF(Investment_Breakdown_DATA!T436=0,0,Investment_Breakdown_DATA!T436),IF($C$2="Current Exchange rate",IF(Investment_Breakdown_DATA!T436=0,0,Investment_Breakdown_DATA!T436/ECO!T35),IF($C$2="Constant Exchange rate",IF(Investment_Breakdown_DATA!T436=0,0,Investment_Breakdown_DATA!T436/ECO!T70))))</f>
        <v>4287.3721976037405</v>
      </c>
      <c r="K500" s="64">
        <f>IF($C$2="National Currency",IF(Investment_Breakdown_DATA!U436=0,0,Investment_Breakdown_DATA!U436),IF($C$2="Current Exchange rate",IF(Investment_Breakdown_DATA!U436=0,0,Investment_Breakdown_DATA!U436/ECO!U35),IF($C$2="Constant Exchange rate",IF(Investment_Breakdown_DATA!U436=0,0,Investment_Breakdown_DATA!U436/ECO!U70))))</f>
        <v>4075.1358108326517</v>
      </c>
      <c r="L500" s="64">
        <f>IF($C$2="National Currency",IF(Investment_Breakdown_DATA!V436=0,0,Investment_Breakdown_DATA!V436),IF($C$2="Current Exchange rate",IF(Investment_Breakdown_DATA!V436=0,0,Investment_Breakdown_DATA!V436/ECO!V35),IF($C$2="Constant Exchange rate",IF(Investment_Breakdown_DATA!V436=0,0,Investment_Breakdown_DATA!V436/ECO!V70))))</f>
        <v>4048.6262072611648</v>
      </c>
      <c r="M500" s="64">
        <f>IF($C$2="National Currency",IF(Investment_Breakdown_DATA!W436=0,0,Investment_Breakdown_DATA!W436),IF($C$2="Current Exchange rate",IF(Investment_Breakdown_DATA!W436=0,0,Investment_Breakdown_DATA!W436/ECO!W35),IF($C$2="Constant Exchange rate",IF(Investment_Breakdown_DATA!W436=0,0,Investment_Breakdown_DATA!W436/ECO!W70))))</f>
        <v>4086.3629999649538</v>
      </c>
      <c r="N500" s="64">
        <f>IF($C$2="National Currency",IF(Investment_Breakdown_DATA!X436=0,0,Investment_Breakdown_DATA!X436),IF($C$2="Current Exchange rate",IF(Investment_Breakdown_DATA!X436=0,0,Investment_Breakdown_DATA!X436/ECO!X35),IF($C$2="Constant Exchange rate",IF(Investment_Breakdown_DATA!X436=0,0,Investment_Breakdown_DATA!X436/ECO!X70))))</f>
        <v>4577.9218096429704</v>
      </c>
      <c r="O500" s="64">
        <f>IF($C$2="National Currency",IF(Investment_Breakdown_DATA!Y436=0,0,Investment_Breakdown_DATA!Y436),IF($C$2="Current Exchange rate",IF(Investment_Breakdown_DATA!Y436=0,0,Investment_Breakdown_DATA!Y436/ECO!Y35),IF($C$2="Constant Exchange rate",IF(Investment_Breakdown_DATA!Y436=0,0,Investment_Breakdown_DATA!Y436/ECO!Y70))))</f>
        <v>4501.6885651221037</v>
      </c>
      <c r="P500" s="144">
        <f>IF($C$2="National Currency",IF(Investment_Breakdown_DATA!Z436=0,0,Investment_Breakdown_DATA!Z436),IF($C$2="Current Exchange rate",IF(Investment_Breakdown_DATA!Z436=0,0,Investment_Breakdown_DATA!Z436/ECO!Z35),IF($C$2="Constant Exchange rate",IF(Investment_Breakdown_DATA!Z436=0,0,Investment_Breakdown_DATA!Z436/ECO!Z70))))</f>
        <v>3831.7204313087723</v>
      </c>
      <c r="Q500" s="63">
        <f t="shared" si="141"/>
        <v>2.4893682308842601E-2</v>
      </c>
      <c r="R500" s="63">
        <f t="shared" si="142"/>
        <v>-1.6652369282561419E-2</v>
      </c>
      <c r="S500" s="63">
        <f t="shared" si="143"/>
        <v>4.3175515295849518</v>
      </c>
    </row>
    <row r="501" spans="3:19" ht="15" x14ac:dyDescent="0.25">
      <c r="C501" s="165"/>
      <c r="D501" s="166"/>
      <c r="E501" s="61" t="str">
        <f t="shared" si="140"/>
        <v>RO</v>
      </c>
      <c r="F501" s="64">
        <f>IF($C$2="National Currency",IF(Investment_Breakdown_DATA!P437=0,0,Investment_Breakdown_DATA!P437),IF($C$2="Current Exchange rate",IF(Investment_Breakdown_DATA!P437=0,0,Investment_Breakdown_DATA!P437/ECO!P36),IF($C$2="Constant Exchange rate",IF(Investment_Breakdown_DATA!P437=0,0,Investment_Breakdown_DATA!P437/ECO!P71))))</f>
        <v>76.070805657178553</v>
      </c>
      <c r="G501" s="141">
        <f>IF($C$2="National Currency",IF(Investment_Breakdown_DATA!Q437=0,0,Investment_Breakdown_DATA!Q437),IF($C$2="Current Exchange rate",IF(Investment_Breakdown_DATA!Q437=0,0,Investment_Breakdown_DATA!Q437/ECO!Q36),IF($C$2="Constant Exchange rate",IF(Investment_Breakdown_DATA!Q437=0,0,Investment_Breakdown_DATA!Q437/ECO!Q71))))</f>
        <v>68.566111822967798</v>
      </c>
      <c r="H501" s="141">
        <f>IF($C$2="National Currency",IF(Investment_Breakdown_DATA!R437=0,0,Investment_Breakdown_DATA!R437),IF($C$2="Current Exchange rate",IF(Investment_Breakdown_DATA!R437=0,0,Investment_Breakdown_DATA!R437/ECO!R36),IF($C$2="Constant Exchange rate",IF(Investment_Breakdown_DATA!R437=0,0,Investment_Breakdown_DATA!R437/ECO!R71))))</f>
        <v>61.061417988757029</v>
      </c>
      <c r="I501" s="141">
        <f>IF($C$2="National Currency",IF(Investment_Breakdown_DATA!S437=0,0,Investment_Breakdown_DATA!S437),IF($C$2="Current Exchange rate",IF(Investment_Breakdown_DATA!S437=0,0,Investment_Breakdown_DATA!S437/ECO!S36),IF($C$2="Constant Exchange rate",IF(Investment_Breakdown_DATA!S437=0,0,Investment_Breakdown_DATA!S437/ECO!S71))))</f>
        <v>53.556724154546266</v>
      </c>
      <c r="J501" s="141">
        <f>IF($C$2="National Currency",IF(Investment_Breakdown_DATA!T437=0,0,Investment_Breakdown_DATA!T437),IF($C$2="Current Exchange rate",IF(Investment_Breakdown_DATA!T437=0,0,Investment_Breakdown_DATA!T437/ECO!T36),IF($C$2="Constant Exchange rate",IF(Investment_Breakdown_DATA!T437=0,0,Investment_Breakdown_DATA!T437/ECO!T71))))</f>
        <v>46.052030320335511</v>
      </c>
      <c r="K501" s="64">
        <f>IF($C$2="National Currency",IF(Investment_Breakdown_DATA!U437=0,0,Investment_Breakdown_DATA!U437),IF($C$2="Current Exchange rate",IF(Investment_Breakdown_DATA!U437=0,0,Investment_Breakdown_DATA!U437/ECO!U36),IF($C$2="Constant Exchange rate",IF(Investment_Breakdown_DATA!U437=0,0,Investment_Breakdown_DATA!U437/ECO!U71))))</f>
        <v>38.547336486124742</v>
      </c>
      <c r="L501" s="64">
        <f>IF($C$2="National Currency",IF(Investment_Breakdown_DATA!V437=0,0,Investment_Breakdown_DATA!V437),IF($C$2="Current Exchange rate",IF(Investment_Breakdown_DATA!V437=0,0,Investment_Breakdown_DATA!V437/ECO!V36),IF($C$2="Constant Exchange rate",IF(Investment_Breakdown_DATA!V437=0,0,Investment_Breakdown_DATA!V437/ECO!V71))))</f>
        <v>19.987507807620236</v>
      </c>
      <c r="M501" s="64">
        <f>IF($C$2="National Currency",IF(Investment_Breakdown_DATA!W437=0,0,Investment_Breakdown_DATA!W437),IF($C$2="Current Exchange rate",IF(Investment_Breakdown_DATA!W437=0,0,Investment_Breakdown_DATA!W437/ECO!W36),IF($C$2="Constant Exchange rate",IF(Investment_Breakdown_DATA!W437=0,0,Investment_Breakdown_DATA!W437/ECO!W71))))</f>
        <v>0</v>
      </c>
      <c r="N501" s="64">
        <f>IF($C$2="National Currency",IF(Investment_Breakdown_DATA!X437=0,0,Investment_Breakdown_DATA!X437),IF($C$2="Current Exchange rate",IF(Investment_Breakdown_DATA!X437=0,0,Investment_Breakdown_DATA!X437/ECO!X36),IF($C$2="Constant Exchange rate",IF(Investment_Breakdown_DATA!X437=0,0,Investment_Breakdown_DATA!X437/ECO!X71))))</f>
        <v>0</v>
      </c>
      <c r="O501" s="64">
        <f>IF($C$2="National Currency",IF(Investment_Breakdown_DATA!Y437=0,0,Investment_Breakdown_DATA!Y437),IF($C$2="Current Exchange rate",IF(Investment_Breakdown_DATA!Y437=0,0,Investment_Breakdown_DATA!Y437/ECO!Y36),IF($C$2="Constant Exchange rate",IF(Investment_Breakdown_DATA!Y437=0,0,Investment_Breakdown_DATA!Y437/ECO!Y71))))</f>
        <v>0</v>
      </c>
      <c r="P501" s="144">
        <f>IF($C$2="National Currency",IF(Investment_Breakdown_DATA!Z437=0,0,Investment_Breakdown_DATA!Z437),IF($C$2="Current Exchange rate",IF(Investment_Breakdown_DATA!Z437=0,0,Investment_Breakdown_DATA!Z437/ECO!Z36),IF($C$2="Constant Exchange rate",IF(Investment_Breakdown_DATA!Z437=0,0,Investment_Breakdown_DATA!Z437/ECO!Z71))))</f>
        <v>0</v>
      </c>
      <c r="Q501" s="63">
        <f t="shared" si="141"/>
        <v>0</v>
      </c>
      <c r="R501" s="63" t="str">
        <f t="shared" si="142"/>
        <v>-</v>
      </c>
      <c r="S501" s="63" t="str">
        <f t="shared" si="143"/>
        <v>-</v>
      </c>
    </row>
    <row r="502" spans="3:19" ht="15" x14ac:dyDescent="0.25">
      <c r="C502" s="165"/>
      <c r="D502" s="166"/>
      <c r="E502" s="61" t="str">
        <f t="shared" si="140"/>
        <v>SE</v>
      </c>
      <c r="F502" s="64">
        <f>IF($C$2="National Currency",IF(Investment_Breakdown_DATA!P438=0,0,Investment_Breakdown_DATA!P438),IF($C$2="Current Exchange rate",IF(Investment_Breakdown_DATA!P438=0,0,Investment_Breakdown_DATA!P438/ECO!P37),IF($C$2="Constant Exchange rate",IF(Investment_Breakdown_DATA!P438=0,0,Investment_Breakdown_DATA!P438/ECO!P72))))</f>
        <v>10032.790375811774</v>
      </c>
      <c r="G502" s="64">
        <f>IF($C$2="National Currency",IF(Investment_Breakdown_DATA!Q438=0,0,Investment_Breakdown_DATA!Q438),IF($C$2="Current Exchange rate",IF(Investment_Breakdown_DATA!Q438=0,0,Investment_Breakdown_DATA!Q438/ECO!Q37),IF($C$2="Constant Exchange rate",IF(Investment_Breakdown_DATA!Q438=0,0,Investment_Breakdown_DATA!Q438/ECO!Q72))))</f>
        <v>8402.533801767273</v>
      </c>
      <c r="H502" s="64">
        <f>IF($C$2="National Currency",IF(Investment_Breakdown_DATA!R438=0,0,Investment_Breakdown_DATA!R438),IF($C$2="Current Exchange rate",IF(Investment_Breakdown_DATA!R438=0,0,Investment_Breakdown_DATA!R438/ECO!R37),IF($C$2="Constant Exchange rate",IF(Investment_Breakdown_DATA!R438=0,0,Investment_Breakdown_DATA!R438/ECO!R72))))</f>
        <v>10000.425849036516</v>
      </c>
      <c r="I502" s="64">
        <f>IF($C$2="National Currency",IF(Investment_Breakdown_DATA!S438=0,0,Investment_Breakdown_DATA!S438),IF($C$2="Current Exchange rate",IF(Investment_Breakdown_DATA!S438=0,0,Investment_Breakdown_DATA!S438/ECO!S37),IF($C$2="Constant Exchange rate",IF(Investment_Breakdown_DATA!S438=0,0,Investment_Breakdown_DATA!S438/ECO!S72))))</f>
        <v>9513.6804002980934</v>
      </c>
      <c r="J502" s="64">
        <f>IF($C$2="National Currency",IF(Investment_Breakdown_DATA!T438=0,0,Investment_Breakdown_DATA!T438),IF($C$2="Current Exchange rate",IF(Investment_Breakdown_DATA!T438=0,0,Investment_Breakdown_DATA!T438/ECO!T37),IF($C$2="Constant Exchange rate",IF(Investment_Breakdown_DATA!T438=0,0,Investment_Breakdown_DATA!T438/ECO!T72))))</f>
        <v>7662.8340253380175</v>
      </c>
      <c r="K502" s="64">
        <f>IF($C$2="National Currency",IF(Investment_Breakdown_DATA!U438=0,0,Investment_Breakdown_DATA!U438),IF($C$2="Current Exchange rate",IF(Investment_Breakdown_DATA!U438=0,0,Investment_Breakdown_DATA!U438/ECO!U37),IF($C$2="Constant Exchange rate",IF(Investment_Breakdown_DATA!U438=0,0,Investment_Breakdown_DATA!U438/ECO!U72))))</f>
        <v>5439.3697434259548</v>
      </c>
      <c r="L502" s="64">
        <f>IF($C$2="National Currency",IF(Investment_Breakdown_DATA!V438=0,0,Investment_Breakdown_DATA!V438),IF($C$2="Current Exchange rate",IF(Investment_Breakdown_DATA!V438=0,0,Investment_Breakdown_DATA!V438/ECO!V37),IF($C$2="Constant Exchange rate",IF(Investment_Breakdown_DATA!V438=0,0,Investment_Breakdown_DATA!V438/ECO!V72))))</f>
        <v>7176.6208878952402</v>
      </c>
      <c r="M502" s="64">
        <f>IF($C$2="National Currency",IF(Investment_Breakdown_DATA!W438=0,0,Investment_Breakdown_DATA!W438),IF($C$2="Current Exchange rate",IF(Investment_Breakdown_DATA!W438=0,0,Investment_Breakdown_DATA!W438/ECO!W37),IF($C$2="Constant Exchange rate",IF(Investment_Breakdown_DATA!W438=0,0,Investment_Breakdown_DATA!W438/ECO!W72))))</f>
        <v>7451.6129032258059</v>
      </c>
      <c r="N502" s="64">
        <f>IF($C$2="National Currency",IF(Investment_Breakdown_DATA!X438=0,0,Investment_Breakdown_DATA!X438),IF($C$2="Current Exchange rate",IF(Investment_Breakdown_DATA!X438=0,0,Investment_Breakdown_DATA!X438/ECO!X37),IF($C$2="Constant Exchange rate",IF(Investment_Breakdown_DATA!X438=0,0,Investment_Breakdown_DATA!X438/ECO!X72))))</f>
        <v>8024.8057063770884</v>
      </c>
      <c r="O502" s="64">
        <f>IF($C$2="National Currency",IF(Investment_Breakdown_DATA!Y438=0,0,Investment_Breakdown_DATA!Y438),IF($C$2="Current Exchange rate",IF(Investment_Breakdown_DATA!Y438=0,0,Investment_Breakdown_DATA!Y438/ECO!Y37),IF($C$2="Constant Exchange rate",IF(Investment_Breakdown_DATA!Y438=0,0,Investment_Breakdown_DATA!Y438/ECO!Y72))))</f>
        <v>7598.3178963057589</v>
      </c>
      <c r="P502" s="144">
        <f>IF($C$2="National Currency",IF(Investment_Breakdown_DATA!Z438=0,0,Investment_Breakdown_DATA!Z438),IF($C$2="Current Exchange rate",IF(Investment_Breakdown_DATA!Z438=0,0,Investment_Breakdown_DATA!Z438/ECO!Z37),IF($C$2="Constant Exchange rate",IF(Investment_Breakdown_DATA!Z438=0,0,Investment_Breakdown_DATA!Z438/ECO!Z72))))</f>
        <v>0</v>
      </c>
      <c r="Q502" s="63">
        <f t="shared" si="141"/>
        <v>4.2017591633884674E-2</v>
      </c>
      <c r="R502" s="63">
        <f t="shared" si="142"/>
        <v>-5.3146185175849348E-2</v>
      </c>
      <c r="S502" s="63">
        <f t="shared" si="143"/>
        <v>-0.2426515842865935</v>
      </c>
    </row>
    <row r="503" spans="3:19" ht="15" x14ac:dyDescent="0.25">
      <c r="C503" s="165"/>
      <c r="D503" s="166"/>
      <c r="E503" s="61" t="str">
        <f t="shared" si="140"/>
        <v>SI</v>
      </c>
      <c r="F503" s="64">
        <f>IF($C$2="National Currency",IF(Investment_Breakdown_DATA!P439=0,0,Investment_Breakdown_DATA!P439),IF($C$2="Current Exchange rate",IF(Investment_Breakdown_DATA!P439=0,0,Investment_Breakdown_DATA!P439/ECO!P38),IF($C$2="Constant Exchange rate",IF(Investment_Breakdown_DATA!P439=0,0,Investment_Breakdown_DATA!P439/ECO!P73))))</f>
        <v>728.58454348188957</v>
      </c>
      <c r="G503" s="64">
        <f>IF($C$2="National Currency",IF(Investment_Breakdown_DATA!Q439=0,0,Investment_Breakdown_DATA!Q439),IF($C$2="Current Exchange rate",IF(Investment_Breakdown_DATA!Q439=0,0,Investment_Breakdown_DATA!Q439/ECO!Q38),IF($C$2="Constant Exchange rate",IF(Investment_Breakdown_DATA!Q439=0,0,Investment_Breakdown_DATA!Q439/ECO!Q73))))</f>
        <v>326.96962109831418</v>
      </c>
      <c r="H503" s="64">
        <f>IF($C$2="National Currency",IF(Investment_Breakdown_DATA!R439=0,0,Investment_Breakdown_DATA!R439),IF($C$2="Current Exchange rate",IF(Investment_Breakdown_DATA!R439=0,0,Investment_Breakdown_DATA!R439/ECO!R38),IF($C$2="Constant Exchange rate",IF(Investment_Breakdown_DATA!R439=0,0,Investment_Breakdown_DATA!R439/ECO!R73))))</f>
        <v>270.76865297946921</v>
      </c>
      <c r="I503" s="64">
        <f>IF($C$2="National Currency",IF(Investment_Breakdown_DATA!S439=0,0,Investment_Breakdown_DATA!S439),IF($C$2="Current Exchange rate",IF(Investment_Breakdown_DATA!S439=0,0,Investment_Breakdown_DATA!S439/ECO!S38),IF($C$2="Constant Exchange rate",IF(Investment_Breakdown_DATA!S439=0,0,Investment_Breakdown_DATA!S439/ECO!S73))))</f>
        <v>79</v>
      </c>
      <c r="J503" s="64">
        <f>IF($C$2="National Currency",IF(Investment_Breakdown_DATA!T439=0,0,Investment_Breakdown_DATA!T439),IF($C$2="Current Exchange rate",IF(Investment_Breakdown_DATA!T439=0,0,Investment_Breakdown_DATA!T439/ECO!T38),IF($C$2="Constant Exchange rate",IF(Investment_Breakdown_DATA!T439=0,0,Investment_Breakdown_DATA!T439/ECO!T73))))</f>
        <v>292</v>
      </c>
      <c r="K503" s="64">
        <f>IF($C$2="National Currency",IF(Investment_Breakdown_DATA!U439=0,0,Investment_Breakdown_DATA!U439),IF($C$2="Current Exchange rate",IF(Investment_Breakdown_DATA!U439=0,0,Investment_Breakdown_DATA!U439/ECO!U38),IF($C$2="Constant Exchange rate",IF(Investment_Breakdown_DATA!U439=0,0,Investment_Breakdown_DATA!U439/ECO!U73))))</f>
        <v>344</v>
      </c>
      <c r="L503" s="64">
        <f>IF($C$2="National Currency",IF(Investment_Breakdown_DATA!V439=0,0,Investment_Breakdown_DATA!V439),IF($C$2="Current Exchange rate",IF(Investment_Breakdown_DATA!V439=0,0,Investment_Breakdown_DATA!V439/ECO!V38),IF($C$2="Constant Exchange rate",IF(Investment_Breakdown_DATA!V439=0,0,Investment_Breakdown_DATA!V439/ECO!V73))))</f>
        <v>403</v>
      </c>
      <c r="M503" s="64">
        <f>IF($C$2="National Currency",IF(Investment_Breakdown_DATA!W439=0,0,Investment_Breakdown_DATA!W439),IF($C$2="Current Exchange rate",IF(Investment_Breakdown_DATA!W439=0,0,Investment_Breakdown_DATA!W439/ECO!W38),IF($C$2="Constant Exchange rate",IF(Investment_Breakdown_DATA!W439=0,0,Investment_Breakdown_DATA!W439/ECO!W73))))</f>
        <v>590</v>
      </c>
      <c r="N503" s="64">
        <f>IF($C$2="National Currency",IF(Investment_Breakdown_DATA!X439=0,0,Investment_Breakdown_DATA!X439),IF($C$2="Current Exchange rate",IF(Investment_Breakdown_DATA!X439=0,0,Investment_Breakdown_DATA!X439/ECO!X38),IF($C$2="Constant Exchange rate",IF(Investment_Breakdown_DATA!X439=0,0,Investment_Breakdown_DATA!X439/ECO!X73))))</f>
        <v>429</v>
      </c>
      <c r="O503" s="64">
        <f>IF($C$2="National Currency",IF(Investment_Breakdown_DATA!Y439=0,0,Investment_Breakdown_DATA!Y439),IF($C$2="Current Exchange rate",IF(Investment_Breakdown_DATA!Y439=0,0,Investment_Breakdown_DATA!Y439/ECO!Y38),IF($C$2="Constant Exchange rate",IF(Investment_Breakdown_DATA!Y439=0,0,Investment_Breakdown_DATA!Y439/ECO!Y73))))</f>
        <v>308.10000000000002</v>
      </c>
      <c r="P503" s="144">
        <f>IF($C$2="National Currency",IF(Investment_Breakdown_DATA!Z439=0,0,Investment_Breakdown_DATA!Z439),IF($C$2="Current Exchange rate",IF(Investment_Breakdown_DATA!Z439=0,0,Investment_Breakdown_DATA!Z439/ECO!Z38),IF($C$2="Constant Exchange rate",IF(Investment_Breakdown_DATA!Z439=0,0,Investment_Breakdown_DATA!Z439/ECO!Z73))))</f>
        <v>0</v>
      </c>
      <c r="Q503" s="63">
        <f t="shared" si="141"/>
        <v>1.7037481399263283E-3</v>
      </c>
      <c r="R503" s="63">
        <f t="shared" si="142"/>
        <v>-0.28181818181818175</v>
      </c>
      <c r="S503" s="63">
        <f t="shared" si="143"/>
        <v>-0.57712525916677171</v>
      </c>
    </row>
    <row r="504" spans="3:19" ht="15" x14ac:dyDescent="0.25">
      <c r="C504" s="165"/>
      <c r="D504" s="166"/>
      <c r="E504" s="61" t="str">
        <f t="shared" si="140"/>
        <v xml:space="preserve">SK </v>
      </c>
      <c r="F504" s="64">
        <f>IF($C$2="National Currency",IF(Investment_Breakdown_DATA!P440=0,0,Investment_Breakdown_DATA!P440),IF($C$2="Current Exchange rate",IF(Investment_Breakdown_DATA!P440=0,0,Investment_Breakdown_DATA!P440/ECO!P39),IF($C$2="Constant Exchange rate",IF(Investment_Breakdown_DATA!P440=0,0,Investment_Breakdown_DATA!P440/ECO!P74))))</f>
        <v>361.58135829516033</v>
      </c>
      <c r="G504" s="64">
        <f>IF($C$2="National Currency",IF(Investment_Breakdown_DATA!Q440=0,0,Investment_Breakdown_DATA!Q440),IF($C$2="Current Exchange rate",IF(Investment_Breakdown_DATA!Q440=0,0,Investment_Breakdown_DATA!Q440/ECO!Q39),IF($C$2="Constant Exchange rate",IF(Investment_Breakdown_DATA!Q440=0,0,Investment_Breakdown_DATA!Q440/ECO!Q74))))</f>
        <v>403.57166567084909</v>
      </c>
      <c r="H504" s="64">
        <f>IF($C$2="National Currency",IF(Investment_Breakdown_DATA!R440=0,0,Investment_Breakdown_DATA!R440),IF($C$2="Current Exchange rate",IF(Investment_Breakdown_DATA!R440=0,0,Investment_Breakdown_DATA!R440/ECO!R39),IF($C$2="Constant Exchange rate",IF(Investment_Breakdown_DATA!R440=0,0,Investment_Breakdown_DATA!R440/ECO!R74))))</f>
        <v>429.42972847374358</v>
      </c>
      <c r="I504" s="64">
        <f>IF($C$2="National Currency",IF(Investment_Breakdown_DATA!S440=0,0,Investment_Breakdown_DATA!S440),IF($C$2="Current Exchange rate",IF(Investment_Breakdown_DATA!S440=0,0,Investment_Breakdown_DATA!S440/ECO!S39),IF($C$2="Constant Exchange rate",IF(Investment_Breakdown_DATA!S440=0,0,Investment_Breakdown_DATA!S440/ECO!S74))))</f>
        <v>0</v>
      </c>
      <c r="J504" s="64">
        <f>IF($C$2="National Currency",IF(Investment_Breakdown_DATA!T440=0,0,Investment_Breakdown_DATA!T440),IF($C$2="Current Exchange rate",IF(Investment_Breakdown_DATA!T440=0,0,Investment_Breakdown_DATA!T440/ECO!T39),IF($C$2="Constant Exchange rate",IF(Investment_Breakdown_DATA!T440=0,0,Investment_Breakdown_DATA!T440/ECO!T74))))</f>
        <v>0</v>
      </c>
      <c r="K504" s="64">
        <f>IF($C$2="National Currency",IF(Investment_Breakdown_DATA!U440=0,0,Investment_Breakdown_DATA!U440),IF($C$2="Current Exchange rate",IF(Investment_Breakdown_DATA!U440=0,0,Investment_Breakdown_DATA!U440/ECO!U39),IF($C$2="Constant Exchange rate",IF(Investment_Breakdown_DATA!U440=0,0,Investment_Breakdown_DATA!U440/ECO!U74))))</f>
        <v>0</v>
      </c>
      <c r="L504" s="64">
        <f>IF($C$2="National Currency",IF(Investment_Breakdown_DATA!V440=0,0,Investment_Breakdown_DATA!V440),IF($C$2="Current Exchange rate",IF(Investment_Breakdown_DATA!V440=0,0,Investment_Breakdown_DATA!V440/ECO!V39),IF($C$2="Constant Exchange rate",IF(Investment_Breakdown_DATA!V440=0,0,Investment_Breakdown_DATA!V440/ECO!V74))))</f>
        <v>0</v>
      </c>
      <c r="M504" s="64">
        <f>IF($C$2="National Currency",IF(Investment_Breakdown_DATA!W440=0,0,Investment_Breakdown_DATA!W440),IF($C$2="Current Exchange rate",IF(Investment_Breakdown_DATA!W440=0,0,Investment_Breakdown_DATA!W440/ECO!W39),IF($C$2="Constant Exchange rate",IF(Investment_Breakdown_DATA!W440=0,0,Investment_Breakdown_DATA!W440/ECO!W74))))</f>
        <v>0</v>
      </c>
      <c r="N504" s="64">
        <f>IF($C$2="National Currency",IF(Investment_Breakdown_DATA!X440=0,0,Investment_Breakdown_DATA!X440),IF($C$2="Current Exchange rate",IF(Investment_Breakdown_DATA!X440=0,0,Investment_Breakdown_DATA!X440/ECO!X39),IF($C$2="Constant Exchange rate",IF(Investment_Breakdown_DATA!X440=0,0,Investment_Breakdown_DATA!X440/ECO!X74))))</f>
        <v>0</v>
      </c>
      <c r="O504" s="64">
        <f>IF($C$2="National Currency",IF(Investment_Breakdown_DATA!Y440=0,0,Investment_Breakdown_DATA!Y440),IF($C$2="Current Exchange rate",IF(Investment_Breakdown_DATA!Y440=0,0,Investment_Breakdown_DATA!Y440/ECO!Y39),IF($C$2="Constant Exchange rate",IF(Investment_Breakdown_DATA!Y440=0,0,Investment_Breakdown_DATA!Y440/ECO!Y74))))</f>
        <v>0</v>
      </c>
      <c r="P504" s="144">
        <f>IF($C$2="National Currency",IF(Investment_Breakdown_DATA!Z440=0,0,Investment_Breakdown_DATA!Z440),IF($C$2="Current Exchange rate",IF(Investment_Breakdown_DATA!Z440=0,0,Investment_Breakdown_DATA!Z440/ECO!Z39),IF($C$2="Constant Exchange rate",IF(Investment_Breakdown_DATA!Z440=0,0,Investment_Breakdown_DATA!Z440/ECO!Z74))))</f>
        <v>0</v>
      </c>
      <c r="Q504" s="63">
        <f t="shared" si="141"/>
        <v>0</v>
      </c>
      <c r="R504" s="63" t="str">
        <f t="shared" si="142"/>
        <v>-</v>
      </c>
      <c r="S504" s="63" t="str">
        <f t="shared" si="143"/>
        <v>-</v>
      </c>
    </row>
    <row r="505" spans="3:19" ht="15" x14ac:dyDescent="0.25">
      <c r="C505" s="165"/>
      <c r="D505" s="166"/>
      <c r="E505" s="61" t="str">
        <f t="shared" si="140"/>
        <v>TR</v>
      </c>
      <c r="F505" s="64">
        <f>IF($C$2="National Currency",IF(Investment_Breakdown_DATA!P441=0,0,Investment_Breakdown_DATA!P441),IF($C$2="Current Exchange rate",IF(Investment_Breakdown_DATA!P441=0,0,Investment_Breakdown_DATA!P441/ECO!P40),IF($C$2="Constant Exchange rate",IF(Investment_Breakdown_DATA!P441=0,0,Investment_Breakdown_DATA!P441/ECO!P75))))</f>
        <v>296.51977401129943</v>
      </c>
      <c r="G505" s="64">
        <f>IF($C$2="National Currency",IF(Investment_Breakdown_DATA!Q441=0,0,Investment_Breakdown_DATA!Q441),IF($C$2="Current Exchange rate",IF(Investment_Breakdown_DATA!Q441=0,0,Investment_Breakdown_DATA!Q441/ECO!Q40),IF($C$2="Constant Exchange rate",IF(Investment_Breakdown_DATA!Q441=0,0,Investment_Breakdown_DATA!Q441/ECO!Q75))))</f>
        <v>519.42090395480227</v>
      </c>
      <c r="H505" s="64">
        <f>IF($C$2="National Currency",IF(Investment_Breakdown_DATA!R441=0,0,Investment_Breakdown_DATA!R441),IF($C$2="Current Exchange rate",IF(Investment_Breakdown_DATA!R441=0,0,Investment_Breakdown_DATA!R441/ECO!R40),IF($C$2="Constant Exchange rate",IF(Investment_Breakdown_DATA!R441=0,0,Investment_Breakdown_DATA!R441/ECO!R75))))</f>
        <v>896.18644067796617</v>
      </c>
      <c r="I505" s="64">
        <f>IF($C$2="National Currency",IF(Investment_Breakdown_DATA!S441=0,0,Investment_Breakdown_DATA!S441),IF($C$2="Current Exchange rate",IF(Investment_Breakdown_DATA!S441=0,0,Investment_Breakdown_DATA!S441/ECO!S40),IF($C$2="Constant Exchange rate",IF(Investment_Breakdown_DATA!S441=0,0,Investment_Breakdown_DATA!S441/ECO!S75))))</f>
        <v>1105.9322033898306</v>
      </c>
      <c r="J505" s="64">
        <f>IF($C$2="National Currency",IF(Investment_Breakdown_DATA!T441=0,0,Investment_Breakdown_DATA!T441),IF($C$2="Current Exchange rate",IF(Investment_Breakdown_DATA!T441=0,0,Investment_Breakdown_DATA!T441/ECO!T40),IF($C$2="Constant Exchange rate",IF(Investment_Breakdown_DATA!T441=0,0,Investment_Breakdown_DATA!T441/ECO!T75))))</f>
        <v>1683.9689265536724</v>
      </c>
      <c r="K505" s="64">
        <f>IF($C$2="National Currency",IF(Investment_Breakdown_DATA!U441=0,0,Investment_Breakdown_DATA!U441),IF($C$2="Current Exchange rate",IF(Investment_Breakdown_DATA!U441=0,0,Investment_Breakdown_DATA!U441/ECO!U40),IF($C$2="Constant Exchange rate",IF(Investment_Breakdown_DATA!U441=0,0,Investment_Breakdown_DATA!U441/ECO!U75))))</f>
        <v>1536.3700564971753</v>
      </c>
      <c r="L505" s="64">
        <f>IF($C$2="National Currency",IF(Investment_Breakdown_DATA!V441=0,0,Investment_Breakdown_DATA!V441),IF($C$2="Current Exchange rate",IF(Investment_Breakdown_DATA!V441=0,0,Investment_Breakdown_DATA!V441/ECO!V40),IF($C$2="Constant Exchange rate",IF(Investment_Breakdown_DATA!V441=0,0,Investment_Breakdown_DATA!V441/ECO!V75))))</f>
        <v>2269.4209039548023</v>
      </c>
      <c r="M505" s="64">
        <f>IF($C$2="National Currency",IF(Investment_Breakdown_DATA!W441=0,0,Investment_Breakdown_DATA!W441),IF($C$2="Current Exchange rate",IF(Investment_Breakdown_DATA!W441=0,0,Investment_Breakdown_DATA!W441/ECO!W40),IF($C$2="Constant Exchange rate",IF(Investment_Breakdown_DATA!W441=0,0,Investment_Breakdown_DATA!W441/ECO!W75))))</f>
        <v>2778.2485875706216</v>
      </c>
      <c r="N505" s="64">
        <f>IF($C$2="National Currency",IF(Investment_Breakdown_DATA!X441=0,0,Investment_Breakdown_DATA!X441),IF($C$2="Current Exchange rate",IF(Investment_Breakdown_DATA!X441=0,0,Investment_Breakdown_DATA!X441/ECO!X40),IF($C$2="Constant Exchange rate",IF(Investment_Breakdown_DATA!X441=0,0,Investment_Breakdown_DATA!X441/ECO!X75))))</f>
        <v>3366.1723163841812</v>
      </c>
      <c r="O505" s="64">
        <f>IF($C$2="National Currency",IF(Investment_Breakdown_DATA!Y441=0,0,Investment_Breakdown_DATA!Y441),IF($C$2="Current Exchange rate",IF(Investment_Breakdown_DATA!Y441=0,0,Investment_Breakdown_DATA!Y441/ECO!Y40),IF($C$2="Constant Exchange rate",IF(Investment_Breakdown_DATA!Y441=0,0,Investment_Breakdown_DATA!Y441/ECO!Y75))))</f>
        <v>3775.7768361581925</v>
      </c>
      <c r="P505" s="144">
        <f>IF($C$2="National Currency",IF(Investment_Breakdown_DATA!Z441=0,0,Investment_Breakdown_DATA!Z441),IF($C$2="Current Exchange rate",IF(Investment_Breakdown_DATA!Z441=0,0,Investment_Breakdown_DATA!Z441/ECO!Z40),IF($C$2="Constant Exchange rate",IF(Investment_Breakdown_DATA!Z441=0,0,Investment_Breakdown_DATA!Z441/ECO!Z75))))</f>
        <v>0</v>
      </c>
      <c r="Q505" s="63">
        <f t="shared" si="141"/>
        <v>2.0879496142101387E-2</v>
      </c>
      <c r="R505" s="63">
        <f t="shared" si="142"/>
        <v>0.12168257631385715</v>
      </c>
      <c r="S505" s="63">
        <f t="shared" si="143"/>
        <v>11.733642633945585</v>
      </c>
    </row>
    <row r="506" spans="3:19" ht="15" x14ac:dyDescent="0.25">
      <c r="C506" s="165"/>
      <c r="D506" s="166"/>
      <c r="E506" s="61" t="str">
        <f t="shared" si="140"/>
        <v>UK</v>
      </c>
      <c r="F506" s="65">
        <f>IF($C$2="National Currency",IF(Investment_Breakdown_DATA!P442=0,0,Investment_Breakdown_DATA!P442),IF($C$2="Current Exchange rate",IF(Investment_Breakdown_DATA!P442=0,0,Investment_Breakdown_DATA!P442/ECO!P41),IF($C$2="Constant Exchange rate",IF(Investment_Breakdown_DATA!P442=0,0,Investment_Breakdown_DATA!P442/ECO!P76))))</f>
        <v>61386.168956220317</v>
      </c>
      <c r="G506" s="65">
        <f>IF($C$2="National Currency",IF(Investment_Breakdown_DATA!Q442=0,0,Investment_Breakdown_DATA!Q442),IF($C$2="Current Exchange rate",IF(Investment_Breakdown_DATA!Q442=0,0,Investment_Breakdown_DATA!Q442/ECO!Q41),IF($C$2="Constant Exchange rate",IF(Investment_Breakdown_DATA!Q442=0,0,Investment_Breakdown_DATA!Q442/ECO!Q76))))</f>
        <v>67264.021055334437</v>
      </c>
      <c r="H506" s="65">
        <f>IF($C$2="National Currency",IF(Investment_Breakdown_DATA!R442=0,0,Investment_Breakdown_DATA!R442),IF($C$2="Current Exchange rate",IF(Investment_Breakdown_DATA!R442=0,0,Investment_Breakdown_DATA!R442/ECO!R41),IF($C$2="Constant Exchange rate",IF(Investment_Breakdown_DATA!R442=0,0,Investment_Breakdown_DATA!R442/ECO!R76))))</f>
        <v>84813.531903967116</v>
      </c>
      <c r="I506" s="65">
        <f>IF($C$2="National Currency",IF(Investment_Breakdown_DATA!S442=0,0,Investment_Breakdown_DATA!S442),IF($C$2="Current Exchange rate",IF(Investment_Breakdown_DATA!S442=0,0,Investment_Breakdown_DATA!S442/ECO!S41),IF($C$2="Constant Exchange rate",IF(Investment_Breakdown_DATA!S442=0,0,Investment_Breakdown_DATA!S442/ECO!S76))))</f>
        <v>97864.040313262303</v>
      </c>
      <c r="J506" s="65">
        <f>IF($C$2="National Currency",IF(Investment_Breakdown_DATA!T442=0,0,Investment_Breakdown_DATA!T442),IF($C$2="Current Exchange rate",IF(Investment_Breakdown_DATA!T442=0,0,Investment_Breakdown_DATA!T442/ECO!T41),IF($C$2="Constant Exchange rate",IF(Investment_Breakdown_DATA!T442=0,0,Investment_Breakdown_DATA!T442/ECO!T76))))</f>
        <v>99928.750802413677</v>
      </c>
      <c r="K506" s="65">
        <f>IF($C$2="National Currency",IF(Investment_Breakdown_DATA!U442=0,0,Investment_Breakdown_DATA!U442),IF($C$2="Current Exchange rate",IF(Investment_Breakdown_DATA!U442=0,0,Investment_Breakdown_DATA!U442/ECO!U41),IF($C$2="Constant Exchange rate",IF(Investment_Breakdown_DATA!U442=0,0,Investment_Breakdown_DATA!U442/ECO!U76))))</f>
        <v>91247.117835449026</v>
      </c>
      <c r="L506" s="65">
        <f>IF($C$2="National Currency",IF(Investment_Breakdown_DATA!V442=0,0,Investment_Breakdown_DATA!V442),IF($C$2="Current Exchange rate",IF(Investment_Breakdown_DATA!V442=0,0,Investment_Breakdown_DATA!V442/ECO!V41),IF($C$2="Constant Exchange rate",IF(Investment_Breakdown_DATA!V442=0,0,Investment_Breakdown_DATA!V442/ECO!V76))))</f>
        <v>84440.880729233526</v>
      </c>
      <c r="M506" s="65">
        <f>IF($C$2="National Currency",IF(Investment_Breakdown_DATA!W442=0,0,Investment_Breakdown_DATA!W442),IF($C$2="Current Exchange rate",IF(Investment_Breakdown_DATA!W442=0,0,Investment_Breakdown_DATA!W442/ECO!W41),IF($C$2="Constant Exchange rate",IF(Investment_Breakdown_DATA!W442=0,0,Investment_Breakdown_DATA!W442/ECO!W76))))</f>
        <v>79359.628425428687</v>
      </c>
      <c r="N506" s="65">
        <f>IF($C$2="National Currency",IF(Investment_Breakdown_DATA!X442=0,0,Investment_Breakdown_DATA!X442),IF($C$2="Current Exchange rate",IF(Investment_Breakdown_DATA!X442=0,0,Investment_Breakdown_DATA!X442/ECO!X41),IF($C$2="Constant Exchange rate",IF(Investment_Breakdown_DATA!X442=0,0,Investment_Breakdown_DATA!X442/ECO!X76))))</f>
        <v>82751.796122737185</v>
      </c>
      <c r="O506" s="142">
        <f>IF($C$2="National Currency",IF(Investment_Breakdown_DATA!Y442=0,0,Investment_Breakdown_DATA!Y442),IF($C$2="Current Exchange rate",IF(Investment_Breakdown_DATA!Y442=0,0,Investment_Breakdown_DATA!Y442/ECO!Y41),IF($C$2="Constant Exchange rate",IF(Investment_Breakdown_DATA!Y442=0,0,Investment_Breakdown_DATA!Y442/ECO!Y76))))</f>
        <v>82751.796122737185</v>
      </c>
      <c r="P506" s="145">
        <f>IF($C$2="National Currency",IF(Investment_Breakdown_DATA!Z442=0,0,Investment_Breakdown_DATA!Z442),IF($C$2="Current Exchange rate",IF(Investment_Breakdown_DATA!Z442=0,0,Investment_Breakdown_DATA!Z442/ECO!Z41),IF($C$2="Constant Exchange rate",IF(Investment_Breakdown_DATA!Z442=0,0,Investment_Breakdown_DATA!Z442/ECO!Z76))))</f>
        <v>0</v>
      </c>
      <c r="Q506" s="63">
        <f t="shared" si="141"/>
        <v>0.45760538370553788</v>
      </c>
      <c r="R506" s="63">
        <f t="shared" si="142"/>
        <v>0</v>
      </c>
      <c r="S506" s="63">
        <f t="shared" si="143"/>
        <v>0.34805278664245209</v>
      </c>
    </row>
    <row r="507" spans="3:19" ht="15.75" thickBot="1" x14ac:dyDescent="0.3">
      <c r="C507" s="171"/>
      <c r="D507" s="172"/>
      <c r="E507" s="87" t="s">
        <v>100</v>
      </c>
      <c r="F507" s="87">
        <f t="shared" ref="F507:O507" si="144">SUM(F475:F506)</f>
        <v>139868.92473168092</v>
      </c>
      <c r="G507" s="87">
        <f t="shared" si="144"/>
        <v>146346.46973736712</v>
      </c>
      <c r="H507" s="87">
        <f t="shared" si="144"/>
        <v>159559.09175518286</v>
      </c>
      <c r="I507" s="87">
        <f t="shared" si="144"/>
        <v>178095.65353761538</v>
      </c>
      <c r="J507" s="87">
        <f t="shared" si="144"/>
        <v>211134.60168435675</v>
      </c>
      <c r="K507" s="87">
        <f t="shared" si="144"/>
        <v>177545.92522770178</v>
      </c>
      <c r="L507" s="87">
        <f t="shared" si="144"/>
        <v>169899.04550710795</v>
      </c>
      <c r="M507" s="87">
        <f t="shared" si="144"/>
        <v>181584.38671157247</v>
      </c>
      <c r="N507" s="87">
        <f t="shared" si="144"/>
        <v>186457.78924901993</v>
      </c>
      <c r="O507" s="87">
        <f t="shared" si="144"/>
        <v>180836.58774431446</v>
      </c>
      <c r="P507" s="146" t="s">
        <v>181</v>
      </c>
      <c r="Q507" s="63">
        <f t="shared" si="141"/>
        <v>1</v>
      </c>
      <c r="R507" s="95"/>
      <c r="S507" s="95"/>
    </row>
    <row r="508" spans="3:19" ht="16.5" thickTop="1" thickBot="1" x14ac:dyDescent="0.3">
      <c r="C508" s="173"/>
      <c r="D508" s="174"/>
      <c r="E508" s="93" t="s">
        <v>103</v>
      </c>
      <c r="F508" s="89">
        <v>139431.28125</v>
      </c>
      <c r="G508" s="89">
        <v>145874.34375</v>
      </c>
      <c r="H508" s="89">
        <v>159068.59375</v>
      </c>
      <c r="I508" s="89">
        <v>178042.09375</v>
      </c>
      <c r="J508" s="89">
        <v>211088.5625</v>
      </c>
      <c r="K508" s="89">
        <v>177507.375</v>
      </c>
      <c r="L508" s="89">
        <v>169879.0625</v>
      </c>
      <c r="M508" s="89">
        <v>181584.375</v>
      </c>
      <c r="N508" s="89">
        <v>186457.796875</v>
      </c>
      <c r="O508" s="89">
        <v>180836.59375</v>
      </c>
      <c r="P508" s="147" t="s">
        <v>181</v>
      </c>
      <c r="Q508" s="63">
        <f t="shared" ref="Q508" si="145">O508/$O$507</f>
        <v>1.0000000332105665</v>
      </c>
      <c r="R508" s="63">
        <f t="shared" ref="R508" si="146">IF(OR(O508=0, N508=0),"-",O508/N508-1)</f>
        <v>-3.0147321373578229E-2</v>
      </c>
      <c r="S508" s="63">
        <f t="shared" ref="S508" si="147">IF(OR(O508=0, F508=0),"-",O508/F508-1)</f>
        <v>0.29695856000749465</v>
      </c>
    </row>
    <row r="509" spans="3:19" ht="15.75" thickTop="1" x14ac:dyDescent="0.25">
      <c r="E509" s="86" t="s">
        <v>104</v>
      </c>
      <c r="F509" s="90"/>
      <c r="G509" s="90">
        <f t="shared" ref="G509:O509" si="148">G508/F508-1</f>
        <v>4.6209591149403595E-2</v>
      </c>
      <c r="H509" s="90">
        <f t="shared" si="148"/>
        <v>9.0449421473404179E-2</v>
      </c>
      <c r="I509" s="90">
        <f t="shared" si="148"/>
        <v>0.11927873097199626</v>
      </c>
      <c r="J509" s="90">
        <f t="shared" si="148"/>
        <v>0.18561042534358529</v>
      </c>
      <c r="K509" s="90">
        <f t="shared" si="148"/>
        <v>-0.1590857747207407</v>
      </c>
      <c r="L509" s="90">
        <f t="shared" si="148"/>
        <v>-4.2974622885387115E-2</v>
      </c>
      <c r="M509" s="90">
        <f t="shared" si="148"/>
        <v>6.8903797370555964E-2</v>
      </c>
      <c r="N509" s="90">
        <f t="shared" si="148"/>
        <v>2.6838332730996228E-2</v>
      </c>
      <c r="O509" s="91">
        <f t="shared" si="148"/>
        <v>-3.0147321373578229E-2</v>
      </c>
      <c r="P509" s="91"/>
    </row>
    <row r="512" spans="3:19" ht="18.75" x14ac:dyDescent="0.15">
      <c r="C512" s="159" t="s">
        <v>154</v>
      </c>
      <c r="D512" s="160"/>
      <c r="E512" s="167" t="s">
        <v>120</v>
      </c>
      <c r="F512" s="168"/>
      <c r="G512" s="168"/>
      <c r="H512" s="168"/>
      <c r="I512" s="168"/>
      <c r="J512" s="168"/>
      <c r="K512" s="168"/>
      <c r="L512" s="168"/>
      <c r="M512" s="168"/>
      <c r="N512" s="168"/>
      <c r="O512" s="168"/>
      <c r="P512" s="169"/>
    </row>
    <row r="513" spans="3:19" ht="15" x14ac:dyDescent="0.15">
      <c r="C513" s="163" t="s">
        <v>116</v>
      </c>
      <c r="D513" s="164"/>
      <c r="E513" s="57">
        <v>14</v>
      </c>
      <c r="F513" s="58">
        <v>2004</v>
      </c>
      <c r="G513" s="58">
        <f t="shared" ref="G513:P513" si="149">F513+1</f>
        <v>2005</v>
      </c>
      <c r="H513" s="58">
        <f t="shared" si="149"/>
        <v>2006</v>
      </c>
      <c r="I513" s="58">
        <f t="shared" si="149"/>
        <v>2007</v>
      </c>
      <c r="J513" s="58">
        <f t="shared" si="149"/>
        <v>2008</v>
      </c>
      <c r="K513" s="58">
        <f t="shared" si="149"/>
        <v>2009</v>
      </c>
      <c r="L513" s="58">
        <f t="shared" si="149"/>
        <v>2010</v>
      </c>
      <c r="M513" s="58">
        <f t="shared" si="149"/>
        <v>2011</v>
      </c>
      <c r="N513" s="58">
        <f t="shared" si="149"/>
        <v>2012</v>
      </c>
      <c r="O513" s="107">
        <f t="shared" si="149"/>
        <v>2013</v>
      </c>
      <c r="P513" s="107">
        <f t="shared" si="149"/>
        <v>2014</v>
      </c>
      <c r="Q513" s="59" t="s">
        <v>102</v>
      </c>
      <c r="R513" s="60" t="s">
        <v>126</v>
      </c>
      <c r="S513" s="59" t="s">
        <v>127</v>
      </c>
    </row>
    <row r="514" spans="3:19" ht="15" x14ac:dyDescent="0.25">
      <c r="C514" s="165"/>
      <c r="D514" s="166"/>
      <c r="E514" s="61" t="str">
        <f t="shared" ref="E514:E545" si="150">E163</f>
        <v>AT</v>
      </c>
      <c r="F514" s="62">
        <f>IF($C$2="National Currency",IF(Investment_Breakdown_DATA!P448=0,0,Investment_Breakdown_DATA!P448),IF($C$2="Current Exchange rate",IF(Investment_Breakdown_DATA!P448=0,0,Investment_Breakdown_DATA!P448/ECO!P10),IF($C$2="Constant Exchange rate",IF(Investment_Breakdown_DATA!P448=0,0,Investment_Breakdown_DATA!P448/ECO!P45))))</f>
        <v>2291.0610000000001</v>
      </c>
      <c r="G514" s="62">
        <f>IF($C$2="National Currency",IF(Investment_Breakdown_DATA!Q448=0,0,Investment_Breakdown_DATA!Q448),IF($C$2="Current Exchange rate",IF(Investment_Breakdown_DATA!Q448=0,0,Investment_Breakdown_DATA!Q448/ECO!Q10),IF($C$2="Constant Exchange rate",IF(Investment_Breakdown_DATA!Q448=0,0,Investment_Breakdown_DATA!Q448/ECO!Q45))))</f>
        <v>2254.335</v>
      </c>
      <c r="H514" s="62">
        <f>IF($C$2="National Currency",IF(Investment_Breakdown_DATA!R448=0,0,Investment_Breakdown_DATA!R448),IF($C$2="Current Exchange rate",IF(Investment_Breakdown_DATA!R448=0,0,Investment_Breakdown_DATA!R448/ECO!R10),IF($C$2="Constant Exchange rate",IF(Investment_Breakdown_DATA!R448=0,0,Investment_Breakdown_DATA!R448/ECO!R45))))</f>
        <v>2223.181</v>
      </c>
      <c r="I514" s="62">
        <f>IF($C$2="National Currency",IF(Investment_Breakdown_DATA!S448=0,0,Investment_Breakdown_DATA!S448),IF($C$2="Current Exchange rate",IF(Investment_Breakdown_DATA!S448=0,0,Investment_Breakdown_DATA!S448/ECO!S10),IF($C$2="Constant Exchange rate",IF(Investment_Breakdown_DATA!S448=0,0,Investment_Breakdown_DATA!S448/ECO!S45))))</f>
        <v>2188.6840000000002</v>
      </c>
      <c r="J514" s="62">
        <f>IF($C$2="National Currency",IF(Investment_Breakdown_DATA!T448=0,0,Investment_Breakdown_DATA!T448),IF($C$2="Current Exchange rate",IF(Investment_Breakdown_DATA!T448=0,0,Investment_Breakdown_DATA!T448/ECO!T10),IF($C$2="Constant Exchange rate",IF(Investment_Breakdown_DATA!T448=0,0,Investment_Breakdown_DATA!T448/ECO!T45))))</f>
        <v>2009</v>
      </c>
      <c r="K514" s="62">
        <f>IF($C$2="National Currency",IF(Investment_Breakdown_DATA!U448=0,0,Investment_Breakdown_DATA!U448),IF($C$2="Current Exchange rate",IF(Investment_Breakdown_DATA!U448=0,0,Investment_Breakdown_DATA!U448/ECO!U10),IF($C$2="Constant Exchange rate",IF(Investment_Breakdown_DATA!U448=0,0,Investment_Breakdown_DATA!U448/ECO!U45))))</f>
        <v>1844</v>
      </c>
      <c r="L514" s="62">
        <f>IF($C$2="National Currency",IF(Investment_Breakdown_DATA!V448=0,0,Investment_Breakdown_DATA!V448),IF($C$2="Current Exchange rate",IF(Investment_Breakdown_DATA!V448=0,0,Investment_Breakdown_DATA!V448/ECO!V10),IF($C$2="Constant Exchange rate",IF(Investment_Breakdown_DATA!V448=0,0,Investment_Breakdown_DATA!V448/ECO!V45))))</f>
        <v>2078</v>
      </c>
      <c r="M514" s="62">
        <f>IF($C$2="National Currency",IF(Investment_Breakdown_DATA!W448=0,0,Investment_Breakdown_DATA!W448),IF($C$2="Current Exchange rate",IF(Investment_Breakdown_DATA!W448=0,0,Investment_Breakdown_DATA!W448/ECO!W10),IF($C$2="Constant Exchange rate",IF(Investment_Breakdown_DATA!W448=0,0,Investment_Breakdown_DATA!W448/ECO!W45))))</f>
        <v>2329</v>
      </c>
      <c r="N514" s="62">
        <f>IF($C$2="National Currency",IF(Investment_Breakdown_DATA!X448=0,0,Investment_Breakdown_DATA!X448),IF($C$2="Current Exchange rate",IF(Investment_Breakdown_DATA!X448=0,0,Investment_Breakdown_DATA!X448/ECO!X10),IF($C$2="Constant Exchange rate",IF(Investment_Breakdown_DATA!X448=0,0,Investment_Breakdown_DATA!X448/ECO!X45))))</f>
        <v>2534</v>
      </c>
      <c r="O514" s="62">
        <f>IF($C$2="National Currency",IF(Investment_Breakdown_DATA!Y448=0,0,Investment_Breakdown_DATA!Y448),IF($C$2="Current Exchange rate",IF(Investment_Breakdown_DATA!Y448=0,0,Investment_Breakdown_DATA!Y448/ECO!Y10),IF($C$2="Constant Exchange rate",IF(Investment_Breakdown_DATA!Y448=0,0,Investment_Breakdown_DATA!Y448/ECO!Y45))))</f>
        <v>2975</v>
      </c>
      <c r="P514" s="143">
        <f>IF($C$2="National Currency",IF(Investment_Breakdown_DATA!Z448=0,0,Investment_Breakdown_DATA!Z448),IF($C$2="Current Exchange rate",IF(Investment_Breakdown_DATA!Z448=0,0,Investment_Breakdown_DATA!Z448/ECO!Z10),IF($C$2="Constant Exchange rate",IF(Investment_Breakdown_DATA!Z448=0,0,Investment_Breakdown_DATA!Z448/ECO!Z45))))</f>
        <v>0</v>
      </c>
      <c r="Q514" s="63">
        <f>O514/$O$546</f>
        <v>8.7996603538269529E-3</v>
      </c>
      <c r="R514" s="63">
        <f>IF(OR(O514=0, N514=0),"-",O514/N514-1)</f>
        <v>0.17403314917127077</v>
      </c>
      <c r="S514" s="63">
        <f>IF(OR(O514=0, F514=0),"-",O514/F514-1)</f>
        <v>0.29852500653627279</v>
      </c>
    </row>
    <row r="515" spans="3:19" ht="15" x14ac:dyDescent="0.25">
      <c r="C515" s="165"/>
      <c r="D515" s="166"/>
      <c r="E515" s="61" t="str">
        <f t="shared" si="150"/>
        <v>BE</v>
      </c>
      <c r="F515" s="64">
        <f>IF($C$2="National Currency",IF(Investment_Breakdown_DATA!P449=0,0,Investment_Breakdown_DATA!P449),IF($C$2="Current Exchange rate",IF(Investment_Breakdown_DATA!P449=0,0,Investment_Breakdown_DATA!P449/ECO!P11),IF($C$2="Constant Exchange rate",IF(Investment_Breakdown_DATA!P449=0,0,Investment_Breakdown_DATA!P449/ECO!P46))))</f>
        <v>1078.116978</v>
      </c>
      <c r="G515" s="64">
        <f>IF($C$2="National Currency",IF(Investment_Breakdown_DATA!Q449=0,0,Investment_Breakdown_DATA!Q449),IF($C$2="Current Exchange rate",IF(Investment_Breakdown_DATA!Q449=0,0,Investment_Breakdown_DATA!Q449/ECO!Q11),IF($C$2="Constant Exchange rate",IF(Investment_Breakdown_DATA!Q449=0,0,Investment_Breakdown_DATA!Q449/ECO!Q46))))</f>
        <v>1133.1532560000001</v>
      </c>
      <c r="H515" s="64">
        <f>IF($C$2="National Currency",IF(Investment_Breakdown_DATA!R449=0,0,Investment_Breakdown_DATA!R449),IF($C$2="Current Exchange rate",IF(Investment_Breakdown_DATA!R449=0,0,Investment_Breakdown_DATA!R449/ECO!R11),IF($C$2="Constant Exchange rate",IF(Investment_Breakdown_DATA!R449=0,0,Investment_Breakdown_DATA!R449/ECO!R46))))</f>
        <v>1195.41535</v>
      </c>
      <c r="I515" s="64">
        <f>IF($C$2="National Currency",IF(Investment_Breakdown_DATA!S449=0,0,Investment_Breakdown_DATA!S449),IF($C$2="Current Exchange rate",IF(Investment_Breakdown_DATA!S449=0,0,Investment_Breakdown_DATA!S449/ECO!S11),IF($C$2="Constant Exchange rate",IF(Investment_Breakdown_DATA!S449=0,0,Investment_Breakdown_DATA!S449/ECO!S46))))</f>
        <v>803.52468599999997</v>
      </c>
      <c r="J515" s="64">
        <f>IF($C$2="National Currency",IF(Investment_Breakdown_DATA!T449=0,0,Investment_Breakdown_DATA!T449),IF($C$2="Current Exchange rate",IF(Investment_Breakdown_DATA!T449=0,0,Investment_Breakdown_DATA!T449/ECO!T11),IF($C$2="Constant Exchange rate",IF(Investment_Breakdown_DATA!T449=0,0,Investment_Breakdown_DATA!T449/ECO!T46))))</f>
        <v>943.076818</v>
      </c>
      <c r="K515" s="64">
        <f>IF($C$2="National Currency",IF(Investment_Breakdown_DATA!U449=0,0,Investment_Breakdown_DATA!U449),IF($C$2="Current Exchange rate",IF(Investment_Breakdown_DATA!U449=0,0,Investment_Breakdown_DATA!U449/ECO!U11),IF($C$2="Constant Exchange rate",IF(Investment_Breakdown_DATA!U449=0,0,Investment_Breakdown_DATA!U449/ECO!U46))))</f>
        <v>761.41456000000005</v>
      </c>
      <c r="L515" s="64">
        <f>IF($C$2="National Currency",IF(Investment_Breakdown_DATA!V449=0,0,Investment_Breakdown_DATA!V449),IF($C$2="Current Exchange rate",IF(Investment_Breakdown_DATA!V449=0,0,Investment_Breakdown_DATA!V449/ECO!V11),IF($C$2="Constant Exchange rate",IF(Investment_Breakdown_DATA!V449=0,0,Investment_Breakdown_DATA!V449/ECO!V46))))</f>
        <v>711.92397900000003</v>
      </c>
      <c r="M515" s="64">
        <f>IF($C$2="National Currency",IF(Investment_Breakdown_DATA!W449=0,0,Investment_Breakdown_DATA!W449),IF($C$2="Current Exchange rate",IF(Investment_Breakdown_DATA!W449=0,0,Investment_Breakdown_DATA!W449/ECO!W11),IF($C$2="Constant Exchange rate",IF(Investment_Breakdown_DATA!W449=0,0,Investment_Breakdown_DATA!W449/ECO!W46))))</f>
        <v>705.81463900000006</v>
      </c>
      <c r="N515" s="64">
        <f>IF($C$2="National Currency",IF(Investment_Breakdown_DATA!X449=0,0,Investment_Breakdown_DATA!X449),IF($C$2="Current Exchange rate",IF(Investment_Breakdown_DATA!X449=0,0,Investment_Breakdown_DATA!X449/ECO!X11),IF($C$2="Constant Exchange rate",IF(Investment_Breakdown_DATA!X449=0,0,Investment_Breakdown_DATA!X449/ECO!X46))))</f>
        <v>996.74409300000002</v>
      </c>
      <c r="O515" s="64">
        <f>IF($C$2="National Currency",IF(Investment_Breakdown_DATA!Y449=0,0,Investment_Breakdown_DATA!Y449),IF($C$2="Current Exchange rate",IF(Investment_Breakdown_DATA!Y449=0,0,Investment_Breakdown_DATA!Y449/ECO!Y11),IF($C$2="Constant Exchange rate",IF(Investment_Breakdown_DATA!Y449=0,0,Investment_Breakdown_DATA!Y449/ECO!Y46))))</f>
        <v>613.47701500000005</v>
      </c>
      <c r="P515" s="144">
        <f>IF($C$2="National Currency",IF(Investment_Breakdown_DATA!Z449=0,0,Investment_Breakdown_DATA!Z449),IF($C$2="Current Exchange rate",IF(Investment_Breakdown_DATA!Z449=0,0,Investment_Breakdown_DATA!Z449/ECO!Z11),IF($C$2="Constant Exchange rate",IF(Investment_Breakdown_DATA!Z449=0,0,Investment_Breakdown_DATA!Z449/ECO!Z46))))</f>
        <v>885.78989300000001</v>
      </c>
      <c r="Q515" s="63">
        <f t="shared" ref="Q515:Q546" si="151">O515/$O$546</f>
        <v>1.8145846611360014E-3</v>
      </c>
      <c r="R515" s="63">
        <f t="shared" ref="R515:R545" si="152">IF(OR(O515=0, N515=0),"-",O515/N515-1)</f>
        <v>-0.38451903622166739</v>
      </c>
      <c r="S515" s="63">
        <f t="shared" ref="S515:S545" si="153">IF(OR(O515=0, F515=0),"-",O515/F515-1)</f>
        <v>-0.43097360720721345</v>
      </c>
    </row>
    <row r="516" spans="3:19" ht="15" x14ac:dyDescent="0.25">
      <c r="C516" s="165"/>
      <c r="D516" s="166"/>
      <c r="E516" s="61" t="str">
        <f t="shared" si="150"/>
        <v>BG</v>
      </c>
      <c r="F516" s="64">
        <f>IF($C$2="National Currency",IF(Investment_Breakdown_DATA!P450=0,0,Investment_Breakdown_DATA!P450),IF($C$2="Current Exchange rate",IF(Investment_Breakdown_DATA!P450=0,0,Investment_Breakdown_DATA!P450/ECO!P12),IF($C$2="Constant Exchange rate",IF(Investment_Breakdown_DATA!P450=0,0,Investment_Breakdown_DATA!P450/ECO!P47))))</f>
        <v>0</v>
      </c>
      <c r="G516" s="64">
        <f>IF($C$2="National Currency",IF(Investment_Breakdown_DATA!Q450=0,0,Investment_Breakdown_DATA!Q450),IF($C$2="Current Exchange rate",IF(Investment_Breakdown_DATA!Q450=0,0,Investment_Breakdown_DATA!Q450/ECO!Q12),IF($C$2="Constant Exchange rate",IF(Investment_Breakdown_DATA!Q450=0,0,Investment_Breakdown_DATA!Q450/ECO!Q47))))</f>
        <v>0</v>
      </c>
      <c r="H516" s="64">
        <f>IF($C$2="National Currency",IF(Investment_Breakdown_DATA!R450=0,0,Investment_Breakdown_DATA!R450),IF($C$2="Current Exchange rate",IF(Investment_Breakdown_DATA!R450=0,0,Investment_Breakdown_DATA!R450/ECO!R12),IF($C$2="Constant Exchange rate",IF(Investment_Breakdown_DATA!R450=0,0,Investment_Breakdown_DATA!R450/ECO!R47))))</f>
        <v>17.384190612537068</v>
      </c>
      <c r="I516" s="64">
        <f>IF($C$2="National Currency",IF(Investment_Breakdown_DATA!S450=0,0,Investment_Breakdown_DATA!S450),IF($C$2="Current Exchange rate",IF(Investment_Breakdown_DATA!S450=0,0,Investment_Breakdown_DATA!S450/ECO!S12),IF($C$2="Constant Exchange rate",IF(Investment_Breakdown_DATA!S450=0,0,Investment_Breakdown_DATA!S450/ECO!S47))))</f>
        <v>26.076285918805603</v>
      </c>
      <c r="J516" s="64">
        <f>IF($C$2="National Currency",IF(Investment_Breakdown_DATA!T450=0,0,Investment_Breakdown_DATA!T450),IF($C$2="Current Exchange rate",IF(Investment_Breakdown_DATA!T450=0,0,Investment_Breakdown_DATA!T450/ECO!T12),IF($C$2="Constant Exchange rate",IF(Investment_Breakdown_DATA!T450=0,0,Investment_Breakdown_DATA!T450/ECO!T47))))</f>
        <v>27.61018509050005</v>
      </c>
      <c r="K516" s="64">
        <f>IF($C$2="National Currency",IF(Investment_Breakdown_DATA!U450=0,0,Investment_Breakdown_DATA!U450),IF($C$2="Current Exchange rate",IF(Investment_Breakdown_DATA!U450=0,0,Investment_Breakdown_DATA!U450/ECO!U12),IF($C$2="Constant Exchange rate",IF(Investment_Breakdown_DATA!U450=0,0,Investment_Breakdown_DATA!U450/ECO!U47))))</f>
        <v>31.189283157787095</v>
      </c>
      <c r="L516" s="64">
        <f>IF($C$2="National Currency",IF(Investment_Breakdown_DATA!V450=0,0,Investment_Breakdown_DATA!V450),IF($C$2="Current Exchange rate",IF(Investment_Breakdown_DATA!V450=0,0,Investment_Breakdown_DATA!V450/ECO!V12),IF($C$2="Constant Exchange rate",IF(Investment_Breakdown_DATA!V450=0,0,Investment_Breakdown_DATA!V450/ECO!V47))))</f>
        <v>34.257081501175989</v>
      </c>
      <c r="M516" s="64">
        <f>IF($C$2="National Currency",IF(Investment_Breakdown_DATA!W450=0,0,Investment_Breakdown_DATA!W450),IF($C$2="Current Exchange rate",IF(Investment_Breakdown_DATA!W450=0,0,Investment_Breakdown_DATA!W450/ECO!W12),IF($C$2="Constant Exchange rate",IF(Investment_Breakdown_DATA!W450=0,0,Investment_Breakdown_DATA!W450/ECO!W47))))</f>
        <v>32.211882605583391</v>
      </c>
      <c r="N516" s="64">
        <f>IF($C$2="National Currency",IF(Investment_Breakdown_DATA!X450=0,0,Investment_Breakdown_DATA!X450),IF($C$2="Current Exchange rate",IF(Investment_Breakdown_DATA!X450=0,0,Investment_Breakdown_DATA!X450/ECO!X12),IF($C$2="Constant Exchange rate",IF(Investment_Breakdown_DATA!X450=0,0,Investment_Breakdown_DATA!X450/ECO!X47))))</f>
        <v>0</v>
      </c>
      <c r="O516" s="64">
        <f>IF($C$2="National Currency",IF(Investment_Breakdown_DATA!Y450=0,0,Investment_Breakdown_DATA!Y450),IF($C$2="Current Exchange rate",IF(Investment_Breakdown_DATA!Y450=0,0,Investment_Breakdown_DATA!Y450/ECO!Y12),IF($C$2="Constant Exchange rate",IF(Investment_Breakdown_DATA!Y450=0,0,Investment_Breakdown_DATA!Y450/ECO!Y47))))</f>
        <v>0</v>
      </c>
      <c r="P516" s="144">
        <f>IF($C$2="National Currency",IF(Investment_Breakdown_DATA!Z450=0,0,Investment_Breakdown_DATA!Z450),IF($C$2="Current Exchange rate",IF(Investment_Breakdown_DATA!Z450=0,0,Investment_Breakdown_DATA!Z450/ECO!Z12),IF($C$2="Constant Exchange rate",IF(Investment_Breakdown_DATA!Z450=0,0,Investment_Breakdown_DATA!Z450/ECO!Z47))))</f>
        <v>0</v>
      </c>
      <c r="Q516" s="63">
        <f t="shared" si="151"/>
        <v>0</v>
      </c>
      <c r="R516" s="63" t="str">
        <f t="shared" si="152"/>
        <v>-</v>
      </c>
      <c r="S516" s="63" t="str">
        <f t="shared" si="153"/>
        <v>-</v>
      </c>
    </row>
    <row r="517" spans="3:19" ht="15" x14ac:dyDescent="0.25">
      <c r="C517" s="165"/>
      <c r="D517" s="166"/>
      <c r="E517" s="61" t="str">
        <f t="shared" si="150"/>
        <v>CH</v>
      </c>
      <c r="F517" s="64">
        <f>IF($C$2="National Currency",IF(Investment_Breakdown_DATA!P451=0,0,Investment_Breakdown_DATA!P451),IF($C$2="Current Exchange rate",IF(Investment_Breakdown_DATA!P451=0,0,Investment_Breakdown_DATA!P451/ECO!P13),IF($C$2="Constant Exchange rate",IF(Investment_Breakdown_DATA!P451=0,0,Investment_Breakdown_DATA!P451/ECO!P48))))</f>
        <v>21534.090984697275</v>
      </c>
      <c r="G517" s="64">
        <f>IF($C$2="National Currency",IF(Investment_Breakdown_DATA!Q451=0,0,Investment_Breakdown_DATA!Q451),IF($C$2="Current Exchange rate",IF(Investment_Breakdown_DATA!Q451=0,0,Investment_Breakdown_DATA!Q451/ECO!Q13),IF($C$2="Constant Exchange rate",IF(Investment_Breakdown_DATA!Q451=0,0,Investment_Breakdown_DATA!Q451/ECO!Q48))))</f>
        <v>21424.170825016634</v>
      </c>
      <c r="H517" s="64">
        <f>IF($C$2="National Currency",IF(Investment_Breakdown_DATA!R451=0,0,Investment_Breakdown_DATA!R451),IF($C$2="Current Exchange rate",IF(Investment_Breakdown_DATA!R451=0,0,Investment_Breakdown_DATA!R451/ECO!R13),IF($C$2="Constant Exchange rate",IF(Investment_Breakdown_DATA!R451=0,0,Investment_Breakdown_DATA!R451/ECO!R48))))</f>
        <v>16916.808882235531</v>
      </c>
      <c r="I517" s="64">
        <f>IF($C$2="National Currency",IF(Investment_Breakdown_DATA!S451=0,0,Investment_Breakdown_DATA!S451),IF($C$2="Current Exchange rate",IF(Investment_Breakdown_DATA!S451=0,0,Investment_Breakdown_DATA!S451/ECO!S13),IF($C$2="Constant Exchange rate",IF(Investment_Breakdown_DATA!S451=0,0,Investment_Breakdown_DATA!S451/ECO!S48))))</f>
        <v>17762.723719228212</v>
      </c>
      <c r="J517" s="64">
        <f>IF($C$2="National Currency",IF(Investment_Breakdown_DATA!T451=0,0,Investment_Breakdown_DATA!T451),IF($C$2="Current Exchange rate",IF(Investment_Breakdown_DATA!T451=0,0,Investment_Breakdown_DATA!T451/ECO!T13),IF($C$2="Constant Exchange rate",IF(Investment_Breakdown_DATA!T451=0,0,Investment_Breakdown_DATA!T451/ECO!T48))))</f>
        <v>25855.085067365271</v>
      </c>
      <c r="K517" s="64">
        <f>IF($C$2="National Currency",IF(Investment_Breakdown_DATA!U451=0,0,Investment_Breakdown_DATA!U451),IF($C$2="Current Exchange rate",IF(Investment_Breakdown_DATA!U451=0,0,Investment_Breakdown_DATA!U451/ECO!U13),IF($C$2="Constant Exchange rate",IF(Investment_Breakdown_DATA!U451=0,0,Investment_Breakdown_DATA!U451/ECO!U48))))</f>
        <v>17313.454808715902</v>
      </c>
      <c r="L517" s="64">
        <f>IF($C$2="National Currency",IF(Investment_Breakdown_DATA!V451=0,0,Investment_Breakdown_DATA!V451),IF($C$2="Current Exchange rate",IF(Investment_Breakdown_DATA!V451=0,0,Investment_Breakdown_DATA!V451/ECO!V13),IF($C$2="Constant Exchange rate",IF(Investment_Breakdown_DATA!V451=0,0,Investment_Breakdown_DATA!V451/ECO!V48))))</f>
        <v>16853.860423320028</v>
      </c>
      <c r="M517" s="64">
        <f>IF($C$2="National Currency",IF(Investment_Breakdown_DATA!W451=0,0,Investment_Breakdown_DATA!W451),IF($C$2="Current Exchange rate",IF(Investment_Breakdown_DATA!W451=0,0,Investment_Breakdown_DATA!W451/ECO!W13),IF($C$2="Constant Exchange rate",IF(Investment_Breakdown_DATA!W451=0,0,Investment_Breakdown_DATA!W451/ECO!W48))))</f>
        <v>19017.860680306054</v>
      </c>
      <c r="N517" s="64">
        <f>IF($C$2="National Currency",IF(Investment_Breakdown_DATA!X451=0,0,Investment_Breakdown_DATA!X451),IF($C$2="Current Exchange rate",IF(Investment_Breakdown_DATA!X451=0,0,Investment_Breakdown_DATA!X451/ECO!X13),IF($C$2="Constant Exchange rate",IF(Investment_Breakdown_DATA!X451=0,0,Investment_Breakdown_DATA!X451/ECO!X48))))</f>
        <v>19289.086100299402</v>
      </c>
      <c r="O517" s="64">
        <f>IF($C$2="National Currency",IF(Investment_Breakdown_DATA!Y451=0,0,Investment_Breakdown_DATA!Y451),IF($C$2="Current Exchange rate",IF(Investment_Breakdown_DATA!Y451=0,0,Investment_Breakdown_DATA!Y451/ECO!Y13),IF($C$2="Constant Exchange rate",IF(Investment_Breakdown_DATA!Y451=0,0,Investment_Breakdown_DATA!Y451/ECO!Y48))))</f>
        <v>13889.172641383901</v>
      </c>
      <c r="P517" s="144">
        <f>IF($C$2="National Currency",IF(Investment_Breakdown_DATA!Z451=0,0,Investment_Breakdown_DATA!Z451),IF($C$2="Current Exchange rate",IF(Investment_Breakdown_DATA!Z451=0,0,Investment_Breakdown_DATA!Z451/ECO!Z13),IF($C$2="Constant Exchange rate",IF(Investment_Breakdown_DATA!Z451=0,0,Investment_Breakdown_DATA!Z451/ECO!Z48))))</f>
        <v>22683.479334664007</v>
      </c>
      <c r="Q517" s="63">
        <f t="shared" si="151"/>
        <v>4.1082353559611394E-2</v>
      </c>
      <c r="R517" s="63">
        <f t="shared" si="152"/>
        <v>-0.27994656827373932</v>
      </c>
      <c r="S517" s="63">
        <f t="shared" si="153"/>
        <v>-0.35501467643775009</v>
      </c>
    </row>
    <row r="518" spans="3:19" ht="15" x14ac:dyDescent="0.25">
      <c r="C518" s="165"/>
      <c r="D518" s="166"/>
      <c r="E518" s="61" t="str">
        <f t="shared" si="150"/>
        <v>CY</v>
      </c>
      <c r="F518" s="64">
        <f>IF($C$2="National Currency",IF(Investment_Breakdown_DATA!P452=0,0,Investment_Breakdown_DATA!P452),IF($C$2="Current Exchange rate",IF(Investment_Breakdown_DATA!P452=0,0,Investment_Breakdown_DATA!P452/ECO!P14),IF($C$2="Constant Exchange rate",IF(Investment_Breakdown_DATA!P452=0,0,Investment_Breakdown_DATA!P452/ECO!P49))))</f>
        <v>0</v>
      </c>
      <c r="G518" s="64">
        <f>IF($C$2="National Currency",IF(Investment_Breakdown_DATA!Q452=0,0,Investment_Breakdown_DATA!Q452),IF($C$2="Current Exchange rate",IF(Investment_Breakdown_DATA!Q452=0,0,Investment_Breakdown_DATA!Q452/ECO!Q14),IF($C$2="Constant Exchange rate",IF(Investment_Breakdown_DATA!Q452=0,0,Investment_Breakdown_DATA!Q452/ECO!Q49))))</f>
        <v>0</v>
      </c>
      <c r="H518" s="64">
        <f>IF($C$2="National Currency",IF(Investment_Breakdown_DATA!R452=0,0,Investment_Breakdown_DATA!R452),IF($C$2="Current Exchange rate",IF(Investment_Breakdown_DATA!R452=0,0,Investment_Breakdown_DATA!R452/ECO!R14),IF($C$2="Constant Exchange rate",IF(Investment_Breakdown_DATA!R452=0,0,Investment_Breakdown_DATA!R452/ECO!R49))))</f>
        <v>0</v>
      </c>
      <c r="I518" s="64">
        <f>IF($C$2="National Currency",IF(Investment_Breakdown_DATA!S452=0,0,Investment_Breakdown_DATA!S452),IF($C$2="Current Exchange rate",IF(Investment_Breakdown_DATA!S452=0,0,Investment_Breakdown_DATA!S452/ECO!S14),IF($C$2="Constant Exchange rate",IF(Investment_Breakdown_DATA!S452=0,0,Investment_Breakdown_DATA!S452/ECO!S49))))</f>
        <v>0</v>
      </c>
      <c r="J518" s="64">
        <f>IF($C$2="National Currency",IF(Investment_Breakdown_DATA!T452=0,0,Investment_Breakdown_DATA!T452),IF($C$2="Current Exchange rate",IF(Investment_Breakdown_DATA!T452=0,0,Investment_Breakdown_DATA!T452/ECO!T14),IF($C$2="Constant Exchange rate",IF(Investment_Breakdown_DATA!T452=0,0,Investment_Breakdown_DATA!T452/ECO!T49))))</f>
        <v>0</v>
      </c>
      <c r="K518" s="64">
        <f>IF($C$2="National Currency",IF(Investment_Breakdown_DATA!U452=0,0,Investment_Breakdown_DATA!U452),IF($C$2="Current Exchange rate",IF(Investment_Breakdown_DATA!U452=0,0,Investment_Breakdown_DATA!U452/ECO!U14),IF($C$2="Constant Exchange rate",IF(Investment_Breakdown_DATA!U452=0,0,Investment_Breakdown_DATA!U452/ECO!U49))))</f>
        <v>0</v>
      </c>
      <c r="L518" s="64">
        <f>IF($C$2="National Currency",IF(Investment_Breakdown_DATA!V452=0,0,Investment_Breakdown_DATA!V452),IF($C$2="Current Exchange rate",IF(Investment_Breakdown_DATA!V452=0,0,Investment_Breakdown_DATA!V452/ECO!V14),IF($C$2="Constant Exchange rate",IF(Investment_Breakdown_DATA!V452=0,0,Investment_Breakdown_DATA!V452/ECO!V49))))</f>
        <v>0</v>
      </c>
      <c r="M518" s="64">
        <f>IF($C$2="National Currency",IF(Investment_Breakdown_DATA!W452=0,0,Investment_Breakdown_DATA!W452),IF($C$2="Current Exchange rate",IF(Investment_Breakdown_DATA!W452=0,0,Investment_Breakdown_DATA!W452/ECO!W14),IF($C$2="Constant Exchange rate",IF(Investment_Breakdown_DATA!W452=0,0,Investment_Breakdown_DATA!W452/ECO!W49))))</f>
        <v>0</v>
      </c>
      <c r="N518" s="64">
        <f>IF($C$2="National Currency",IF(Investment_Breakdown_DATA!X452=0,0,Investment_Breakdown_DATA!X452),IF($C$2="Current Exchange rate",IF(Investment_Breakdown_DATA!X452=0,0,Investment_Breakdown_DATA!X452/ECO!X14),IF($C$2="Constant Exchange rate",IF(Investment_Breakdown_DATA!X452=0,0,Investment_Breakdown_DATA!X452/ECO!X49))))</f>
        <v>0</v>
      </c>
      <c r="O518" s="64">
        <f>IF($C$2="National Currency",IF(Investment_Breakdown_DATA!Y452=0,0,Investment_Breakdown_DATA!Y452),IF($C$2="Current Exchange rate",IF(Investment_Breakdown_DATA!Y452=0,0,Investment_Breakdown_DATA!Y452/ECO!Y14),IF($C$2="Constant Exchange rate",IF(Investment_Breakdown_DATA!Y452=0,0,Investment_Breakdown_DATA!Y452/ECO!Y49))))</f>
        <v>0</v>
      </c>
      <c r="P518" s="144">
        <f>IF($C$2="National Currency",IF(Investment_Breakdown_DATA!Z452=0,0,Investment_Breakdown_DATA!Z452),IF($C$2="Current Exchange rate",IF(Investment_Breakdown_DATA!Z452=0,0,Investment_Breakdown_DATA!Z452/ECO!Z14),IF($C$2="Constant Exchange rate",IF(Investment_Breakdown_DATA!Z452=0,0,Investment_Breakdown_DATA!Z452/ECO!Z49))))</f>
        <v>0</v>
      </c>
      <c r="Q518" s="63">
        <f t="shared" si="151"/>
        <v>0</v>
      </c>
      <c r="R518" s="63" t="str">
        <f t="shared" si="152"/>
        <v>-</v>
      </c>
      <c r="S518" s="63" t="str">
        <f t="shared" si="153"/>
        <v>-</v>
      </c>
    </row>
    <row r="519" spans="3:19" ht="15" x14ac:dyDescent="0.25">
      <c r="C519" s="165"/>
      <c r="D519" s="166"/>
      <c r="E519" s="61" t="str">
        <f t="shared" si="150"/>
        <v xml:space="preserve">CZ </v>
      </c>
      <c r="F519" s="64">
        <f>IF($C$2="National Currency",IF(Investment_Breakdown_DATA!P453=0,0,Investment_Breakdown_DATA!P453),IF($C$2="Current Exchange rate",IF(Investment_Breakdown_DATA!P453=0,0,Investment_Breakdown_DATA!P453/ECO!P15),IF($C$2="Constant Exchange rate",IF(Investment_Breakdown_DATA!P453=0,0,Investment_Breakdown_DATA!P453/ECO!P50))))</f>
        <v>929.29511447629352</v>
      </c>
      <c r="G519" s="64">
        <f>IF($C$2="National Currency",IF(Investment_Breakdown_DATA!Q453=0,0,Investment_Breakdown_DATA!Q453),IF($C$2="Current Exchange rate",IF(Investment_Breakdown_DATA!Q453=0,0,Investment_Breakdown_DATA!Q453/ECO!Q15),IF($C$2="Constant Exchange rate",IF(Investment_Breakdown_DATA!Q453=0,0,Investment_Breakdown_DATA!Q453/ECO!Q50))))</f>
        <v>969.3528033171084</v>
      </c>
      <c r="H519" s="64">
        <f>IF($C$2="National Currency",IF(Investment_Breakdown_DATA!R453=0,0,Investment_Breakdown_DATA!R453),IF($C$2="Current Exchange rate",IF(Investment_Breakdown_DATA!R453=0,0,Investment_Breakdown_DATA!R453/ECO!R15),IF($C$2="Constant Exchange rate",IF(Investment_Breakdown_DATA!R453=0,0,Investment_Breakdown_DATA!R453/ECO!R50))))</f>
        <v>442.83396430502978</v>
      </c>
      <c r="I519" s="64">
        <f>IF($C$2="National Currency",IF(Investment_Breakdown_DATA!S453=0,0,Investment_Breakdown_DATA!S453),IF($C$2="Current Exchange rate",IF(Investment_Breakdown_DATA!S453=0,0,Investment_Breakdown_DATA!S453/ECO!S15),IF($C$2="Constant Exchange rate",IF(Investment_Breakdown_DATA!S453=0,0,Investment_Breakdown_DATA!S453/ECO!S50))))</f>
        <v>50.333513610960878</v>
      </c>
      <c r="J519" s="64">
        <f>IF($C$2="National Currency",IF(Investment_Breakdown_DATA!T453=0,0,Investment_Breakdown_DATA!T453),IF($C$2="Current Exchange rate",IF(Investment_Breakdown_DATA!T453=0,0,Investment_Breakdown_DATA!T453/ECO!T15),IF($C$2="Constant Exchange rate",IF(Investment_Breakdown_DATA!T453=0,0,Investment_Breakdown_DATA!T453/ECO!T50))))</f>
        <v>42.617631151974038</v>
      </c>
      <c r="K519" s="64">
        <f>IF($C$2="National Currency",IF(Investment_Breakdown_DATA!U453=0,0,Investment_Breakdown_DATA!U453),IF($C$2="Current Exchange rate",IF(Investment_Breakdown_DATA!U453=0,0,Investment_Breakdown_DATA!U453/ECO!U15),IF($C$2="Constant Exchange rate",IF(Investment_Breakdown_DATA!U453=0,0,Investment_Breakdown_DATA!U453/ECO!U50))))</f>
        <v>79.682711375518295</v>
      </c>
      <c r="L519" s="64">
        <f>IF($C$2="National Currency",IF(Investment_Breakdown_DATA!V453=0,0,Investment_Breakdown_DATA!V453),IF($C$2="Current Exchange rate",IF(Investment_Breakdown_DATA!V453=0,0,Investment_Breakdown_DATA!V453/ECO!V15),IF($C$2="Constant Exchange rate",IF(Investment_Breakdown_DATA!V453=0,0,Investment_Breakdown_DATA!V453/ECO!V50))))</f>
        <v>24.914368126915452</v>
      </c>
      <c r="M519" s="64">
        <f>IF($C$2="National Currency",IF(Investment_Breakdown_DATA!W453=0,0,Investment_Breakdown_DATA!W453),IF($C$2="Current Exchange rate",IF(Investment_Breakdown_DATA!W453=0,0,Investment_Breakdown_DATA!W453/ECO!W15),IF($C$2="Constant Exchange rate",IF(Investment_Breakdown_DATA!W453=0,0,Investment_Breakdown_DATA!W453/ECO!W50))))</f>
        <v>-19.722372453578512</v>
      </c>
      <c r="N519" s="64">
        <f>IF($C$2="National Currency",IF(Investment_Breakdown_DATA!X453=0,0,Investment_Breakdown_DATA!X453),IF($C$2="Current Exchange rate",IF(Investment_Breakdown_DATA!X453=0,0,Investment_Breakdown_DATA!X453/ECO!X15),IF($C$2="Constant Exchange rate",IF(Investment_Breakdown_DATA!X453=0,0,Investment_Breakdown_DATA!X453/ECO!X50))))</f>
        <v>2.632053362177754</v>
      </c>
      <c r="O519" s="64">
        <f>IF($C$2="National Currency",IF(Investment_Breakdown_DATA!Y453=0,0,Investment_Breakdown_DATA!Y453),IF($C$2="Current Exchange rate",IF(Investment_Breakdown_DATA!Y453=0,0,Investment_Breakdown_DATA!Y453/ECO!Y15),IF($C$2="Constant Exchange rate",IF(Investment_Breakdown_DATA!Y453=0,0,Investment_Breakdown_DATA!Y453/ECO!Y50))))</f>
        <v>-52.28051198846223</v>
      </c>
      <c r="P519" s="144">
        <f>IF($C$2="National Currency",IF(Investment_Breakdown_DATA!Z453=0,0,Investment_Breakdown_DATA!Z453),IF($C$2="Current Exchange rate",IF(Investment_Breakdown_DATA!Z453=0,0,Investment_Breakdown_DATA!Z453/ECO!Z15),IF($C$2="Constant Exchange rate",IF(Investment_Breakdown_DATA!Z453=0,0,Investment_Breakdown_DATA!Z453/ECO!Z50))))</f>
        <v>-93.600144222102045</v>
      </c>
      <c r="Q519" s="63">
        <f t="shared" si="151"/>
        <v>-1.5463890710004901E-4</v>
      </c>
      <c r="R519" s="63">
        <f>IF(OR(O519=0, N519=0),"-",O519/N519-1)</f>
        <v>-20.863013698630134</v>
      </c>
      <c r="S519" s="63">
        <f t="shared" si="153"/>
        <v>-1.056258244742764</v>
      </c>
    </row>
    <row r="520" spans="3:19" ht="15" x14ac:dyDescent="0.25">
      <c r="C520" s="165"/>
      <c r="D520" s="166"/>
      <c r="E520" s="61" t="str">
        <f t="shared" si="150"/>
        <v>DE</v>
      </c>
      <c r="F520" s="64">
        <f>IF($C$2="National Currency",IF(Investment_Breakdown_DATA!P454=0,0,Investment_Breakdown_DATA!P454),IF($C$2="Current Exchange rate",IF(Investment_Breakdown_DATA!P454=0,0,Investment_Breakdown_DATA!P454/ECO!P16),IF($C$2="Constant Exchange rate",IF(Investment_Breakdown_DATA!P454=0,0,Investment_Breakdown_DATA!P454/ECO!P51))))</f>
        <v>2709</v>
      </c>
      <c r="G520" s="64">
        <f>IF($C$2="National Currency",IF(Investment_Breakdown_DATA!Q454=0,0,Investment_Breakdown_DATA!Q454),IF($C$2="Current Exchange rate",IF(Investment_Breakdown_DATA!Q454=0,0,Investment_Breakdown_DATA!Q454/ECO!Q16),IF($C$2="Constant Exchange rate",IF(Investment_Breakdown_DATA!Q454=0,0,Investment_Breakdown_DATA!Q454/ECO!Q51))))</f>
        <v>2771</v>
      </c>
      <c r="H520" s="64">
        <f>IF($C$2="National Currency",IF(Investment_Breakdown_DATA!R454=0,0,Investment_Breakdown_DATA!R454),IF($C$2="Current Exchange rate",IF(Investment_Breakdown_DATA!R454=0,0,Investment_Breakdown_DATA!R454/ECO!R16),IF($C$2="Constant Exchange rate",IF(Investment_Breakdown_DATA!R454=0,0,Investment_Breakdown_DATA!R454/ECO!R51))))</f>
        <v>3608</v>
      </c>
      <c r="I520" s="64">
        <f>IF($C$2="National Currency",IF(Investment_Breakdown_DATA!S454=0,0,Investment_Breakdown_DATA!S454),IF($C$2="Current Exchange rate",IF(Investment_Breakdown_DATA!S454=0,0,Investment_Breakdown_DATA!S454/ECO!S16),IF($C$2="Constant Exchange rate",IF(Investment_Breakdown_DATA!S454=0,0,Investment_Breakdown_DATA!S454/ECO!S51))))</f>
        <v>3853</v>
      </c>
      <c r="J520" s="64">
        <f>IF($C$2="National Currency",IF(Investment_Breakdown_DATA!T454=0,0,Investment_Breakdown_DATA!T454),IF($C$2="Current Exchange rate",IF(Investment_Breakdown_DATA!T454=0,0,Investment_Breakdown_DATA!T454/ECO!T16),IF($C$2="Constant Exchange rate",IF(Investment_Breakdown_DATA!T454=0,0,Investment_Breakdown_DATA!T454/ECO!T51))))</f>
        <v>4615</v>
      </c>
      <c r="K520" s="64">
        <f>IF($C$2="National Currency",IF(Investment_Breakdown_DATA!U454=0,0,Investment_Breakdown_DATA!U454),IF($C$2="Current Exchange rate",IF(Investment_Breakdown_DATA!U454=0,0,Investment_Breakdown_DATA!U454/ECO!U16),IF($C$2="Constant Exchange rate",IF(Investment_Breakdown_DATA!U454=0,0,Investment_Breakdown_DATA!U454/ECO!U51))))</f>
        <v>4290</v>
      </c>
      <c r="L520" s="64">
        <f>IF($C$2="National Currency",IF(Investment_Breakdown_DATA!V454=0,0,Investment_Breakdown_DATA!V454),IF($C$2="Current Exchange rate",IF(Investment_Breakdown_DATA!V454=0,0,Investment_Breakdown_DATA!V454/ECO!V16),IF($C$2="Constant Exchange rate",IF(Investment_Breakdown_DATA!V454=0,0,Investment_Breakdown_DATA!V454/ECO!V51))))</f>
        <v>4277</v>
      </c>
      <c r="M520" s="64">
        <f>IF($C$2="National Currency",IF(Investment_Breakdown_DATA!W454=0,0,Investment_Breakdown_DATA!W454),IF($C$2="Current Exchange rate",IF(Investment_Breakdown_DATA!W454=0,0,Investment_Breakdown_DATA!W454/ECO!W16),IF($C$2="Constant Exchange rate",IF(Investment_Breakdown_DATA!W454=0,0,Investment_Breakdown_DATA!W454/ECO!W51))))</f>
        <v>4901</v>
      </c>
      <c r="N520" s="64">
        <f>IF($C$2="National Currency",IF(Investment_Breakdown_DATA!X454=0,0,Investment_Breakdown_DATA!X454),IF($C$2="Current Exchange rate",IF(Investment_Breakdown_DATA!X454=0,0,Investment_Breakdown_DATA!X454/ECO!X16),IF($C$2="Constant Exchange rate",IF(Investment_Breakdown_DATA!X454=0,0,Investment_Breakdown_DATA!X454/ECO!X51))))</f>
        <v>4016</v>
      </c>
      <c r="O520" s="64">
        <f>IF($C$2="National Currency",IF(Investment_Breakdown_DATA!Y454=0,0,Investment_Breakdown_DATA!Y454),IF($C$2="Current Exchange rate",IF(Investment_Breakdown_DATA!Y454=0,0,Investment_Breakdown_DATA!Y454/ECO!Y16),IF($C$2="Constant Exchange rate",IF(Investment_Breakdown_DATA!Y454=0,0,Investment_Breakdown_DATA!Y454/ECO!Y51))))</f>
        <v>4722</v>
      </c>
      <c r="P520" s="144">
        <f>IF($C$2="National Currency",IF(Investment_Breakdown_DATA!Z454=0,0,Investment_Breakdown_DATA!Z454),IF($C$2="Current Exchange rate",IF(Investment_Breakdown_DATA!Z454=0,0,Investment_Breakdown_DATA!Z454/ECO!Z16),IF($C$2="Constant Exchange rate",IF(Investment_Breakdown_DATA!Z454=0,0,Investment_Breakdown_DATA!Z454/ECO!Z51))))</f>
        <v>4246</v>
      </c>
      <c r="Q520" s="63">
        <f t="shared" si="151"/>
        <v>1.396705754311626E-2</v>
      </c>
      <c r="R520" s="63">
        <f t="shared" si="152"/>
        <v>0.17579681274900394</v>
      </c>
      <c r="S520" s="63">
        <f t="shared" si="153"/>
        <v>0.74307862679955705</v>
      </c>
    </row>
    <row r="521" spans="3:19" ht="15" x14ac:dyDescent="0.25">
      <c r="C521" s="165"/>
      <c r="D521" s="166"/>
      <c r="E521" s="61" t="str">
        <f t="shared" si="150"/>
        <v>DK</v>
      </c>
      <c r="F521" s="64">
        <f>IF($C$2="National Currency",IF(Investment_Breakdown_DATA!P455=0,0,Investment_Breakdown_DATA!P455),IF($C$2="Current Exchange rate",IF(Investment_Breakdown_DATA!P455=0,0,Investment_Breakdown_DATA!P455/ECO!P17),IF($C$2="Constant Exchange rate",IF(Investment_Breakdown_DATA!P455=0,0,Investment_Breakdown_DATA!P455/ECO!P52))))</f>
        <v>3797.966502357192</v>
      </c>
      <c r="G521" s="64">
        <f>IF($C$2="National Currency",IF(Investment_Breakdown_DATA!Q455=0,0,Investment_Breakdown_DATA!Q455),IF($C$2="Current Exchange rate",IF(Investment_Breakdown_DATA!Q455=0,0,Investment_Breakdown_DATA!Q455/ECO!Q17),IF($C$2="Constant Exchange rate",IF(Investment_Breakdown_DATA!Q455=0,0,Investment_Breakdown_DATA!Q455/ECO!Q52))))</f>
        <v>10211.993069453212</v>
      </c>
      <c r="H521" s="64">
        <f>IF($C$2="National Currency",IF(Investment_Breakdown_DATA!R455=0,0,Investment_Breakdown_DATA!R455),IF($C$2="Current Exchange rate",IF(Investment_Breakdown_DATA!R455=0,0,Investment_Breakdown_DATA!R455/ECO!R17),IF($C$2="Constant Exchange rate",IF(Investment_Breakdown_DATA!R455=0,0,Investment_Breakdown_DATA!R455/ECO!R52))))</f>
        <v>7485.8678629470951</v>
      </c>
      <c r="I521" s="64">
        <f>IF($C$2="National Currency",IF(Investment_Breakdown_DATA!S455=0,0,Investment_Breakdown_DATA!S455),IF($C$2="Current Exchange rate",IF(Investment_Breakdown_DATA!S455=0,0,Investment_Breakdown_DATA!S455/ECO!S17),IF($C$2="Constant Exchange rate",IF(Investment_Breakdown_DATA!S455=0,0,Investment_Breakdown_DATA!S455/ECO!S52))))</f>
        <v>5474.2144708742435</v>
      </c>
      <c r="J521" s="64">
        <f>IF($C$2="National Currency",IF(Investment_Breakdown_DATA!T455=0,0,Investment_Breakdown_DATA!T455),IF($C$2="Current Exchange rate",IF(Investment_Breakdown_DATA!T455=0,0,Investment_Breakdown_DATA!T455/ECO!T17),IF($C$2="Constant Exchange rate",IF(Investment_Breakdown_DATA!T455=0,0,Investment_Breakdown_DATA!T455/ECO!T52))))</f>
        <v>15802.920231555479</v>
      </c>
      <c r="K521" s="64">
        <f>IF($C$2="National Currency",IF(Investment_Breakdown_DATA!U455=0,0,Investment_Breakdown_DATA!U455),IF($C$2="Current Exchange rate",IF(Investment_Breakdown_DATA!U455=0,0,Investment_Breakdown_DATA!U455/ECO!U17),IF($C$2="Constant Exchange rate",IF(Investment_Breakdown_DATA!U455=0,0,Investment_Breakdown_DATA!U455/ECO!U52))))</f>
        <v>31037.970263119016</v>
      </c>
      <c r="L521" s="64">
        <f>IF($C$2="National Currency",IF(Investment_Breakdown_DATA!V455=0,0,Investment_Breakdown_DATA!V455),IF($C$2="Current Exchange rate",IF(Investment_Breakdown_DATA!V455=0,0,Investment_Breakdown_DATA!V455/ECO!V17),IF($C$2="Constant Exchange rate",IF(Investment_Breakdown_DATA!V455=0,0,Investment_Breakdown_DATA!V455/ECO!V52))))</f>
        <v>40301.991457698132</v>
      </c>
      <c r="M521" s="64">
        <f>IF($C$2="National Currency",IF(Investment_Breakdown_DATA!W455=0,0,Investment_Breakdown_DATA!W455),IF($C$2="Current Exchange rate",IF(Investment_Breakdown_DATA!W455=0,0,Investment_Breakdown_DATA!W455/ECO!W17),IF($C$2="Constant Exchange rate",IF(Investment_Breakdown_DATA!W455=0,0,Investment_Breakdown_DATA!W455/ECO!W52))))</f>
        <v>18191.267913986005</v>
      </c>
      <c r="N521" s="64">
        <f>IF($C$2="National Currency",IF(Investment_Breakdown_DATA!X455=0,0,Investment_Breakdown_DATA!X455),IF($C$2="Current Exchange rate",IF(Investment_Breakdown_DATA!X455=0,0,Investment_Breakdown_DATA!X455/ECO!X17),IF($C$2="Constant Exchange rate",IF(Investment_Breakdown_DATA!X455=0,0,Investment_Breakdown_DATA!X455/ECO!X52))))</f>
        <v>18577.30031026285</v>
      </c>
      <c r="O521" s="141">
        <f>IF($C$2="National Currency",IF(Investment_Breakdown_DATA!Y455=0,0,Investment_Breakdown_DATA!Y455),IF($C$2="Current Exchange rate",IF(Investment_Breakdown_DATA!Y455=0,0,Investment_Breakdown_DATA!Y455/ECO!Y17),IF($C$2="Constant Exchange rate",IF(Investment_Breakdown_DATA!Y455=0,0,Investment_Breakdown_DATA!Y455/ECO!Y52))))</f>
        <v>18577.30031026285</v>
      </c>
      <c r="P521" s="144">
        <f>IF($C$2="National Currency",IF(Investment_Breakdown_DATA!Z455=0,0,Investment_Breakdown_DATA!Z455),IF($C$2="Current Exchange rate",IF(Investment_Breakdown_DATA!Z455=0,0,Investment_Breakdown_DATA!Z455/ECO!Z17),IF($C$2="Constant Exchange rate",IF(Investment_Breakdown_DATA!Z455=0,0,Investment_Breakdown_DATA!Z455/ECO!Z52))))</f>
        <v>0</v>
      </c>
      <c r="Q521" s="63">
        <f t="shared" si="151"/>
        <v>5.494922118364947E-2</v>
      </c>
      <c r="R521" s="63">
        <f t="shared" si="152"/>
        <v>0</v>
      </c>
      <c r="S521" s="63">
        <f t="shared" si="153"/>
        <v>3.8913807688227173</v>
      </c>
    </row>
    <row r="522" spans="3:19" ht="15" x14ac:dyDescent="0.25">
      <c r="C522" s="165"/>
      <c r="D522" s="166"/>
      <c r="E522" s="61" t="str">
        <f t="shared" si="150"/>
        <v>EE</v>
      </c>
      <c r="F522" s="64">
        <f>IF($C$2="National Currency",IF(Investment_Breakdown_DATA!P456=0,0,Investment_Breakdown_DATA!P456),IF($C$2="Current Exchange rate",IF(Investment_Breakdown_DATA!P456=0,0,Investment_Breakdown_DATA!P456/ECO!P18),IF($C$2="Constant Exchange rate",IF(Investment_Breakdown_DATA!P456=0,0,Investment_Breakdown_DATA!P456/ECO!P53))))</f>
        <v>5.1129318829649897E-2</v>
      </c>
      <c r="G522" s="64">
        <f>IF($C$2="National Currency",IF(Investment_Breakdown_DATA!Q456=0,0,Investment_Breakdown_DATA!Q456),IF($C$2="Current Exchange rate",IF(Investment_Breakdown_DATA!Q456=0,0,Investment_Breakdown_DATA!Q456/ECO!Q18),IF($C$2="Constant Exchange rate",IF(Investment_Breakdown_DATA!Q456=0,0,Investment_Breakdown_DATA!Q456/ECO!Q53))))</f>
        <v>5.7520483683356133E-2</v>
      </c>
      <c r="H522" s="64">
        <f>IF($C$2="National Currency",IF(Investment_Breakdown_DATA!R456=0,0,Investment_Breakdown_DATA!R456),IF($C$2="Current Exchange rate",IF(Investment_Breakdown_DATA!R456=0,0,Investment_Breakdown_DATA!R456/ECO!R18),IF($C$2="Constant Exchange rate",IF(Investment_Breakdown_DATA!R456=0,0,Investment_Breakdown_DATA!R456/ECO!R53))))</f>
        <v>6.3911648537062368E-2</v>
      </c>
      <c r="I522" s="64">
        <f>IF($C$2="National Currency",IF(Investment_Breakdown_DATA!S456=0,0,Investment_Breakdown_DATA!S456),IF($C$2="Current Exchange rate",IF(Investment_Breakdown_DATA!S456=0,0,Investment_Breakdown_DATA!S456/ECO!S18),IF($C$2="Constant Exchange rate",IF(Investment_Breakdown_DATA!S456=0,0,Investment_Breakdown_DATA!S456/ECO!S53))))</f>
        <v>0.13421446192783099</v>
      </c>
      <c r="J522" s="64">
        <f>IF($C$2="National Currency",IF(Investment_Breakdown_DATA!T456=0,0,Investment_Breakdown_DATA!T456),IF($C$2="Current Exchange rate",IF(Investment_Breakdown_DATA!T456=0,0,Investment_Breakdown_DATA!T456/ECO!T18),IF($C$2="Constant Exchange rate",IF(Investment_Breakdown_DATA!T456=0,0,Investment_Breakdown_DATA!T456/ECO!T53))))</f>
        <v>0.50745848938427518</v>
      </c>
      <c r="K522" s="64">
        <f>IF($C$2="National Currency",IF(Investment_Breakdown_DATA!U456=0,0,Investment_Breakdown_DATA!U456),IF($C$2="Current Exchange rate",IF(Investment_Breakdown_DATA!U456=0,0,Investment_Breakdown_DATA!U456/ECO!U18),IF($C$2="Constant Exchange rate",IF(Investment_Breakdown_DATA!U456=0,0,Investment_Breakdown_DATA!U456/ECO!U53))))</f>
        <v>0.65656436542124164</v>
      </c>
      <c r="L522" s="64">
        <f>IF($C$2="National Currency",IF(Investment_Breakdown_DATA!V456=0,0,Investment_Breakdown_DATA!V456),IF($C$2="Current Exchange rate",IF(Investment_Breakdown_DATA!V456=0,0,Investment_Breakdown_DATA!V456/ECO!V18),IF($C$2="Constant Exchange rate",IF(Investment_Breakdown_DATA!V456=0,0,Investment_Breakdown_DATA!V456/ECO!V53))))</f>
        <v>1.7959173238914525E-2</v>
      </c>
      <c r="M522" s="64">
        <f>IF($C$2="National Currency",IF(Investment_Breakdown_DATA!W456=0,0,Investment_Breakdown_DATA!W456),IF($C$2="Current Exchange rate",IF(Investment_Breakdown_DATA!W456=0,0,Investment_Breakdown_DATA!W456/ECO!W18),IF($C$2="Constant Exchange rate",IF(Investment_Breakdown_DATA!W456=0,0,Investment_Breakdown_DATA!W456/ECO!W53))))</f>
        <v>5.9706666666666361</v>
      </c>
      <c r="N522" s="64">
        <f>IF($C$2="National Currency",IF(Investment_Breakdown_DATA!X456=0,0,Investment_Breakdown_DATA!X456),IF($C$2="Current Exchange rate",IF(Investment_Breakdown_DATA!X456=0,0,Investment_Breakdown_DATA!X456/ECO!X18),IF($C$2="Constant Exchange rate",IF(Investment_Breakdown_DATA!X456=0,0,Investment_Breakdown_DATA!X456/ECO!X53))))</f>
        <v>11.660333333333273</v>
      </c>
      <c r="O522" s="64">
        <f>IF($C$2="National Currency",IF(Investment_Breakdown_DATA!Y456=0,0,Investment_Breakdown_DATA!Y456),IF($C$2="Current Exchange rate",IF(Investment_Breakdown_DATA!Y456=0,0,Investment_Breakdown_DATA!Y456/ECO!Y18),IF($C$2="Constant Exchange rate",IF(Investment_Breakdown_DATA!Y456=0,0,Investment_Breakdown_DATA!Y456/ECO!Y53))))</f>
        <v>17.349999999999909</v>
      </c>
      <c r="P522" s="144">
        <f>IF($C$2="National Currency",IF(Investment_Breakdown_DATA!Z456=0,0,Investment_Breakdown_DATA!Z456),IF($C$2="Current Exchange rate",IF(Investment_Breakdown_DATA!Z456=0,0,Investment_Breakdown_DATA!Z456/ECO!Z18),IF($C$2="Constant Exchange rate",IF(Investment_Breakdown_DATA!Z456=0,0,Investment_Breakdown_DATA!Z456/ECO!Z53))))</f>
        <v>0</v>
      </c>
      <c r="Q522" s="63">
        <f t="shared" si="151"/>
        <v>5.1319027609713223E-5</v>
      </c>
      <c r="R522" s="63">
        <f t="shared" si="152"/>
        <v>0.48795060175523841</v>
      </c>
      <c r="S522" s="63">
        <f t="shared" si="153"/>
        <v>338.3356374999982</v>
      </c>
    </row>
    <row r="523" spans="3:19" ht="15" x14ac:dyDescent="0.25">
      <c r="C523" s="165"/>
      <c r="D523" s="166"/>
      <c r="E523" s="61" t="str">
        <f t="shared" si="150"/>
        <v>ES</v>
      </c>
      <c r="F523" s="64">
        <f>IF($C$2="National Currency",IF(Investment_Breakdown_DATA!P457=0,0,Investment_Breakdown_DATA!P457),IF($C$2="Current Exchange rate",IF(Investment_Breakdown_DATA!P457=0,0,Investment_Breakdown_DATA!P457/ECO!P19),IF($C$2="Constant Exchange rate",IF(Investment_Breakdown_DATA!P457=0,0,Investment_Breakdown_DATA!P457/ECO!P54))))</f>
        <v>25518.46</v>
      </c>
      <c r="G523" s="64">
        <f>IF($C$2="National Currency",IF(Investment_Breakdown_DATA!Q457=0,0,Investment_Breakdown_DATA!Q457),IF($C$2="Current Exchange rate",IF(Investment_Breakdown_DATA!Q457=0,0,Investment_Breakdown_DATA!Q457/ECO!Q19),IF($C$2="Constant Exchange rate",IF(Investment_Breakdown_DATA!Q457=0,0,Investment_Breakdown_DATA!Q457/ECO!Q54))))</f>
        <v>28215.69</v>
      </c>
      <c r="H523" s="64">
        <f>IF($C$2="National Currency",IF(Investment_Breakdown_DATA!R457=0,0,Investment_Breakdown_DATA!R457),IF($C$2="Current Exchange rate",IF(Investment_Breakdown_DATA!R457=0,0,Investment_Breakdown_DATA!R457/ECO!R19),IF($C$2="Constant Exchange rate",IF(Investment_Breakdown_DATA!R457=0,0,Investment_Breakdown_DATA!R457/ECO!R54))))</f>
        <v>31809.93</v>
      </c>
      <c r="I523" s="64">
        <f>IF($C$2="National Currency",IF(Investment_Breakdown_DATA!S457=0,0,Investment_Breakdown_DATA!S457),IF($C$2="Current Exchange rate",IF(Investment_Breakdown_DATA!S457=0,0,Investment_Breakdown_DATA!S457/ECO!S19),IF($C$2="Constant Exchange rate",IF(Investment_Breakdown_DATA!S457=0,0,Investment_Breakdown_DATA!S457/ECO!S54))))</f>
        <v>27428.112389989976</v>
      </c>
      <c r="J523" s="64">
        <f>IF($C$2="National Currency",IF(Investment_Breakdown_DATA!T457=0,0,Investment_Breakdown_DATA!T457),IF($C$2="Current Exchange rate",IF(Investment_Breakdown_DATA!T457=0,0,Investment_Breakdown_DATA!T457/ECO!T19),IF($C$2="Constant Exchange rate",IF(Investment_Breakdown_DATA!T457=0,0,Investment_Breakdown_DATA!T457/ECO!T54))))</f>
        <v>8785.1957957500017</v>
      </c>
      <c r="K523" s="64">
        <f>IF($C$2="National Currency",IF(Investment_Breakdown_DATA!U457=0,0,Investment_Breakdown_DATA!U457),IF($C$2="Current Exchange rate",IF(Investment_Breakdown_DATA!U457=0,0,Investment_Breakdown_DATA!U457/ECO!U19),IF($C$2="Constant Exchange rate",IF(Investment_Breakdown_DATA!U457=0,0,Investment_Breakdown_DATA!U457/ECO!U54))))</f>
        <v>37385.640529789998</v>
      </c>
      <c r="L523" s="64">
        <f>IF($C$2="National Currency",IF(Investment_Breakdown_DATA!V457=0,0,Investment_Breakdown_DATA!V457),IF($C$2="Current Exchange rate",IF(Investment_Breakdown_DATA!V457=0,0,Investment_Breakdown_DATA!V457/ECO!V19),IF($C$2="Constant Exchange rate",IF(Investment_Breakdown_DATA!V457=0,0,Investment_Breakdown_DATA!V457/ECO!V54))))</f>
        <v>32745.506623769947</v>
      </c>
      <c r="M523" s="64">
        <f>IF($C$2="National Currency",IF(Investment_Breakdown_DATA!W457=0,0,Investment_Breakdown_DATA!W457),IF($C$2="Current Exchange rate",IF(Investment_Breakdown_DATA!W457=0,0,Investment_Breakdown_DATA!W457/ECO!W19),IF($C$2="Constant Exchange rate",IF(Investment_Breakdown_DATA!W457=0,0,Investment_Breakdown_DATA!W457/ECO!W54))))</f>
        <v>17892.258352190001</v>
      </c>
      <c r="N523" s="64">
        <f>IF($C$2="National Currency",IF(Investment_Breakdown_DATA!X457=0,0,Investment_Breakdown_DATA!X457),IF($C$2="Current Exchange rate",IF(Investment_Breakdown_DATA!X457=0,0,Investment_Breakdown_DATA!X457/ECO!X19),IF($C$2="Constant Exchange rate",IF(Investment_Breakdown_DATA!X457=0,0,Investment_Breakdown_DATA!X457/ECO!X54))))</f>
        <v>13848.488779929996</v>
      </c>
      <c r="O523" s="64">
        <f>IF($C$2="National Currency",IF(Investment_Breakdown_DATA!Y457=0,0,Investment_Breakdown_DATA!Y457),IF($C$2="Current Exchange rate",IF(Investment_Breakdown_DATA!Y457=0,0,Investment_Breakdown_DATA!Y457/ECO!Y19),IF($C$2="Constant Exchange rate",IF(Investment_Breakdown_DATA!Y457=0,0,Investment_Breakdown_DATA!Y457/ECO!Y54))))</f>
        <v>13945.574337</v>
      </c>
      <c r="P523" s="144">
        <f>IF($C$2="National Currency",IF(Investment_Breakdown_DATA!Z457=0,0,Investment_Breakdown_DATA!Z457),IF($C$2="Current Exchange rate",IF(Investment_Breakdown_DATA!Z457=0,0,Investment_Breakdown_DATA!Z457/ECO!Z19),IF($C$2="Constant Exchange rate",IF(Investment_Breakdown_DATA!Z457=0,0,Investment_Breakdown_DATA!Z457/ECO!Z54))))</f>
        <v>26570.078391109986</v>
      </c>
      <c r="Q523" s="63">
        <f t="shared" si="151"/>
        <v>4.1249182388116139E-2</v>
      </c>
      <c r="R523" s="63">
        <f t="shared" si="152"/>
        <v>7.0105524590311497E-3</v>
      </c>
      <c r="S523" s="63">
        <f t="shared" si="153"/>
        <v>-0.45351034752880859</v>
      </c>
    </row>
    <row r="524" spans="3:19" ht="15" x14ac:dyDescent="0.25">
      <c r="C524" s="165"/>
      <c r="D524" s="166"/>
      <c r="E524" s="61" t="str">
        <f t="shared" si="150"/>
        <v>FI</v>
      </c>
      <c r="F524" s="64">
        <f>IF($C$2="National Currency",IF(Investment_Breakdown_DATA!P458=0,0,Investment_Breakdown_DATA!P458),IF($C$2="Current Exchange rate",IF(Investment_Breakdown_DATA!P458=0,0,Investment_Breakdown_DATA!P458/ECO!P20),IF($C$2="Constant Exchange rate",IF(Investment_Breakdown_DATA!P458=0,0,Investment_Breakdown_DATA!P458/ECO!P55))))</f>
        <v>8181</v>
      </c>
      <c r="G524" s="64">
        <f>IF($C$2="National Currency",IF(Investment_Breakdown_DATA!Q458=0,0,Investment_Breakdown_DATA!Q458),IF($C$2="Current Exchange rate",IF(Investment_Breakdown_DATA!Q458=0,0,Investment_Breakdown_DATA!Q458/ECO!Q20),IF($C$2="Constant Exchange rate",IF(Investment_Breakdown_DATA!Q458=0,0,Investment_Breakdown_DATA!Q458/ECO!Q55))))</f>
        <v>4282</v>
      </c>
      <c r="H524" s="64">
        <f>IF($C$2="National Currency",IF(Investment_Breakdown_DATA!R458=0,0,Investment_Breakdown_DATA!R458),IF($C$2="Current Exchange rate",IF(Investment_Breakdown_DATA!R458=0,0,Investment_Breakdown_DATA!R458/ECO!R20),IF($C$2="Constant Exchange rate",IF(Investment_Breakdown_DATA!R458=0,0,Investment_Breakdown_DATA!R458/ECO!R55))))</f>
        <v>3027</v>
      </c>
      <c r="I524" s="64">
        <f>IF($C$2="National Currency",IF(Investment_Breakdown_DATA!S458=0,0,Investment_Breakdown_DATA!S458),IF($C$2="Current Exchange rate",IF(Investment_Breakdown_DATA!S458=0,0,Investment_Breakdown_DATA!S458/ECO!S20),IF($C$2="Constant Exchange rate",IF(Investment_Breakdown_DATA!S458=0,0,Investment_Breakdown_DATA!S458/ECO!S55))))</f>
        <v>6807</v>
      </c>
      <c r="J524" s="64">
        <f>IF($C$2="National Currency",IF(Investment_Breakdown_DATA!T458=0,0,Investment_Breakdown_DATA!T458),IF($C$2="Current Exchange rate",IF(Investment_Breakdown_DATA!T458=0,0,Investment_Breakdown_DATA!T458/ECO!T20),IF($C$2="Constant Exchange rate",IF(Investment_Breakdown_DATA!T458=0,0,Investment_Breakdown_DATA!T458/ECO!T55))))</f>
        <v>5247</v>
      </c>
      <c r="K524" s="64">
        <f>IF($C$2="National Currency",IF(Investment_Breakdown_DATA!U458=0,0,Investment_Breakdown_DATA!U458),IF($C$2="Current Exchange rate",IF(Investment_Breakdown_DATA!U458=0,0,Investment_Breakdown_DATA!U458/ECO!U20),IF($C$2="Constant Exchange rate",IF(Investment_Breakdown_DATA!U458=0,0,Investment_Breakdown_DATA!U458/ECO!U55))))</f>
        <v>4616</v>
      </c>
      <c r="L524" s="64">
        <f>IF($C$2="National Currency",IF(Investment_Breakdown_DATA!V458=0,0,Investment_Breakdown_DATA!V458),IF($C$2="Current Exchange rate",IF(Investment_Breakdown_DATA!V458=0,0,Investment_Breakdown_DATA!V458/ECO!V20),IF($C$2="Constant Exchange rate",IF(Investment_Breakdown_DATA!V458=0,0,Investment_Breakdown_DATA!V458/ECO!V55))))</f>
        <v>4073</v>
      </c>
      <c r="M524" s="64">
        <f>IF($C$2="National Currency",IF(Investment_Breakdown_DATA!W458=0,0,Investment_Breakdown_DATA!W458),IF($C$2="Current Exchange rate",IF(Investment_Breakdown_DATA!W458=0,0,Investment_Breakdown_DATA!W458/ECO!W20),IF($C$2="Constant Exchange rate",IF(Investment_Breakdown_DATA!W458=0,0,Investment_Breakdown_DATA!W458/ECO!W55))))</f>
        <v>6378</v>
      </c>
      <c r="N524" s="64">
        <f>IF($C$2="National Currency",IF(Investment_Breakdown_DATA!X458=0,0,Investment_Breakdown_DATA!X458),IF($C$2="Current Exchange rate",IF(Investment_Breakdown_DATA!X458=0,0,Investment_Breakdown_DATA!X458/ECO!X20),IF($C$2="Constant Exchange rate",IF(Investment_Breakdown_DATA!X458=0,0,Investment_Breakdown_DATA!X458/ECO!X55))))</f>
        <v>879</v>
      </c>
      <c r="O524" s="64">
        <f>IF($C$2="National Currency",IF(Investment_Breakdown_DATA!Y458=0,0,Investment_Breakdown_DATA!Y458),IF($C$2="Current Exchange rate",IF(Investment_Breakdown_DATA!Y458=0,0,Investment_Breakdown_DATA!Y458/ECO!Y20),IF($C$2="Constant Exchange rate",IF(Investment_Breakdown_DATA!Y458=0,0,Investment_Breakdown_DATA!Y458/ECO!Y55))))</f>
        <v>1238</v>
      </c>
      <c r="P524" s="144">
        <f>IF($C$2="National Currency",IF(Investment_Breakdown_DATA!Z458=0,0,Investment_Breakdown_DATA!Z458),IF($C$2="Current Exchange rate",IF(Investment_Breakdown_DATA!Z458=0,0,Investment_Breakdown_DATA!Z458/ECO!Z20),IF($C$2="Constant Exchange rate",IF(Investment_Breakdown_DATA!Z458=0,0,Investment_Breakdown_DATA!Z458/ECO!Z55))))</f>
        <v>3545</v>
      </c>
      <c r="Q524" s="63">
        <f t="shared" si="151"/>
        <v>3.6618418548026114E-3</v>
      </c>
      <c r="R524" s="63">
        <f t="shared" si="152"/>
        <v>0.40841865756541518</v>
      </c>
      <c r="S524" s="63">
        <f t="shared" si="153"/>
        <v>-0.84867375626451536</v>
      </c>
    </row>
    <row r="525" spans="3:19" ht="15" x14ac:dyDescent="0.25">
      <c r="C525" s="165"/>
      <c r="D525" s="166"/>
      <c r="E525" s="61" t="str">
        <f t="shared" si="150"/>
        <v>FR</v>
      </c>
      <c r="F525" s="64">
        <f>IF($C$2="National Currency",IF(Investment_Breakdown_DATA!P459=0,0,Investment_Breakdown_DATA!P459),IF($C$2="Current Exchange rate",IF(Investment_Breakdown_DATA!P459=0,0,Investment_Breakdown_DATA!P459/ECO!P21),IF($C$2="Constant Exchange rate",IF(Investment_Breakdown_DATA!P459=0,0,Investment_Breakdown_DATA!P459/ECO!P56))))</f>
        <v>14315</v>
      </c>
      <c r="G525" s="64">
        <f>IF($C$2="National Currency",IF(Investment_Breakdown_DATA!Q459=0,0,Investment_Breakdown_DATA!Q459),IF($C$2="Current Exchange rate",IF(Investment_Breakdown_DATA!Q459=0,0,Investment_Breakdown_DATA!Q459/ECO!Q21),IF($C$2="Constant Exchange rate",IF(Investment_Breakdown_DATA!Q459=0,0,Investment_Breakdown_DATA!Q459/ECO!Q56))))</f>
        <v>15762</v>
      </c>
      <c r="H525" s="64">
        <f>IF($C$2="National Currency",IF(Investment_Breakdown_DATA!R459=0,0,Investment_Breakdown_DATA!R459),IF($C$2="Current Exchange rate",IF(Investment_Breakdown_DATA!R459=0,0,Investment_Breakdown_DATA!R459/ECO!R21),IF($C$2="Constant Exchange rate",IF(Investment_Breakdown_DATA!R459=0,0,Investment_Breakdown_DATA!R459/ECO!R56))))</f>
        <v>19957</v>
      </c>
      <c r="I525" s="64">
        <f>IF($C$2="National Currency",IF(Investment_Breakdown_DATA!S459=0,0,Investment_Breakdown_DATA!S459),IF($C$2="Current Exchange rate",IF(Investment_Breakdown_DATA!S459=0,0,Investment_Breakdown_DATA!S459/ECO!S21),IF($C$2="Constant Exchange rate",IF(Investment_Breakdown_DATA!S459=0,0,Investment_Breakdown_DATA!S459/ECO!S56))))</f>
        <v>18999</v>
      </c>
      <c r="J525" s="64">
        <f>IF($C$2="National Currency",IF(Investment_Breakdown_DATA!T459=0,0,Investment_Breakdown_DATA!T459),IF($C$2="Current Exchange rate",IF(Investment_Breakdown_DATA!T459=0,0,Investment_Breakdown_DATA!T459/ECO!T21),IF($C$2="Constant Exchange rate",IF(Investment_Breakdown_DATA!T459=0,0,Investment_Breakdown_DATA!T459/ECO!T56))))</f>
        <v>21283</v>
      </c>
      <c r="K525" s="64">
        <f>IF($C$2="National Currency",IF(Investment_Breakdown_DATA!U459=0,0,Investment_Breakdown_DATA!U459),IF($C$2="Current Exchange rate",IF(Investment_Breakdown_DATA!U459=0,0,Investment_Breakdown_DATA!U459/ECO!U21),IF($C$2="Constant Exchange rate",IF(Investment_Breakdown_DATA!U459=0,0,Investment_Breakdown_DATA!U459/ECO!U56))))</f>
        <v>23177</v>
      </c>
      <c r="L525" s="64">
        <f>IF($C$2="National Currency",IF(Investment_Breakdown_DATA!V459=0,0,Investment_Breakdown_DATA!V459),IF($C$2="Current Exchange rate",IF(Investment_Breakdown_DATA!V459=0,0,Investment_Breakdown_DATA!V459/ECO!V21),IF($C$2="Constant Exchange rate",IF(Investment_Breakdown_DATA!V459=0,0,Investment_Breakdown_DATA!V459/ECO!V56))))</f>
        <v>24971</v>
      </c>
      <c r="M525" s="64">
        <f>IF($C$2="National Currency",IF(Investment_Breakdown_DATA!W459=0,0,Investment_Breakdown_DATA!W459),IF($C$2="Current Exchange rate",IF(Investment_Breakdown_DATA!W459=0,0,Investment_Breakdown_DATA!W459/ECO!W21),IF($C$2="Constant Exchange rate",IF(Investment_Breakdown_DATA!W459=0,0,Investment_Breakdown_DATA!W459/ECO!W56))))</f>
        <v>35190</v>
      </c>
      <c r="N525" s="64">
        <f>IF($C$2="National Currency",IF(Investment_Breakdown_DATA!X459=0,0,Investment_Breakdown_DATA!X459),IF($C$2="Current Exchange rate",IF(Investment_Breakdown_DATA!X459=0,0,Investment_Breakdown_DATA!X459/ECO!X21),IF($C$2="Constant Exchange rate",IF(Investment_Breakdown_DATA!X459=0,0,Investment_Breakdown_DATA!X459/ECO!X56))))</f>
        <v>31635</v>
      </c>
      <c r="O525" s="64">
        <f>IF($C$2="National Currency",IF(Investment_Breakdown_DATA!Y459=0,0,Investment_Breakdown_DATA!Y459),IF($C$2="Current Exchange rate",IF(Investment_Breakdown_DATA!Y459=0,0,Investment_Breakdown_DATA!Y459/ECO!Y21),IF($C$2="Constant Exchange rate",IF(Investment_Breakdown_DATA!Y459=0,0,Investment_Breakdown_DATA!Y459/ECO!Y56))))</f>
        <v>36209</v>
      </c>
      <c r="P525" s="144">
        <f>IF($C$2="National Currency",IF(Investment_Breakdown_DATA!Z459=0,0,Investment_Breakdown_DATA!Z459),IF($C$2="Current Exchange rate",IF(Investment_Breakdown_DATA!Z459=0,0,Investment_Breakdown_DATA!Z459/ECO!Z21),IF($C$2="Constant Exchange rate",IF(Investment_Breakdown_DATA!Z459=0,0,Investment_Breakdown_DATA!Z459/ECO!Z56))))</f>
        <v>0</v>
      </c>
      <c r="Q525" s="63">
        <f t="shared" si="151"/>
        <v>0.10710147958041014</v>
      </c>
      <c r="R525" s="63">
        <f t="shared" si="152"/>
        <v>0.14458669195511309</v>
      </c>
      <c r="S525" s="63">
        <f t="shared" si="153"/>
        <v>1.5294446384910931</v>
      </c>
    </row>
    <row r="526" spans="3:19" ht="15" x14ac:dyDescent="0.25">
      <c r="C526" s="165"/>
      <c r="D526" s="166"/>
      <c r="E526" s="61" t="str">
        <f t="shared" si="150"/>
        <v>GR</v>
      </c>
      <c r="F526" s="64">
        <f>IF($C$2="National Currency",IF(Investment_Breakdown_DATA!P460=0,0,Investment_Breakdown_DATA!P460),IF($C$2="Current Exchange rate",IF(Investment_Breakdown_DATA!P460=0,0,Investment_Breakdown_DATA!P460/ECO!P22),IF($C$2="Constant Exchange rate",IF(Investment_Breakdown_DATA!P460=0,0,Investment_Breakdown_DATA!P460/ECO!P57))))</f>
        <v>859</v>
      </c>
      <c r="G526" s="64">
        <f>IF($C$2="National Currency",IF(Investment_Breakdown_DATA!Q460=0,0,Investment_Breakdown_DATA!Q460),IF($C$2="Current Exchange rate",IF(Investment_Breakdown_DATA!Q460=0,0,Investment_Breakdown_DATA!Q460/ECO!Q22),IF($C$2="Constant Exchange rate",IF(Investment_Breakdown_DATA!Q460=0,0,Investment_Breakdown_DATA!Q460/ECO!Q57))))</f>
        <v>1017</v>
      </c>
      <c r="H526" s="64">
        <f>IF($C$2="National Currency",IF(Investment_Breakdown_DATA!R460=0,0,Investment_Breakdown_DATA!R460),IF($C$2="Current Exchange rate",IF(Investment_Breakdown_DATA!R460=0,0,Investment_Breakdown_DATA!R460/ECO!R22),IF($C$2="Constant Exchange rate",IF(Investment_Breakdown_DATA!R460=0,0,Investment_Breakdown_DATA!R460/ECO!R57))))</f>
        <v>1000</v>
      </c>
      <c r="I526" s="64">
        <f>IF($C$2="National Currency",IF(Investment_Breakdown_DATA!S460=0,0,Investment_Breakdown_DATA!S460),IF($C$2="Current Exchange rate",IF(Investment_Breakdown_DATA!S460=0,0,Investment_Breakdown_DATA!S460/ECO!S22),IF($C$2="Constant Exchange rate",IF(Investment_Breakdown_DATA!S460=0,0,Investment_Breakdown_DATA!S460/ECO!S57))))</f>
        <v>1565</v>
      </c>
      <c r="J526" s="64">
        <f>IF($C$2="National Currency",IF(Investment_Breakdown_DATA!T460=0,0,Investment_Breakdown_DATA!T460),IF($C$2="Current Exchange rate",IF(Investment_Breakdown_DATA!T460=0,0,Investment_Breakdown_DATA!T460/ECO!T22),IF($C$2="Constant Exchange rate",IF(Investment_Breakdown_DATA!T460=0,0,Investment_Breakdown_DATA!T460/ECO!T57))))</f>
        <v>1482</v>
      </c>
      <c r="K526" s="64">
        <f>IF($C$2="National Currency",IF(Investment_Breakdown_DATA!U460=0,0,Investment_Breakdown_DATA!U460),IF($C$2="Current Exchange rate",IF(Investment_Breakdown_DATA!U460=0,0,Investment_Breakdown_DATA!U460/ECO!U22),IF($C$2="Constant Exchange rate",IF(Investment_Breakdown_DATA!U460=0,0,Investment_Breakdown_DATA!U460/ECO!U57))))</f>
        <v>1624</v>
      </c>
      <c r="L526" s="64">
        <f>IF($C$2="National Currency",IF(Investment_Breakdown_DATA!V460=0,0,Investment_Breakdown_DATA!V460),IF($C$2="Current Exchange rate",IF(Investment_Breakdown_DATA!V460=0,0,Investment_Breakdown_DATA!V460/ECO!V22),IF($C$2="Constant Exchange rate",IF(Investment_Breakdown_DATA!V460=0,0,Investment_Breakdown_DATA!V460/ECO!V57))))</f>
        <v>1110</v>
      </c>
      <c r="M526" s="64">
        <f>IF($C$2="National Currency",IF(Investment_Breakdown_DATA!W460=0,0,Investment_Breakdown_DATA!W460),IF($C$2="Current Exchange rate",IF(Investment_Breakdown_DATA!W460=0,0,Investment_Breakdown_DATA!W460/ECO!W22),IF($C$2="Constant Exchange rate",IF(Investment_Breakdown_DATA!W460=0,0,Investment_Breakdown_DATA!W460/ECO!W57))))</f>
        <v>874</v>
      </c>
      <c r="N526" s="64">
        <f>IF($C$2="National Currency",IF(Investment_Breakdown_DATA!X460=0,0,Investment_Breakdown_DATA!X460),IF($C$2="Current Exchange rate",IF(Investment_Breakdown_DATA!X460=0,0,Investment_Breakdown_DATA!X460/ECO!X22),IF($C$2="Constant Exchange rate",IF(Investment_Breakdown_DATA!X460=0,0,Investment_Breakdown_DATA!X460/ECO!X57))))</f>
        <v>1269</v>
      </c>
      <c r="O526" s="64">
        <f>IF($C$2="National Currency",IF(Investment_Breakdown_DATA!Y460=0,0,Investment_Breakdown_DATA!Y460),IF($C$2="Current Exchange rate",IF(Investment_Breakdown_DATA!Y460=0,0,Investment_Breakdown_DATA!Y460/ECO!Y22),IF($C$2="Constant Exchange rate",IF(Investment_Breakdown_DATA!Y460=0,0,Investment_Breakdown_DATA!Y460/ECO!Y57))))</f>
        <v>1643</v>
      </c>
      <c r="P526" s="144">
        <f>IF($C$2="National Currency",IF(Investment_Breakdown_DATA!Z460=0,0,Investment_Breakdown_DATA!Z460),IF($C$2="Current Exchange rate",IF(Investment_Breakdown_DATA!Z460=0,0,Investment_Breakdown_DATA!Z460/ECO!Z22),IF($C$2="Constant Exchange rate",IF(Investment_Breakdown_DATA!Z460=0,0,Investment_Breakdown_DATA!Z460/ECO!Z57))))</f>
        <v>0</v>
      </c>
      <c r="Q526" s="63">
        <f t="shared" si="151"/>
        <v>4.8597788105336753E-3</v>
      </c>
      <c r="R526" s="63">
        <f t="shared" si="152"/>
        <v>0.29472025216706066</v>
      </c>
      <c r="S526" s="63">
        <f t="shared" si="153"/>
        <v>0.91268917345750866</v>
      </c>
    </row>
    <row r="527" spans="3:19" ht="15" x14ac:dyDescent="0.25">
      <c r="C527" s="165"/>
      <c r="D527" s="166"/>
      <c r="E527" s="61" t="str">
        <f t="shared" si="150"/>
        <v>HR</v>
      </c>
      <c r="F527" s="64">
        <f>IF($C$2="National Currency",IF(Investment_Breakdown_DATA!P461=0,0,Investment_Breakdown_DATA!P461),IF($C$2="Current Exchange rate",IF(Investment_Breakdown_DATA!P461=0,0,Investment_Breakdown_DATA!P461/ECO!P23),IF($C$2="Constant Exchange rate",IF(Investment_Breakdown_DATA!P461=0,0,Investment_Breakdown_DATA!P461/ECO!P58))))</f>
        <v>191.69495951945677</v>
      </c>
      <c r="G527" s="64">
        <f>IF($C$2="National Currency",IF(Investment_Breakdown_DATA!Q461=0,0,Investment_Breakdown_DATA!Q461),IF($C$2="Current Exchange rate",IF(Investment_Breakdown_DATA!Q461=0,0,Investment_Breakdown_DATA!Q461/ECO!Q23),IF($C$2="Constant Exchange rate",IF(Investment_Breakdown_DATA!Q461=0,0,Investment_Breakdown_DATA!Q461/ECO!Q58))))</f>
        <v>1266.6492556803341</v>
      </c>
      <c r="H527" s="64">
        <f>IF($C$2="National Currency",IF(Investment_Breakdown_DATA!R461=0,0,Investment_Breakdown_DATA!R461),IF($C$2="Current Exchange rate",IF(Investment_Breakdown_DATA!R461=0,0,Investment_Breakdown_DATA!R461/ECO!R23),IF($C$2="Constant Exchange rate",IF(Investment_Breakdown_DATA!R461=0,0,Investment_Breakdown_DATA!R461/ECO!R58))))</f>
        <v>1602.3765996343693</v>
      </c>
      <c r="I527" s="64">
        <f>IF($C$2="National Currency",IF(Investment_Breakdown_DATA!S461=0,0,Investment_Breakdown_DATA!S461),IF($C$2="Current Exchange rate",IF(Investment_Breakdown_DATA!S461=0,0,Investment_Breakdown_DATA!S461/ECO!S23),IF($C$2="Constant Exchange rate",IF(Investment_Breakdown_DATA!S461=0,0,Investment_Breakdown_DATA!S461/ECO!S58))))</f>
        <v>0</v>
      </c>
      <c r="J527" s="64">
        <f>IF($C$2="National Currency",IF(Investment_Breakdown_DATA!T461=0,0,Investment_Breakdown_DATA!T461),IF($C$2="Current Exchange rate",IF(Investment_Breakdown_DATA!T461=0,0,Investment_Breakdown_DATA!T461/ECO!T23),IF($C$2="Constant Exchange rate",IF(Investment_Breakdown_DATA!T461=0,0,Investment_Breakdown_DATA!T461/ECO!T58))))</f>
        <v>0</v>
      </c>
      <c r="K527" s="64">
        <f>IF($C$2="National Currency",IF(Investment_Breakdown_DATA!U461=0,0,Investment_Breakdown_DATA!U461),IF($C$2="Current Exchange rate",IF(Investment_Breakdown_DATA!U461=0,0,Investment_Breakdown_DATA!U461/ECO!U23),IF($C$2="Constant Exchange rate",IF(Investment_Breakdown_DATA!U461=0,0,Investment_Breakdown_DATA!U461/ECO!U58))))</f>
        <v>0</v>
      </c>
      <c r="L527" s="64">
        <f>IF($C$2="National Currency",IF(Investment_Breakdown_DATA!V461=0,0,Investment_Breakdown_DATA!V461),IF($C$2="Current Exchange rate",IF(Investment_Breakdown_DATA!V461=0,0,Investment_Breakdown_DATA!V461/ECO!V23),IF($C$2="Constant Exchange rate",IF(Investment_Breakdown_DATA!V461=0,0,Investment_Breakdown_DATA!V461/ECO!V58))))</f>
        <v>0</v>
      </c>
      <c r="M527" s="64">
        <f>IF($C$2="National Currency",IF(Investment_Breakdown_DATA!W461=0,0,Investment_Breakdown_DATA!W461),IF($C$2="Current Exchange rate",IF(Investment_Breakdown_DATA!W461=0,0,Investment_Breakdown_DATA!W461/ECO!W23),IF($C$2="Constant Exchange rate",IF(Investment_Breakdown_DATA!W461=0,0,Investment_Breakdown_DATA!W461/ECO!W58))))</f>
        <v>0</v>
      </c>
      <c r="N527" s="64">
        <f>IF($C$2="National Currency",IF(Investment_Breakdown_DATA!X461=0,0,Investment_Breakdown_DATA!X461),IF($C$2="Current Exchange rate",IF(Investment_Breakdown_DATA!X461=0,0,Investment_Breakdown_DATA!X461/ECO!X23),IF($C$2="Constant Exchange rate",IF(Investment_Breakdown_DATA!X461=0,0,Investment_Breakdown_DATA!X461/ECO!X58))))</f>
        <v>0</v>
      </c>
      <c r="O527" s="64">
        <f>IF($C$2="National Currency",IF(Investment_Breakdown_DATA!Y461=0,0,Investment_Breakdown_DATA!Y461),IF($C$2="Current Exchange rate",IF(Investment_Breakdown_DATA!Y461=0,0,Investment_Breakdown_DATA!Y461/ECO!Y23),IF($C$2="Constant Exchange rate",IF(Investment_Breakdown_DATA!Y461=0,0,Investment_Breakdown_DATA!Y461/ECO!Y58))))</f>
        <v>0</v>
      </c>
      <c r="P527" s="144">
        <f>IF($C$2="National Currency",IF(Investment_Breakdown_DATA!Z461=0,0,Investment_Breakdown_DATA!Z461),IF($C$2="Current Exchange rate",IF(Investment_Breakdown_DATA!Z461=0,0,Investment_Breakdown_DATA!Z461/ECO!Z23),IF($C$2="Constant Exchange rate",IF(Investment_Breakdown_DATA!Z461=0,0,Investment_Breakdown_DATA!Z461/ECO!Z58))))</f>
        <v>0</v>
      </c>
      <c r="Q527" s="63">
        <f t="shared" si="151"/>
        <v>0</v>
      </c>
      <c r="R527" s="63" t="str">
        <f t="shared" si="152"/>
        <v>-</v>
      </c>
      <c r="S527" s="63" t="str">
        <f t="shared" si="153"/>
        <v>-</v>
      </c>
    </row>
    <row r="528" spans="3:19" ht="15" x14ac:dyDescent="0.25">
      <c r="C528" s="165"/>
      <c r="D528" s="166"/>
      <c r="E528" s="61" t="str">
        <f t="shared" si="150"/>
        <v>HU</v>
      </c>
      <c r="F528" s="64">
        <f>IF($C$2="National Currency",IF(Investment_Breakdown_DATA!P462=0,0,Investment_Breakdown_DATA!P462),IF($C$2="Current Exchange rate",IF(Investment_Breakdown_DATA!P462=0,0,Investment_Breakdown_DATA!P462/ECO!P24),IF($C$2="Constant Exchange rate",IF(Investment_Breakdown_DATA!P462=0,0,Investment_Breakdown_DATA!P462/ECO!P59))))</f>
        <v>150.27254864676428</v>
      </c>
      <c r="G528" s="64">
        <f>IF($C$2="National Currency",IF(Investment_Breakdown_DATA!Q462=0,0,Investment_Breakdown_DATA!Q462),IF($C$2="Current Exchange rate",IF(Investment_Breakdown_DATA!Q462=0,0,Investment_Breakdown_DATA!Q462/ECO!Q24),IF($C$2="Constant Exchange rate",IF(Investment_Breakdown_DATA!Q462=0,0,Investment_Breakdown_DATA!Q462/ECO!Q59))))</f>
        <v>152.54484375990364</v>
      </c>
      <c r="H528" s="64">
        <f>IF($C$2="National Currency",IF(Investment_Breakdown_DATA!R462=0,0,Investment_Breakdown_DATA!R462),IF($C$2="Current Exchange rate",IF(Investment_Breakdown_DATA!R462=0,0,Investment_Breakdown_DATA!R462/ECO!R24),IF($C$2="Constant Exchange rate",IF(Investment_Breakdown_DATA!R462=0,0,Investment_Breakdown_DATA!R462/ECO!R59))))</f>
        <v>160.33783355517525</v>
      </c>
      <c r="I528" s="64">
        <f>IF($C$2="National Currency",IF(Investment_Breakdown_DATA!S462=0,0,Investment_Breakdown_DATA!S462),IF($C$2="Current Exchange rate",IF(Investment_Breakdown_DATA!S462=0,0,Investment_Breakdown_DATA!S462/ECO!S24),IF($C$2="Constant Exchange rate",IF(Investment_Breakdown_DATA!S462=0,0,Investment_Breakdown_DATA!S462/ECO!S59))))</f>
        <v>182.23996957596501</v>
      </c>
      <c r="J528" s="64">
        <f>IF($C$2="National Currency",IF(Investment_Breakdown_DATA!T462=0,0,Investment_Breakdown_DATA!T462),IF($C$2="Current Exchange rate",IF(Investment_Breakdown_DATA!T462=0,0,Investment_Breakdown_DATA!T462/ECO!T24),IF($C$2="Constant Exchange rate",IF(Investment_Breakdown_DATA!T462=0,0,Investment_Breakdown_DATA!T462/ECO!T59))))</f>
        <v>256.85808455346387</v>
      </c>
      <c r="K528" s="64">
        <f>IF($C$2="National Currency",IF(Investment_Breakdown_DATA!U462=0,0,Investment_Breakdown_DATA!U462),IF($C$2="Current Exchange rate",IF(Investment_Breakdown_DATA!U462=0,0,Investment_Breakdown_DATA!U462/ECO!U24),IF($C$2="Constant Exchange rate",IF(Investment_Breakdown_DATA!U462=0,0,Investment_Breakdown_DATA!U462/ECO!U59))))</f>
        <v>177.62565760283957</v>
      </c>
      <c r="L528" s="64">
        <f>IF($C$2="National Currency",IF(Investment_Breakdown_DATA!V462=0,0,Investment_Breakdown_DATA!V462),IF($C$2="Current Exchange rate",IF(Investment_Breakdown_DATA!V462=0,0,Investment_Breakdown_DATA!V462/ECO!V24),IF($C$2="Constant Exchange rate",IF(Investment_Breakdown_DATA!V462=0,0,Investment_Breakdown_DATA!V462/ECO!V59))))</f>
        <v>293.87399378842616</v>
      </c>
      <c r="M528" s="64">
        <f>IF($C$2="National Currency",IF(Investment_Breakdown_DATA!W462=0,0,Investment_Breakdown_DATA!W462),IF($C$2="Current Exchange rate",IF(Investment_Breakdown_DATA!W462=0,0,Investment_Breakdown_DATA!W462/ECO!W24),IF($C$2="Constant Exchange rate",IF(Investment_Breakdown_DATA!W462=0,0,Investment_Breakdown_DATA!W462/ECO!W59))))</f>
        <v>253.91392533434745</v>
      </c>
      <c r="N528" s="64">
        <f>IF($C$2="National Currency",IF(Investment_Breakdown_DATA!X462=0,0,Investment_Breakdown_DATA!X462),IF($C$2="Current Exchange rate",IF(Investment_Breakdown_DATA!X462=0,0,Investment_Breakdown_DATA!X462/ECO!X24),IF($C$2="Constant Exchange rate",IF(Investment_Breakdown_DATA!X462=0,0,Investment_Breakdown_DATA!X462/ECO!X59))))</f>
        <v>243.59827597135069</v>
      </c>
      <c r="O528" s="64">
        <f>IF($C$2="National Currency",IF(Investment_Breakdown_DATA!Y462=0,0,Investment_Breakdown_DATA!Y462),IF($C$2="Current Exchange rate",IF(Investment_Breakdown_DATA!Y462=0,0,Investment_Breakdown_DATA!Y462/ECO!Y24),IF($C$2="Constant Exchange rate",IF(Investment_Breakdown_DATA!Y462=0,0,Investment_Breakdown_DATA!Y462/ECO!Y59))))</f>
        <v>278.25315332445962</v>
      </c>
      <c r="P528" s="144">
        <f>IF($C$2="National Currency",IF(Investment_Breakdown_DATA!Z462=0,0,Investment_Breakdown_DATA!Z462),IF($C$2="Current Exchange rate",IF(Investment_Breakdown_DATA!Z462=0,0,Investment_Breakdown_DATA!Z462/ECO!Z24),IF($C$2="Constant Exchange rate",IF(Investment_Breakdown_DATA!Z462=0,0,Investment_Breakdown_DATA!Z462/ECO!Z59))))</f>
        <v>0</v>
      </c>
      <c r="Q528" s="63">
        <f t="shared" si="151"/>
        <v>8.2303638374338817E-4</v>
      </c>
      <c r="R528" s="63">
        <f t="shared" si="152"/>
        <v>0.14226240811812918</v>
      </c>
      <c r="S528" s="63">
        <f t="shared" si="153"/>
        <v>0.85165657886412016</v>
      </c>
    </row>
    <row r="529" spans="3:19" ht="15" x14ac:dyDescent="0.25">
      <c r="C529" s="165"/>
      <c r="D529" s="166"/>
      <c r="E529" s="61" t="str">
        <f t="shared" si="150"/>
        <v>IE</v>
      </c>
      <c r="F529" s="64">
        <f>IF($C$2="National Currency",IF(Investment_Breakdown_DATA!P463=0,0,Investment_Breakdown_DATA!P463),IF($C$2="Current Exchange rate",IF(Investment_Breakdown_DATA!P463=0,0,Investment_Breakdown_DATA!P463/ECO!P25),IF($C$2="Constant Exchange rate",IF(Investment_Breakdown_DATA!P463=0,0,Investment_Breakdown_DATA!P463/ECO!P60))))</f>
        <v>10163</v>
      </c>
      <c r="G529" s="64">
        <f>IF($C$2="National Currency",IF(Investment_Breakdown_DATA!Q463=0,0,Investment_Breakdown_DATA!Q463),IF($C$2="Current Exchange rate",IF(Investment_Breakdown_DATA!Q463=0,0,Investment_Breakdown_DATA!Q463/ECO!Q25),IF($C$2="Constant Exchange rate",IF(Investment_Breakdown_DATA!Q463=0,0,Investment_Breakdown_DATA!Q463/ECO!Q60))))</f>
        <v>8273</v>
      </c>
      <c r="H529" s="64">
        <f>IF($C$2="National Currency",IF(Investment_Breakdown_DATA!R463=0,0,Investment_Breakdown_DATA!R463),IF($C$2="Current Exchange rate",IF(Investment_Breakdown_DATA!R463=0,0,Investment_Breakdown_DATA!R463/ECO!R25),IF($C$2="Constant Exchange rate",IF(Investment_Breakdown_DATA!R463=0,0,Investment_Breakdown_DATA!R463/ECO!R60))))</f>
        <v>6027</v>
      </c>
      <c r="I529" s="64">
        <f>IF($C$2="National Currency",IF(Investment_Breakdown_DATA!S463=0,0,Investment_Breakdown_DATA!S463),IF($C$2="Current Exchange rate",IF(Investment_Breakdown_DATA!S463=0,0,Investment_Breakdown_DATA!S463/ECO!S25),IF($C$2="Constant Exchange rate",IF(Investment_Breakdown_DATA!S463=0,0,Investment_Breakdown_DATA!S463/ECO!S60))))</f>
        <v>9403</v>
      </c>
      <c r="J529" s="64">
        <f>IF($C$2="National Currency",IF(Investment_Breakdown_DATA!T463=0,0,Investment_Breakdown_DATA!T463),IF($C$2="Current Exchange rate",IF(Investment_Breakdown_DATA!T463=0,0,Investment_Breakdown_DATA!T463/ECO!T25),IF($C$2="Constant Exchange rate",IF(Investment_Breakdown_DATA!T463=0,0,Investment_Breakdown_DATA!T463/ECO!T60))))</f>
        <v>13284</v>
      </c>
      <c r="K529" s="64">
        <f>IF($C$2="National Currency",IF(Investment_Breakdown_DATA!U463=0,0,Investment_Breakdown_DATA!U463),IF($C$2="Current Exchange rate",IF(Investment_Breakdown_DATA!U463=0,0,Investment_Breakdown_DATA!U463/ECO!U25),IF($C$2="Constant Exchange rate",IF(Investment_Breakdown_DATA!U463=0,0,Investment_Breakdown_DATA!U463/ECO!U60))))</f>
        <v>13546</v>
      </c>
      <c r="L529" s="64">
        <f>IF($C$2="National Currency",IF(Investment_Breakdown_DATA!V463=0,0,Investment_Breakdown_DATA!V463),IF($C$2="Current Exchange rate",IF(Investment_Breakdown_DATA!V463=0,0,Investment_Breakdown_DATA!V463/ECO!V25),IF($C$2="Constant Exchange rate",IF(Investment_Breakdown_DATA!V463=0,0,Investment_Breakdown_DATA!V463/ECO!V60))))</f>
        <v>13378.1</v>
      </c>
      <c r="M529" s="64">
        <f>IF($C$2="National Currency",IF(Investment_Breakdown_DATA!W463=0,0,Investment_Breakdown_DATA!W463),IF($C$2="Current Exchange rate",IF(Investment_Breakdown_DATA!W463=0,0,Investment_Breakdown_DATA!W463/ECO!W25),IF($C$2="Constant Exchange rate",IF(Investment_Breakdown_DATA!W463=0,0,Investment_Breakdown_DATA!W463/ECO!W60))))</f>
        <v>13524</v>
      </c>
      <c r="N529" s="64">
        <f>IF($C$2="National Currency",IF(Investment_Breakdown_DATA!X463=0,0,Investment_Breakdown_DATA!X463),IF($C$2="Current Exchange rate",IF(Investment_Breakdown_DATA!X463=0,0,Investment_Breakdown_DATA!X463/ECO!X25),IF($C$2="Constant Exchange rate",IF(Investment_Breakdown_DATA!X463=0,0,Investment_Breakdown_DATA!X463/ECO!X60))))</f>
        <v>14425</v>
      </c>
      <c r="O529" s="141">
        <f>IF($C$2="National Currency",IF(Investment_Breakdown_DATA!Y463=0,0,Investment_Breakdown_DATA!Y463),IF($C$2="Current Exchange rate",IF(Investment_Breakdown_DATA!Y463=0,0,Investment_Breakdown_DATA!Y463/ECO!Y25),IF($C$2="Constant Exchange rate",IF(Investment_Breakdown_DATA!Y463=0,0,Investment_Breakdown_DATA!Y463/ECO!Y60))))</f>
        <v>14425</v>
      </c>
      <c r="P529" s="144">
        <f>IF($C$2="National Currency",IF(Investment_Breakdown_DATA!Z463=0,0,Investment_Breakdown_DATA!Z463),IF($C$2="Current Exchange rate",IF(Investment_Breakdown_DATA!Z463=0,0,Investment_Breakdown_DATA!Z463/ECO!Z25),IF($C$2="Constant Exchange rate",IF(Investment_Breakdown_DATA!Z463=0,0,Investment_Breakdown_DATA!Z463/ECO!Z60))))</f>
        <v>0</v>
      </c>
      <c r="Q529" s="63">
        <f t="shared" si="151"/>
        <v>4.2667260707211364E-2</v>
      </c>
      <c r="R529" s="63">
        <f t="shared" si="152"/>
        <v>0</v>
      </c>
      <c r="S529" s="63">
        <f t="shared" si="153"/>
        <v>0.41936436091705209</v>
      </c>
    </row>
    <row r="530" spans="3:19" ht="15" x14ac:dyDescent="0.25">
      <c r="C530" s="165"/>
      <c r="D530" s="166"/>
      <c r="E530" s="61" t="str">
        <f t="shared" si="150"/>
        <v>IS</v>
      </c>
      <c r="F530" s="141">
        <f>IF($C$2="National Currency",IF(Investment_Breakdown_DATA!P464=0,0,Investment_Breakdown_DATA!P464),IF($C$2="Current Exchange rate",IF(Investment_Breakdown_DATA!P464=0,0,Investment_Breakdown_DATA!P464/ECO!P26),IF($C$2="Constant Exchange rate",IF(Investment_Breakdown_DATA!P464=0,0,Investment_Breakdown_DATA!P464/ECO!P61))))</f>
        <v>0.39589823468328139</v>
      </c>
      <c r="G530" s="141">
        <f>IF($C$2="National Currency",IF(Investment_Breakdown_DATA!Q464=0,0,Investment_Breakdown_DATA!Q464),IF($C$2="Current Exchange rate",IF(Investment_Breakdown_DATA!Q464=0,0,Investment_Breakdown_DATA!Q464/ECO!Q26),IF($C$2="Constant Exchange rate",IF(Investment_Breakdown_DATA!Q464=0,0,Investment_Breakdown_DATA!Q464/ECO!Q61))))</f>
        <v>0.33099688473520245</v>
      </c>
      <c r="H530" s="64">
        <f>IF($C$2="National Currency",IF(Investment_Breakdown_DATA!R464=0,0,Investment_Breakdown_DATA!R464),IF($C$2="Current Exchange rate",IF(Investment_Breakdown_DATA!R464=0,0,Investment_Breakdown_DATA!R464/ECO!R26),IF($C$2="Constant Exchange rate",IF(Investment_Breakdown_DATA!R464=0,0,Investment_Breakdown_DATA!R464/ECO!R61))))</f>
        <v>0.26609553478712356</v>
      </c>
      <c r="I530" s="64">
        <f>IF($C$2="National Currency",IF(Investment_Breakdown_DATA!S464=0,0,Investment_Breakdown_DATA!S464),IF($C$2="Current Exchange rate",IF(Investment_Breakdown_DATA!S464=0,0,Investment_Breakdown_DATA!S464/ECO!S26),IF($C$2="Constant Exchange rate",IF(Investment_Breakdown_DATA!S464=0,0,Investment_Breakdown_DATA!S464/ECO!S61))))</f>
        <v>0.41536863966770504</v>
      </c>
      <c r="J530" s="64">
        <f>IF($C$2="National Currency",IF(Investment_Breakdown_DATA!T464=0,0,Investment_Breakdown_DATA!T464),IF($C$2="Current Exchange rate",IF(Investment_Breakdown_DATA!T464=0,0,Investment_Breakdown_DATA!T464/ECO!T26),IF($C$2="Constant Exchange rate",IF(Investment_Breakdown_DATA!T464=0,0,Investment_Breakdown_DATA!T464/ECO!T61))))</f>
        <v>0.62954309449636547</v>
      </c>
      <c r="K530" s="64">
        <f>IF($C$2="National Currency",IF(Investment_Breakdown_DATA!U464=0,0,Investment_Breakdown_DATA!U464),IF($C$2="Current Exchange rate",IF(Investment_Breakdown_DATA!U464=0,0,Investment_Breakdown_DATA!U464/ECO!U26),IF($C$2="Constant Exchange rate",IF(Investment_Breakdown_DATA!U464=0,0,Investment_Breakdown_DATA!U464/ECO!U61))))</f>
        <v>0.4543094496365524</v>
      </c>
      <c r="L530" s="64">
        <f>IF($C$2="National Currency",IF(Investment_Breakdown_DATA!V464=0,0,Investment_Breakdown_DATA!V464),IF($C$2="Current Exchange rate",IF(Investment_Breakdown_DATA!V464=0,0,Investment_Breakdown_DATA!V464/ECO!V26),IF($C$2="Constant Exchange rate",IF(Investment_Breakdown_DATA!V464=0,0,Investment_Breakdown_DATA!V464/ECO!V61))))</f>
        <v>0.23364485981308408</v>
      </c>
      <c r="M530" s="64">
        <f>IF($C$2="National Currency",IF(Investment_Breakdown_DATA!W464=0,0,Investment_Breakdown_DATA!W464),IF($C$2="Current Exchange rate",IF(Investment_Breakdown_DATA!W464=0,0,Investment_Breakdown_DATA!W464/ECO!W26),IF($C$2="Constant Exchange rate",IF(Investment_Breakdown_DATA!W464=0,0,Investment_Breakdown_DATA!W464/ECO!W61))))</f>
        <v>0.12331256490134994</v>
      </c>
      <c r="N530" s="64">
        <f>IF($C$2="National Currency",IF(Investment_Breakdown_DATA!X464=0,0,Investment_Breakdown_DATA!X464),IF($C$2="Current Exchange rate",IF(Investment_Breakdown_DATA!X464=0,0,Investment_Breakdown_DATA!X464/ECO!X26),IF($C$2="Constant Exchange rate",IF(Investment_Breakdown_DATA!X464=0,0,Investment_Breakdown_DATA!X464/ECO!X61))))</f>
        <v>1.2980269989615783E-2</v>
      </c>
      <c r="O530" s="141">
        <f>IF($C$2="National Currency",IF(Investment_Breakdown_DATA!Y464=0,0,Investment_Breakdown_DATA!Y464),IF($C$2="Current Exchange rate",IF(Investment_Breakdown_DATA!Y464=0,0,Investment_Breakdown_DATA!Y464/ECO!Y26),IF($C$2="Constant Exchange rate",IF(Investment_Breakdown_DATA!Y464=0,0,Investment_Breakdown_DATA!Y464/ECO!Y61))))</f>
        <v>1.2980269989615783E-2</v>
      </c>
      <c r="P530" s="144">
        <f>IF($C$2="National Currency",IF(Investment_Breakdown_DATA!Z464=0,0,Investment_Breakdown_DATA!Z464),IF($C$2="Current Exchange rate",IF(Investment_Breakdown_DATA!Z464=0,0,Investment_Breakdown_DATA!Z464/ECO!Z26),IF($C$2="Constant Exchange rate",IF(Investment_Breakdown_DATA!Z464=0,0,Investment_Breakdown_DATA!Z464/ECO!Z61))))</f>
        <v>0</v>
      </c>
      <c r="Q530" s="63">
        <f t="shared" si="151"/>
        <v>3.8393938557845986E-8</v>
      </c>
      <c r="R530" s="63">
        <f t="shared" si="152"/>
        <v>0</v>
      </c>
      <c r="S530" s="63">
        <f t="shared" si="153"/>
        <v>-0.96721311475409832</v>
      </c>
    </row>
    <row r="531" spans="3:19" ht="15" x14ac:dyDescent="0.25">
      <c r="C531" s="165"/>
      <c r="D531" s="166"/>
      <c r="E531" s="61" t="str">
        <f t="shared" si="150"/>
        <v>IT</v>
      </c>
      <c r="F531" s="64">
        <f>IF($C$2="National Currency",IF(Investment_Breakdown_DATA!P465=0,0,Investment_Breakdown_DATA!P465),IF($C$2="Current Exchange rate",IF(Investment_Breakdown_DATA!P465=0,0,Investment_Breakdown_DATA!P465/ECO!P27),IF($C$2="Constant Exchange rate",IF(Investment_Breakdown_DATA!P465=0,0,Investment_Breakdown_DATA!P465/ECO!P62))))</f>
        <v>4234</v>
      </c>
      <c r="G531" s="64">
        <f>IF($C$2="National Currency",IF(Investment_Breakdown_DATA!Q465=0,0,Investment_Breakdown_DATA!Q465),IF($C$2="Current Exchange rate",IF(Investment_Breakdown_DATA!Q465=0,0,Investment_Breakdown_DATA!Q465/ECO!Q27),IF($C$2="Constant Exchange rate",IF(Investment_Breakdown_DATA!Q465=0,0,Investment_Breakdown_DATA!Q465/ECO!Q62))))</f>
        <v>2834</v>
      </c>
      <c r="H531" s="64">
        <f>IF($C$2="National Currency",IF(Investment_Breakdown_DATA!R465=0,0,Investment_Breakdown_DATA!R465),IF($C$2="Current Exchange rate",IF(Investment_Breakdown_DATA!R465=0,0,Investment_Breakdown_DATA!R465/ECO!R27),IF($C$2="Constant Exchange rate",IF(Investment_Breakdown_DATA!R465=0,0,Investment_Breakdown_DATA!R465/ECO!R62))))</f>
        <v>3497</v>
      </c>
      <c r="I531" s="64">
        <f>IF($C$2="National Currency",IF(Investment_Breakdown_DATA!S465=0,0,Investment_Breakdown_DATA!S465),IF($C$2="Current Exchange rate",IF(Investment_Breakdown_DATA!S465=0,0,Investment_Breakdown_DATA!S465/ECO!S27),IF($C$2="Constant Exchange rate",IF(Investment_Breakdown_DATA!S465=0,0,Investment_Breakdown_DATA!S465/ECO!S62))))</f>
        <v>2710</v>
      </c>
      <c r="J531" s="64">
        <f>IF($C$2="National Currency",IF(Investment_Breakdown_DATA!T465=0,0,Investment_Breakdown_DATA!T465),IF($C$2="Current Exchange rate",IF(Investment_Breakdown_DATA!T465=0,0,Investment_Breakdown_DATA!T465/ECO!T27),IF($C$2="Constant Exchange rate",IF(Investment_Breakdown_DATA!T465=0,0,Investment_Breakdown_DATA!T465/ECO!T62))))</f>
        <v>4175</v>
      </c>
      <c r="K531" s="64">
        <f>IF($C$2="National Currency",IF(Investment_Breakdown_DATA!U465=0,0,Investment_Breakdown_DATA!U465),IF($C$2="Current Exchange rate",IF(Investment_Breakdown_DATA!U465=0,0,Investment_Breakdown_DATA!U465/ECO!U27),IF($C$2="Constant Exchange rate",IF(Investment_Breakdown_DATA!U465=0,0,Investment_Breakdown_DATA!U465/ECO!U62))))</f>
        <v>6772</v>
      </c>
      <c r="L531" s="64">
        <f>IF($C$2="National Currency",IF(Investment_Breakdown_DATA!V465=0,0,Investment_Breakdown_DATA!V465),IF($C$2="Current Exchange rate",IF(Investment_Breakdown_DATA!V465=0,0,Investment_Breakdown_DATA!V465/ECO!V27),IF($C$2="Constant Exchange rate",IF(Investment_Breakdown_DATA!V465=0,0,Investment_Breakdown_DATA!V465/ECO!V62))))</f>
        <v>8373</v>
      </c>
      <c r="M531" s="64">
        <f>IF($C$2="National Currency",IF(Investment_Breakdown_DATA!W465=0,0,Investment_Breakdown_DATA!W465),IF($C$2="Current Exchange rate",IF(Investment_Breakdown_DATA!W465=0,0,Investment_Breakdown_DATA!W465/ECO!W27),IF($C$2="Constant Exchange rate",IF(Investment_Breakdown_DATA!W465=0,0,Investment_Breakdown_DATA!W465/ECO!W62))))</f>
        <v>7692</v>
      </c>
      <c r="N531" s="64">
        <f>IF($C$2="National Currency",IF(Investment_Breakdown_DATA!X465=0,0,Investment_Breakdown_DATA!X465),IF($C$2="Current Exchange rate",IF(Investment_Breakdown_DATA!X465=0,0,Investment_Breakdown_DATA!X465/ECO!X27),IF($C$2="Constant Exchange rate",IF(Investment_Breakdown_DATA!X465=0,0,Investment_Breakdown_DATA!X465/ECO!X62))))</f>
        <v>8576</v>
      </c>
      <c r="O531" s="64">
        <f>IF($C$2="National Currency",IF(Investment_Breakdown_DATA!Y465=0,0,Investment_Breakdown_DATA!Y465),IF($C$2="Current Exchange rate",IF(Investment_Breakdown_DATA!Y465=0,0,Investment_Breakdown_DATA!Y465/ECO!Y27),IF($C$2="Constant Exchange rate",IF(Investment_Breakdown_DATA!Y465=0,0,Investment_Breakdown_DATA!Y465/ECO!Y62))))</f>
        <v>9526.1534000000011</v>
      </c>
      <c r="P531" s="144">
        <f>IF($C$2="National Currency",IF(Investment_Breakdown_DATA!Z465=0,0,Investment_Breakdown_DATA!Z465),IF($C$2="Current Exchange rate",IF(Investment_Breakdown_DATA!Z465=0,0,Investment_Breakdown_DATA!Z465/ECO!Z27),IF($C$2="Constant Exchange rate",IF(Investment_Breakdown_DATA!Z465=0,0,Investment_Breakdown_DATA!Z465/ECO!Z62))))</f>
        <v>12977</v>
      </c>
      <c r="Q531" s="63">
        <f t="shared" si="151"/>
        <v>2.8177114083513897E-2</v>
      </c>
      <c r="R531" s="63">
        <f t="shared" si="152"/>
        <v>0.1107921408582091</v>
      </c>
      <c r="S531" s="63">
        <f t="shared" si="153"/>
        <v>1.2499181388757679</v>
      </c>
    </row>
    <row r="532" spans="3:19" ht="15" x14ac:dyDescent="0.25">
      <c r="C532" s="165"/>
      <c r="D532" s="166"/>
      <c r="E532" s="61" t="str">
        <f t="shared" si="150"/>
        <v>LI</v>
      </c>
      <c r="F532" s="64">
        <f>IF($C$2="National Currency",IF(Investment_Breakdown_DATA!P466=0,0,Investment_Breakdown_DATA!P466),IF($C$2="Current Exchange rate",IF(Investment_Breakdown_DATA!P466=0,0,Investment_Breakdown_DATA!P466/ECO!P28),IF($C$2="Constant Exchange rate",IF(Investment_Breakdown_DATA!P466=0,0,Investment_Breakdown_DATA!P466/ECO!P63))))</f>
        <v>0</v>
      </c>
      <c r="G532" s="64">
        <f>IF($C$2="National Currency",IF(Investment_Breakdown_DATA!Q466=0,0,Investment_Breakdown_DATA!Q466),IF($C$2="Current Exchange rate",IF(Investment_Breakdown_DATA!Q466=0,0,Investment_Breakdown_DATA!Q466/ECO!Q28),IF($C$2="Constant Exchange rate",IF(Investment_Breakdown_DATA!Q466=0,0,Investment_Breakdown_DATA!Q466/ECO!Q63))))</f>
        <v>0</v>
      </c>
      <c r="H532" s="64">
        <f>IF($C$2="National Currency",IF(Investment_Breakdown_DATA!R466=0,0,Investment_Breakdown_DATA!R466),IF($C$2="Current Exchange rate",IF(Investment_Breakdown_DATA!R466=0,0,Investment_Breakdown_DATA!R466/ECO!R28),IF($C$2="Constant Exchange rate",IF(Investment_Breakdown_DATA!R466=0,0,Investment_Breakdown_DATA!R466/ECO!R63))))</f>
        <v>0</v>
      </c>
      <c r="I532" s="64">
        <f>IF($C$2="National Currency",IF(Investment_Breakdown_DATA!S466=0,0,Investment_Breakdown_DATA!S466),IF($C$2="Current Exchange rate",IF(Investment_Breakdown_DATA!S466=0,0,Investment_Breakdown_DATA!S466/ECO!S28),IF($C$2="Constant Exchange rate",IF(Investment_Breakdown_DATA!S466=0,0,Investment_Breakdown_DATA!S466/ECO!S63))))</f>
        <v>0</v>
      </c>
      <c r="J532" s="64">
        <f>IF($C$2="National Currency",IF(Investment_Breakdown_DATA!T466=0,0,Investment_Breakdown_DATA!T466),IF($C$2="Current Exchange rate",IF(Investment_Breakdown_DATA!T466=0,0,Investment_Breakdown_DATA!T466/ECO!T28),IF($C$2="Constant Exchange rate",IF(Investment_Breakdown_DATA!T466=0,0,Investment_Breakdown_DATA!T466/ECO!T63))))</f>
        <v>0</v>
      </c>
      <c r="K532" s="64">
        <f>IF($C$2="National Currency",IF(Investment_Breakdown_DATA!U466=0,0,Investment_Breakdown_DATA!U466),IF($C$2="Current Exchange rate",IF(Investment_Breakdown_DATA!U466=0,0,Investment_Breakdown_DATA!U466/ECO!U28),IF($C$2="Constant Exchange rate",IF(Investment_Breakdown_DATA!U466=0,0,Investment_Breakdown_DATA!U466/ECO!U63))))</f>
        <v>0</v>
      </c>
      <c r="L532" s="64">
        <f>IF($C$2="National Currency",IF(Investment_Breakdown_DATA!V466=0,0,Investment_Breakdown_DATA!V466),IF($C$2="Current Exchange rate",IF(Investment_Breakdown_DATA!V466=0,0,Investment_Breakdown_DATA!V466/ECO!V28),IF($C$2="Constant Exchange rate",IF(Investment_Breakdown_DATA!V466=0,0,Investment_Breakdown_DATA!V466/ECO!V63))))</f>
        <v>0</v>
      </c>
      <c r="M532" s="64">
        <f>IF($C$2="National Currency",IF(Investment_Breakdown_DATA!W466=0,0,Investment_Breakdown_DATA!W466),IF($C$2="Current Exchange rate",IF(Investment_Breakdown_DATA!W466=0,0,Investment_Breakdown_DATA!W466/ECO!W28),IF($C$2="Constant Exchange rate",IF(Investment_Breakdown_DATA!W466=0,0,Investment_Breakdown_DATA!W466/ECO!W63))))</f>
        <v>0</v>
      </c>
      <c r="N532" s="64">
        <f>IF($C$2="National Currency",IF(Investment_Breakdown_DATA!X466=0,0,Investment_Breakdown_DATA!X466),IF($C$2="Current Exchange rate",IF(Investment_Breakdown_DATA!X466=0,0,Investment_Breakdown_DATA!X466/ECO!X28),IF($C$2="Constant Exchange rate",IF(Investment_Breakdown_DATA!X466=0,0,Investment_Breakdown_DATA!X466/ECO!X63))))</f>
        <v>0</v>
      </c>
      <c r="O532" s="64">
        <f>IF($C$2="National Currency",IF(Investment_Breakdown_DATA!Y466=0,0,Investment_Breakdown_DATA!Y466),IF($C$2="Current Exchange rate",IF(Investment_Breakdown_DATA!Y466=0,0,Investment_Breakdown_DATA!Y466/ECO!Y28),IF($C$2="Constant Exchange rate",IF(Investment_Breakdown_DATA!Y466=0,0,Investment_Breakdown_DATA!Y466/ECO!Y63))))</f>
        <v>0</v>
      </c>
      <c r="P532" s="144">
        <f>IF($C$2="National Currency",IF(Investment_Breakdown_DATA!Z466=0,0,Investment_Breakdown_DATA!Z466),IF($C$2="Current Exchange rate",IF(Investment_Breakdown_DATA!Z466=0,0,Investment_Breakdown_DATA!Z466/ECO!Z28),IF($C$2="Constant Exchange rate",IF(Investment_Breakdown_DATA!Z466=0,0,Investment_Breakdown_DATA!Z466/ECO!Z63))))</f>
        <v>0</v>
      </c>
      <c r="Q532" s="63">
        <f t="shared" si="151"/>
        <v>0</v>
      </c>
      <c r="R532" s="63" t="str">
        <f t="shared" si="152"/>
        <v>-</v>
      </c>
      <c r="S532" s="63" t="str">
        <f t="shared" si="153"/>
        <v>-</v>
      </c>
    </row>
    <row r="533" spans="3:19" ht="15" x14ac:dyDescent="0.25">
      <c r="C533" s="165"/>
      <c r="D533" s="166"/>
      <c r="E533" s="61" t="str">
        <f t="shared" si="150"/>
        <v>LU</v>
      </c>
      <c r="F533" s="64">
        <f>IF($C$2="National Currency",IF(Investment_Breakdown_DATA!P467=0,0,Investment_Breakdown_DATA!P467),IF($C$2="Current Exchange rate",IF(Investment_Breakdown_DATA!P467=0,0,Investment_Breakdown_DATA!P467/ECO!P29),IF($C$2="Constant Exchange rate",IF(Investment_Breakdown_DATA!P467=0,0,Investment_Breakdown_DATA!P467/ECO!P64))))</f>
        <v>2106</v>
      </c>
      <c r="G533" s="64">
        <f>IF($C$2="National Currency",IF(Investment_Breakdown_DATA!Q467=0,0,Investment_Breakdown_DATA!Q467),IF($C$2="Current Exchange rate",IF(Investment_Breakdown_DATA!Q467=0,0,Investment_Breakdown_DATA!Q467/ECO!Q29),IF($C$2="Constant Exchange rate",IF(Investment_Breakdown_DATA!Q467=0,0,Investment_Breakdown_DATA!Q467/ECO!Q64))))</f>
        <v>3841</v>
      </c>
      <c r="H533" s="64">
        <f>IF($C$2="National Currency",IF(Investment_Breakdown_DATA!R467=0,0,Investment_Breakdown_DATA!R467),IF($C$2="Current Exchange rate",IF(Investment_Breakdown_DATA!R467=0,0,Investment_Breakdown_DATA!R467/ECO!R29),IF($C$2="Constant Exchange rate",IF(Investment_Breakdown_DATA!R467=0,0,Investment_Breakdown_DATA!R467/ECO!R64))))</f>
        <v>5444</v>
      </c>
      <c r="I533" s="64">
        <f>IF($C$2="National Currency",IF(Investment_Breakdown_DATA!S467=0,0,Investment_Breakdown_DATA!S467),IF($C$2="Current Exchange rate",IF(Investment_Breakdown_DATA!S467=0,0,Investment_Breakdown_DATA!S467/ECO!S29),IF($C$2="Constant Exchange rate",IF(Investment_Breakdown_DATA!S467=0,0,Investment_Breakdown_DATA!S467/ECO!S64))))</f>
        <v>8681</v>
      </c>
      <c r="J533" s="64">
        <f>IF($C$2="National Currency",IF(Investment_Breakdown_DATA!T467=0,0,Investment_Breakdown_DATA!T467),IF($C$2="Current Exchange rate",IF(Investment_Breakdown_DATA!T467=0,0,Investment_Breakdown_DATA!T467/ECO!T29),IF($C$2="Constant Exchange rate",IF(Investment_Breakdown_DATA!T467=0,0,Investment_Breakdown_DATA!T467/ECO!T64))))</f>
        <v>10228</v>
      </c>
      <c r="K533" s="64">
        <f>IF($C$2="National Currency",IF(Investment_Breakdown_DATA!U467=0,0,Investment_Breakdown_DATA!U467),IF($C$2="Current Exchange rate",IF(Investment_Breakdown_DATA!U467=0,0,Investment_Breakdown_DATA!U467/ECO!U29),IF($C$2="Constant Exchange rate",IF(Investment_Breakdown_DATA!U467=0,0,Investment_Breakdown_DATA!U467/ECO!U64))))</f>
        <v>14708</v>
      </c>
      <c r="L533" s="64">
        <f>IF($C$2="National Currency",IF(Investment_Breakdown_DATA!V467=0,0,Investment_Breakdown_DATA!V467),IF($C$2="Current Exchange rate",IF(Investment_Breakdown_DATA!V467=0,0,Investment_Breakdown_DATA!V467/ECO!V29),IF($C$2="Constant Exchange rate",IF(Investment_Breakdown_DATA!V467=0,0,Investment_Breakdown_DATA!V467/ECO!V64))))</f>
        <v>18445</v>
      </c>
      <c r="M533" s="64">
        <f>IF($C$2="National Currency",IF(Investment_Breakdown_DATA!W467=0,0,Investment_Breakdown_DATA!W467),IF($C$2="Current Exchange rate",IF(Investment_Breakdown_DATA!W467=0,0,Investment_Breakdown_DATA!W467/ECO!W29),IF($C$2="Constant Exchange rate",IF(Investment_Breakdown_DATA!W467=0,0,Investment_Breakdown_DATA!W467/ECO!W64))))</f>
        <v>20780</v>
      </c>
      <c r="N533" s="64">
        <f>IF($C$2="National Currency",IF(Investment_Breakdown_DATA!X467=0,0,Investment_Breakdown_DATA!X467),IF($C$2="Current Exchange rate",IF(Investment_Breakdown_DATA!X467=0,0,Investment_Breakdown_DATA!X467/ECO!X29),IF($C$2="Constant Exchange rate",IF(Investment_Breakdown_DATA!X467=0,0,Investment_Breakdown_DATA!X467/ECO!X64))))</f>
        <v>23904</v>
      </c>
      <c r="O533" s="141">
        <f>IF($C$2="National Currency",IF(Investment_Breakdown_DATA!Y467=0,0,Investment_Breakdown_DATA!Y467),IF($C$2="Current Exchange rate",IF(Investment_Breakdown_DATA!Y467=0,0,Investment_Breakdown_DATA!Y467/ECO!Y29),IF($C$2="Constant Exchange rate",IF(Investment_Breakdown_DATA!Y467=0,0,Investment_Breakdown_DATA!Y467/ECO!Y64))))</f>
        <v>23904</v>
      </c>
      <c r="P533" s="144">
        <f>IF($C$2="National Currency",IF(Investment_Breakdown_DATA!Z467=0,0,Investment_Breakdown_DATA!Z467),IF($C$2="Current Exchange rate",IF(Investment_Breakdown_DATA!Z467=0,0,Investment_Breakdown_DATA!Z467/ECO!Z29),IF($C$2="Constant Exchange rate",IF(Investment_Breakdown_DATA!Z467=0,0,Investment_Breakdown_DATA!Z467/ECO!Z64))))</f>
        <v>0</v>
      </c>
      <c r="Q533" s="63">
        <f t="shared" si="151"/>
        <v>7.0704901209371257E-2</v>
      </c>
      <c r="R533" s="63">
        <f t="shared" si="152"/>
        <v>0</v>
      </c>
      <c r="S533" s="63">
        <f t="shared" si="153"/>
        <v>10.350427350427351</v>
      </c>
    </row>
    <row r="534" spans="3:19" ht="15" x14ac:dyDescent="0.25">
      <c r="C534" s="165"/>
      <c r="D534" s="166"/>
      <c r="E534" s="61" t="str">
        <f t="shared" si="150"/>
        <v>LV</v>
      </c>
      <c r="F534" s="64">
        <f>IF($C$2="National Currency",IF(Investment_Breakdown_DATA!P468=0,0,Investment_Breakdown_DATA!P468),IF($C$2="Current Exchange rate",IF(Investment_Breakdown_DATA!P468=0,0,Investment_Breakdown_DATA!P468/ECO!P30),IF($C$2="Constant Exchange rate",IF(Investment_Breakdown_DATA!P468=0,0,Investment_Breakdown_DATA!P468/ECO!P65))))</f>
        <v>0.22766078542970974</v>
      </c>
      <c r="G534" s="64">
        <f>IF($C$2="National Currency",IF(Investment_Breakdown_DATA!Q468=0,0,Investment_Breakdown_DATA!Q468),IF($C$2="Current Exchange rate",IF(Investment_Breakdown_DATA!Q468=0,0,Investment_Breakdown_DATA!Q468/ECO!Q30),IF($C$2="Constant Exchange rate",IF(Investment_Breakdown_DATA!Q468=0,0,Investment_Breakdown_DATA!Q468/ECO!Q65))))</f>
        <v>0.31303357996585091</v>
      </c>
      <c r="H534" s="64">
        <f>IF($C$2="National Currency",IF(Investment_Breakdown_DATA!R468=0,0,Investment_Breakdown_DATA!R468),IF($C$2="Current Exchange rate",IF(Investment_Breakdown_DATA!R468=0,0,Investment_Breakdown_DATA!R468/ECO!R30),IF($C$2="Constant Exchange rate",IF(Investment_Breakdown_DATA!R468=0,0,Investment_Breakdown_DATA!R468/ECO!R65))))</f>
        <v>0.83949914627205457</v>
      </c>
      <c r="I534" s="64">
        <f>IF($C$2="National Currency",IF(Investment_Breakdown_DATA!S468=0,0,Investment_Breakdown_DATA!S468),IF($C$2="Current Exchange rate",IF(Investment_Breakdown_DATA!S468=0,0,Investment_Breakdown_DATA!S468/ECO!S30),IF($C$2="Constant Exchange rate",IF(Investment_Breakdown_DATA!S468=0,0,Investment_Breakdown_DATA!S468/ECO!S65))))</f>
        <v>7.1143995446784292E-2</v>
      </c>
      <c r="J534" s="64">
        <f>IF($C$2="National Currency",IF(Investment_Breakdown_DATA!T468=0,0,Investment_Breakdown_DATA!T468),IF($C$2="Current Exchange rate",IF(Investment_Breakdown_DATA!T468=0,0,Investment_Breakdown_DATA!T468/ECO!T30),IF($C$2="Constant Exchange rate",IF(Investment_Breakdown_DATA!T468=0,0,Investment_Breakdown_DATA!T468/ECO!T65))))</f>
        <v>0.36994877632327833</v>
      </c>
      <c r="K534" s="64">
        <f>IF($C$2="National Currency",IF(Investment_Breakdown_DATA!U468=0,0,Investment_Breakdown_DATA!U468),IF($C$2="Current Exchange rate",IF(Investment_Breakdown_DATA!U468=0,0,Investment_Breakdown_DATA!U468/ECO!U30),IF($C$2="Constant Exchange rate",IF(Investment_Breakdown_DATA!U468=0,0,Investment_Breakdown_DATA!U468/ECO!U65))))</f>
        <v>0.36994877632327833</v>
      </c>
      <c r="L534" s="64">
        <f>IF($C$2="National Currency",IF(Investment_Breakdown_DATA!V468=0,0,Investment_Breakdown_DATA!V468),IF($C$2="Current Exchange rate",IF(Investment_Breakdown_DATA!V468=0,0,Investment_Breakdown_DATA!V468/ECO!V30),IF($C$2="Constant Exchange rate",IF(Investment_Breakdown_DATA!V468=0,0,Investment_Breakdown_DATA!V468/ECO!V65))))</f>
        <v>0.36994877632327833</v>
      </c>
      <c r="M534" s="64">
        <f>IF($C$2="National Currency",IF(Investment_Breakdown_DATA!W468=0,0,Investment_Breakdown_DATA!W468),IF($C$2="Current Exchange rate",IF(Investment_Breakdown_DATA!W468=0,0,Investment_Breakdown_DATA!W468/ECO!W30),IF($C$2="Constant Exchange rate",IF(Investment_Breakdown_DATA!W468=0,0,Investment_Breakdown_DATA!W468/ECO!W65))))</f>
        <v>3.8560045532157088</v>
      </c>
      <c r="N534" s="64">
        <f>IF($C$2="National Currency",IF(Investment_Breakdown_DATA!X468=0,0,Investment_Breakdown_DATA!X468),IF($C$2="Current Exchange rate",IF(Investment_Breakdown_DATA!X468=0,0,Investment_Breakdown_DATA!X468/ECO!X30),IF($C$2="Constant Exchange rate",IF(Investment_Breakdown_DATA!X468=0,0,Investment_Breakdown_DATA!X468/ECO!X65))))</f>
        <v>0.32726237905520777</v>
      </c>
      <c r="O534" s="64">
        <f>IF($C$2="National Currency",IF(Investment_Breakdown_DATA!Y468=0,0,Investment_Breakdown_DATA!Y468),IF($C$2="Current Exchange rate",IF(Investment_Breakdown_DATA!Y468=0,0,Investment_Breakdown_DATA!Y468/ECO!Y30),IF($C$2="Constant Exchange rate",IF(Investment_Breakdown_DATA!Y468=0,0,Investment_Breakdown_DATA!Y468/ECO!Y65))))</f>
        <v>0.32726237905520777</v>
      </c>
      <c r="P534" s="144">
        <f>IF($C$2="National Currency",IF(Investment_Breakdown_DATA!Z468=0,0,Investment_Breakdown_DATA!Z468),IF($C$2="Current Exchange rate",IF(Investment_Breakdown_DATA!Z468=0,0,Investment_Breakdown_DATA!Z468/ECO!Z30),IF($C$2="Constant Exchange rate",IF(Investment_Breakdown_DATA!Z468=0,0,Investment_Breakdown_DATA!Z468/ECO!Z65))))</f>
        <v>0</v>
      </c>
      <c r="Q534" s="63">
        <f t="shared" si="151"/>
        <v>9.6799925454494133E-7</v>
      </c>
      <c r="R534" s="63">
        <f t="shared" si="152"/>
        <v>0</v>
      </c>
      <c r="S534" s="63">
        <f t="shared" si="153"/>
        <v>0.4375</v>
      </c>
    </row>
    <row r="535" spans="3:19" ht="15" x14ac:dyDescent="0.25">
      <c r="C535" s="165"/>
      <c r="D535" s="166"/>
      <c r="E535" s="61" t="str">
        <f t="shared" si="150"/>
        <v>MT</v>
      </c>
      <c r="F535" s="64">
        <f>IF($C$2="National Currency",IF(Investment_Breakdown_DATA!P469=0,0,Investment_Breakdown_DATA!P469),IF($C$2="Current Exchange rate",IF(Investment_Breakdown_DATA!P469=0,0,Investment_Breakdown_DATA!P469/ECO!P31),IF($C$2="Constant Exchange rate",IF(Investment_Breakdown_DATA!P469=0,0,Investment_Breakdown_DATA!P469/ECO!P66))))</f>
        <v>553.45911949685535</v>
      </c>
      <c r="G535" s="64">
        <f>IF($C$2="National Currency",IF(Investment_Breakdown_DATA!Q469=0,0,Investment_Breakdown_DATA!Q469),IF($C$2="Current Exchange rate",IF(Investment_Breakdown_DATA!Q469=0,0,Investment_Breakdown_DATA!Q469/ECO!Q31),IF($C$2="Constant Exchange rate",IF(Investment_Breakdown_DATA!Q469=0,0,Investment_Breakdown_DATA!Q469/ECO!Q66))))</f>
        <v>293.01187980433264</v>
      </c>
      <c r="H535" s="64">
        <f>IF($C$2="National Currency",IF(Investment_Breakdown_DATA!R469=0,0,Investment_Breakdown_DATA!R469),IF($C$2="Current Exchange rate",IF(Investment_Breakdown_DATA!R469=0,0,Investment_Breakdown_DATA!R469/ECO!R31),IF($C$2="Constant Exchange rate",IF(Investment_Breakdown_DATA!R469=0,0,Investment_Breakdown_DATA!R469/ECO!R66))))</f>
        <v>390.65921267179129</v>
      </c>
      <c r="I535" s="64">
        <f>IF($C$2="National Currency",IF(Investment_Breakdown_DATA!S469=0,0,Investment_Breakdown_DATA!S469),IF($C$2="Current Exchange rate",IF(Investment_Breakdown_DATA!S469=0,0,Investment_Breakdown_DATA!S469/ECO!S31),IF($C$2="Constant Exchange rate",IF(Investment_Breakdown_DATA!S469=0,0,Investment_Breakdown_DATA!S469/ECO!S66))))</f>
        <v>754.20451898439308</v>
      </c>
      <c r="J535" s="64">
        <f>IF($C$2="National Currency",IF(Investment_Breakdown_DATA!T469=0,0,Investment_Breakdown_DATA!T469),IF($C$2="Current Exchange rate",IF(Investment_Breakdown_DATA!T469=0,0,Investment_Breakdown_DATA!T469/ECO!T31),IF($C$2="Constant Exchange rate",IF(Investment_Breakdown_DATA!T469=0,0,Investment_Breakdown_DATA!T469/ECO!T66))))</f>
        <v>226</v>
      </c>
      <c r="K535" s="64">
        <f>IF($C$2="National Currency",IF(Investment_Breakdown_DATA!U469=0,0,Investment_Breakdown_DATA!U469),IF($C$2="Current Exchange rate",IF(Investment_Breakdown_DATA!U469=0,0,Investment_Breakdown_DATA!U469/ECO!U31),IF($C$2="Constant Exchange rate",IF(Investment_Breakdown_DATA!U469=0,0,Investment_Breakdown_DATA!U469/ECO!U66))))</f>
        <v>204</v>
      </c>
      <c r="L535" s="64">
        <f>IF($C$2="National Currency",IF(Investment_Breakdown_DATA!V469=0,0,Investment_Breakdown_DATA!V469),IF($C$2="Current Exchange rate",IF(Investment_Breakdown_DATA!V469=0,0,Investment_Breakdown_DATA!V469/ECO!V31),IF($C$2="Constant Exchange rate",IF(Investment_Breakdown_DATA!V469=0,0,Investment_Breakdown_DATA!V469/ECO!V66))))</f>
        <v>238</v>
      </c>
      <c r="M535" s="64">
        <f>IF($C$2="National Currency",IF(Investment_Breakdown_DATA!W469=0,0,Investment_Breakdown_DATA!W469),IF($C$2="Current Exchange rate",IF(Investment_Breakdown_DATA!W469=0,0,Investment_Breakdown_DATA!W469/ECO!W31),IF($C$2="Constant Exchange rate",IF(Investment_Breakdown_DATA!W469=0,0,Investment_Breakdown_DATA!W469/ECO!W66))))</f>
        <v>227</v>
      </c>
      <c r="N535" s="64">
        <f>IF($C$2="National Currency",IF(Investment_Breakdown_DATA!X469=0,0,Investment_Breakdown_DATA!X469),IF($C$2="Current Exchange rate",IF(Investment_Breakdown_DATA!X469=0,0,Investment_Breakdown_DATA!X469/ECO!X31),IF($C$2="Constant Exchange rate",IF(Investment_Breakdown_DATA!X469=0,0,Investment_Breakdown_DATA!X469/ECO!X66))))</f>
        <v>263.02318200000002</v>
      </c>
      <c r="O535" s="141">
        <f>IF($C$2="National Currency",IF(Investment_Breakdown_DATA!Y469=0,0,Investment_Breakdown_DATA!Y469),IF($C$2="Current Exchange rate",IF(Investment_Breakdown_DATA!Y469=0,0,Investment_Breakdown_DATA!Y469/ECO!Y31),IF($C$2="Constant Exchange rate",IF(Investment_Breakdown_DATA!Y469=0,0,Investment_Breakdown_DATA!Y469/ECO!Y66))))</f>
        <v>263.02318200000002</v>
      </c>
      <c r="P535" s="144">
        <f>IF($C$2="National Currency",IF(Investment_Breakdown_DATA!Z469=0,0,Investment_Breakdown_DATA!Z469),IF($C$2="Current Exchange rate",IF(Investment_Breakdown_DATA!Z469=0,0,Investment_Breakdown_DATA!Z469/ECO!Z31),IF($C$2="Constant Exchange rate",IF(Investment_Breakdown_DATA!Z469=0,0,Investment_Breakdown_DATA!Z469/ECO!Z66))))</f>
        <v>0</v>
      </c>
      <c r="Q535" s="63">
        <f t="shared" si="151"/>
        <v>7.7798812328834001E-4</v>
      </c>
      <c r="R535" s="63">
        <f t="shared" si="152"/>
        <v>0</v>
      </c>
      <c r="S535" s="63">
        <f t="shared" si="153"/>
        <v>-0.52476493252272727</v>
      </c>
    </row>
    <row r="536" spans="3:19" ht="15" x14ac:dyDescent="0.25">
      <c r="C536" s="165"/>
      <c r="D536" s="166"/>
      <c r="E536" s="61" t="str">
        <f t="shared" si="150"/>
        <v>NL</v>
      </c>
      <c r="F536" s="64">
        <f>IF($C$2="National Currency",IF(Investment_Breakdown_DATA!P470=0,0,Investment_Breakdown_DATA!P470),IF($C$2="Current Exchange rate",IF(Investment_Breakdown_DATA!P470=0,0,Investment_Breakdown_DATA!P470/ECO!P32),IF($C$2="Constant Exchange rate",IF(Investment_Breakdown_DATA!P470=0,0,Investment_Breakdown_DATA!P470/ECO!P67))))</f>
        <v>14186</v>
      </c>
      <c r="G536" s="64">
        <f>IF($C$2="National Currency",IF(Investment_Breakdown_DATA!Q470=0,0,Investment_Breakdown_DATA!Q470),IF($C$2="Current Exchange rate",IF(Investment_Breakdown_DATA!Q470=0,0,Investment_Breakdown_DATA!Q470/ECO!Q32),IF($C$2="Constant Exchange rate",IF(Investment_Breakdown_DATA!Q470=0,0,Investment_Breakdown_DATA!Q470/ECO!Q67))))</f>
        <v>21719</v>
      </c>
      <c r="H536" s="64">
        <f>IF($C$2="National Currency",IF(Investment_Breakdown_DATA!R470=0,0,Investment_Breakdown_DATA!R470),IF($C$2="Current Exchange rate",IF(Investment_Breakdown_DATA!R470=0,0,Investment_Breakdown_DATA!R470/ECO!R32),IF($C$2="Constant Exchange rate",IF(Investment_Breakdown_DATA!R470=0,0,Investment_Breakdown_DATA!R470/ECO!R67))))</f>
        <v>25152</v>
      </c>
      <c r="I536" s="64">
        <f>IF($C$2="National Currency",IF(Investment_Breakdown_DATA!S470=0,0,Investment_Breakdown_DATA!S470),IF($C$2="Current Exchange rate",IF(Investment_Breakdown_DATA!S470=0,0,Investment_Breakdown_DATA!S470/ECO!S32),IF($C$2="Constant Exchange rate",IF(Investment_Breakdown_DATA!S470=0,0,Investment_Breakdown_DATA!S470/ECO!S67))))</f>
        <v>23475</v>
      </c>
      <c r="J536" s="64">
        <f>IF($C$2="National Currency",IF(Investment_Breakdown_DATA!T470=0,0,Investment_Breakdown_DATA!T470),IF($C$2="Current Exchange rate",IF(Investment_Breakdown_DATA!T470=0,0,Investment_Breakdown_DATA!T470/ECO!T32),IF($C$2="Constant Exchange rate",IF(Investment_Breakdown_DATA!T470=0,0,Investment_Breakdown_DATA!T470/ECO!T67))))</f>
        <v>35559</v>
      </c>
      <c r="K536" s="64">
        <f>IF($C$2="National Currency",IF(Investment_Breakdown_DATA!U470=0,0,Investment_Breakdown_DATA!U470),IF($C$2="Current Exchange rate",IF(Investment_Breakdown_DATA!U470=0,0,Investment_Breakdown_DATA!U470/ECO!U32),IF($C$2="Constant Exchange rate",IF(Investment_Breakdown_DATA!U470=0,0,Investment_Breakdown_DATA!U470/ECO!U67))))</f>
        <v>41323</v>
      </c>
      <c r="L536" s="64">
        <f>IF($C$2="National Currency",IF(Investment_Breakdown_DATA!V470=0,0,Investment_Breakdown_DATA!V470),IF($C$2="Current Exchange rate",IF(Investment_Breakdown_DATA!V470=0,0,Investment_Breakdown_DATA!V470/ECO!V32),IF($C$2="Constant Exchange rate",IF(Investment_Breakdown_DATA!V470=0,0,Investment_Breakdown_DATA!V470/ECO!V67))))</f>
        <v>49565</v>
      </c>
      <c r="M536" s="64">
        <f>IF($C$2="National Currency",IF(Investment_Breakdown_DATA!W470=0,0,Investment_Breakdown_DATA!W470),IF($C$2="Current Exchange rate",IF(Investment_Breakdown_DATA!W470=0,0,Investment_Breakdown_DATA!W470/ECO!W32),IF($C$2="Constant Exchange rate",IF(Investment_Breakdown_DATA!W470=0,0,Investment_Breakdown_DATA!W470/ECO!W67))))</f>
        <v>59800</v>
      </c>
      <c r="N536" s="64">
        <f>IF($C$2="National Currency",IF(Investment_Breakdown_DATA!X470=0,0,Investment_Breakdown_DATA!X470),IF($C$2="Current Exchange rate",IF(Investment_Breakdown_DATA!X470=0,0,Investment_Breakdown_DATA!X470/ECO!X32),IF($C$2="Constant Exchange rate",IF(Investment_Breakdown_DATA!X470=0,0,Investment_Breakdown_DATA!X470/ECO!X67))))</f>
        <v>62022</v>
      </c>
      <c r="O536" s="141">
        <f>IF($C$2="National Currency",IF(Investment_Breakdown_DATA!Y470=0,0,Investment_Breakdown_DATA!Y470),IF($C$2="Current Exchange rate",IF(Investment_Breakdown_DATA!Y470=0,0,Investment_Breakdown_DATA!Y470/ECO!Y32),IF($C$2="Constant Exchange rate",IF(Investment_Breakdown_DATA!Y470=0,0,Investment_Breakdown_DATA!Y470/ECO!Y67))))</f>
        <v>62022</v>
      </c>
      <c r="P536" s="144">
        <f>IF($C$2="National Currency",IF(Investment_Breakdown_DATA!Z470=0,0,Investment_Breakdown_DATA!Z470),IF($C$2="Current Exchange rate",IF(Investment_Breakdown_DATA!Z470=0,0,Investment_Breakdown_DATA!Z470/ECO!Z32),IF($C$2="Constant Exchange rate",IF(Investment_Breakdown_DATA!Z470=0,0,Investment_Breakdown_DATA!Z470/ECO!Z67))))</f>
        <v>0</v>
      </c>
      <c r="Q536" s="63">
        <f t="shared" si="151"/>
        <v>0.18345295276136314</v>
      </c>
      <c r="R536" s="63">
        <f t="shared" si="152"/>
        <v>0</v>
      </c>
      <c r="S536" s="63">
        <f t="shared" si="153"/>
        <v>3.3720569575637951</v>
      </c>
    </row>
    <row r="537" spans="3:19" ht="15" x14ac:dyDescent="0.25">
      <c r="C537" s="165"/>
      <c r="D537" s="166"/>
      <c r="E537" s="61" t="str">
        <f t="shared" si="150"/>
        <v>NO</v>
      </c>
      <c r="F537" s="64">
        <f>IF($C$2="National Currency",IF(Investment_Breakdown_DATA!P471=0,0,Investment_Breakdown_DATA!P471),IF($C$2="Current Exchange rate",IF(Investment_Breakdown_DATA!P471=0,0,Investment_Breakdown_DATA!P471/ECO!P33),IF($C$2="Constant Exchange rate",IF(Investment_Breakdown_DATA!P471=0,0,Investment_Breakdown_DATA!P471/ECO!P68))))</f>
        <v>0</v>
      </c>
      <c r="G537" s="64">
        <f>IF($C$2="National Currency",IF(Investment_Breakdown_DATA!Q471=0,0,Investment_Breakdown_DATA!Q471),IF($C$2="Current Exchange rate",IF(Investment_Breakdown_DATA!Q471=0,0,Investment_Breakdown_DATA!Q471/ECO!Q33),IF($C$2="Constant Exchange rate",IF(Investment_Breakdown_DATA!Q471=0,0,Investment_Breakdown_DATA!Q471/ECO!Q68))))</f>
        <v>0</v>
      </c>
      <c r="H537" s="64">
        <f>IF($C$2="National Currency",IF(Investment_Breakdown_DATA!R471=0,0,Investment_Breakdown_DATA!R471),IF($C$2="Current Exchange rate",IF(Investment_Breakdown_DATA!R471=0,0,Investment_Breakdown_DATA!R471/ECO!R33),IF($C$2="Constant Exchange rate",IF(Investment_Breakdown_DATA!R471=0,0,Investment_Breakdown_DATA!R471/ECO!R68))))</f>
        <v>0</v>
      </c>
      <c r="I537" s="64">
        <f>IF($C$2="National Currency",IF(Investment_Breakdown_DATA!S471=0,0,Investment_Breakdown_DATA!S471),IF($C$2="Current Exchange rate",IF(Investment_Breakdown_DATA!S471=0,0,Investment_Breakdown_DATA!S471/ECO!S33),IF($C$2="Constant Exchange rate",IF(Investment_Breakdown_DATA!S471=0,0,Investment_Breakdown_DATA!S471/ECO!S68))))</f>
        <v>0</v>
      </c>
      <c r="J537" s="64">
        <f>IF($C$2="National Currency",IF(Investment_Breakdown_DATA!T471=0,0,Investment_Breakdown_DATA!T471),IF($C$2="Current Exchange rate",IF(Investment_Breakdown_DATA!T471=0,0,Investment_Breakdown_DATA!T471/ECO!T33),IF($C$2="Constant Exchange rate",IF(Investment_Breakdown_DATA!T471=0,0,Investment_Breakdown_DATA!T471/ECO!T68))))</f>
        <v>0</v>
      </c>
      <c r="K537" s="64">
        <f>IF($C$2="National Currency",IF(Investment_Breakdown_DATA!U471=0,0,Investment_Breakdown_DATA!U471),IF($C$2="Current Exchange rate",IF(Investment_Breakdown_DATA!U471=0,0,Investment_Breakdown_DATA!U471/ECO!U33),IF($C$2="Constant Exchange rate",IF(Investment_Breakdown_DATA!U471=0,0,Investment_Breakdown_DATA!U471/ECO!U68))))</f>
        <v>0</v>
      </c>
      <c r="L537" s="64">
        <f>IF($C$2="National Currency",IF(Investment_Breakdown_DATA!V471=0,0,Investment_Breakdown_DATA!V471),IF($C$2="Current Exchange rate",IF(Investment_Breakdown_DATA!V471=0,0,Investment_Breakdown_DATA!V471/ECO!V33),IF($C$2="Constant Exchange rate",IF(Investment_Breakdown_DATA!V471=0,0,Investment_Breakdown_DATA!V471/ECO!V68))))</f>
        <v>0</v>
      </c>
      <c r="M537" s="64">
        <f>IF($C$2="National Currency",IF(Investment_Breakdown_DATA!W471=0,0,Investment_Breakdown_DATA!W471),IF($C$2="Current Exchange rate",IF(Investment_Breakdown_DATA!W471=0,0,Investment_Breakdown_DATA!W471/ECO!W33),IF($C$2="Constant Exchange rate",IF(Investment_Breakdown_DATA!W471=0,0,Investment_Breakdown_DATA!W471/ECO!W68))))</f>
        <v>0</v>
      </c>
      <c r="N537" s="64">
        <f>IF($C$2="National Currency",IF(Investment_Breakdown_DATA!X471=0,0,Investment_Breakdown_DATA!X471),IF($C$2="Current Exchange rate",IF(Investment_Breakdown_DATA!X471=0,0,Investment_Breakdown_DATA!X471/ECO!X33),IF($C$2="Constant Exchange rate",IF(Investment_Breakdown_DATA!X471=0,0,Investment_Breakdown_DATA!X471/ECO!X68))))</f>
        <v>0</v>
      </c>
      <c r="O537" s="64">
        <f>IF($C$2="National Currency",IF(Investment_Breakdown_DATA!Y471=0,0,Investment_Breakdown_DATA!Y471),IF($C$2="Current Exchange rate",IF(Investment_Breakdown_DATA!Y471=0,0,Investment_Breakdown_DATA!Y471/ECO!Y33),IF($C$2="Constant Exchange rate",IF(Investment_Breakdown_DATA!Y471=0,0,Investment_Breakdown_DATA!Y471/ECO!Y68))))</f>
        <v>0</v>
      </c>
      <c r="P537" s="144">
        <f>IF($C$2="National Currency",IF(Investment_Breakdown_DATA!Z471=0,0,Investment_Breakdown_DATA!Z471),IF($C$2="Current Exchange rate",IF(Investment_Breakdown_DATA!Z471=0,0,Investment_Breakdown_DATA!Z471/ECO!Z33),IF($C$2="Constant Exchange rate",IF(Investment_Breakdown_DATA!Z471=0,0,Investment_Breakdown_DATA!Z471/ECO!Z68))))</f>
        <v>0</v>
      </c>
      <c r="Q537" s="63">
        <f t="shared" si="151"/>
        <v>0</v>
      </c>
      <c r="R537" s="63" t="str">
        <f t="shared" si="152"/>
        <v>-</v>
      </c>
      <c r="S537" s="63" t="str">
        <f t="shared" si="153"/>
        <v>-</v>
      </c>
    </row>
    <row r="538" spans="3:19" ht="15" x14ac:dyDescent="0.25">
      <c r="C538" s="165"/>
      <c r="D538" s="166"/>
      <c r="E538" s="61" t="str">
        <f t="shared" si="150"/>
        <v>PL</v>
      </c>
      <c r="F538" s="64">
        <f>IF($C$2="National Currency",IF(Investment_Breakdown_DATA!P472=0,0,Investment_Breakdown_DATA!P472),IF($C$2="Current Exchange rate",IF(Investment_Breakdown_DATA!P472=0,0,Investment_Breakdown_DATA!P472/ECO!P34),IF($C$2="Constant Exchange rate",IF(Investment_Breakdown_DATA!P472=0,0,Investment_Breakdown_DATA!P472/ECO!P69))))</f>
        <v>3184.7327529720114</v>
      </c>
      <c r="G538" s="141">
        <f>IF($C$2="National Currency",IF(Investment_Breakdown_DATA!Q472=0,0,Investment_Breakdown_DATA!Q472),IF($C$2="Current Exchange rate",IF(Investment_Breakdown_DATA!Q472=0,0,Investment_Breakdown_DATA!Q472/ECO!Q34),IF($C$2="Constant Exchange rate",IF(Investment_Breakdown_DATA!Q472=0,0,Investment_Breakdown_DATA!Q472/ECO!Q69))))</f>
        <v>4942.4319011513617</v>
      </c>
      <c r="H538" s="141">
        <f>IF($C$2="National Currency",IF(Investment_Breakdown_DATA!R472=0,0,Investment_Breakdown_DATA!R472),IF($C$2="Current Exchange rate",IF(Investment_Breakdown_DATA!R472=0,0,Investment_Breakdown_DATA!R472/ECO!R34),IF($C$2="Constant Exchange rate",IF(Investment_Breakdown_DATA!R472=0,0,Investment_Breakdown_DATA!R472/ECO!R69))))</f>
        <v>6700.1310493307119</v>
      </c>
      <c r="I538" s="64">
        <f>IF($C$2="National Currency",IF(Investment_Breakdown_DATA!S472=0,0,Investment_Breakdown_DATA!S472),IF($C$2="Current Exchange rate",IF(Investment_Breakdown_DATA!S472=0,0,Investment_Breakdown_DATA!S472/ECO!S34),IF($C$2="Constant Exchange rate",IF(Investment_Breakdown_DATA!S472=0,0,Investment_Breakdown_DATA!S472/ECO!S69))))</f>
        <v>8457.8301975100621</v>
      </c>
      <c r="J538" s="64">
        <f>IF($C$2="National Currency",IF(Investment_Breakdown_DATA!T472=0,0,Investment_Breakdown_DATA!T472),IF($C$2="Current Exchange rate",IF(Investment_Breakdown_DATA!T472=0,0,Investment_Breakdown_DATA!T472/ECO!T34),IF($C$2="Constant Exchange rate",IF(Investment_Breakdown_DATA!T472=0,0,Investment_Breakdown_DATA!T472/ECO!T69))))</f>
        <v>6199.1013760179721</v>
      </c>
      <c r="K538" s="64">
        <f>IF($C$2="National Currency",IF(Investment_Breakdown_DATA!U472=0,0,Investment_Breakdown_DATA!U472),IF($C$2="Current Exchange rate",IF(Investment_Breakdown_DATA!U472=0,0,Investment_Breakdown_DATA!U472/ECO!U34),IF($C$2="Constant Exchange rate",IF(Investment_Breakdown_DATA!U472=0,0,Investment_Breakdown_DATA!U472/ECO!U69))))</f>
        <v>7559.2062154825426</v>
      </c>
      <c r="L538" s="64">
        <f>IF($C$2="National Currency",IF(Investment_Breakdown_DATA!V472=0,0,Investment_Breakdown_DATA!V472),IF($C$2="Current Exchange rate",IF(Investment_Breakdown_DATA!V472=0,0,Investment_Breakdown_DATA!V472/ECO!V34),IF($C$2="Constant Exchange rate",IF(Investment_Breakdown_DATA!V472=0,0,Investment_Breakdown_DATA!V472/ECO!V69))))</f>
        <v>9140.4568005241963</v>
      </c>
      <c r="M538" s="64">
        <f>IF($C$2="National Currency",IF(Investment_Breakdown_DATA!W472=0,0,Investment_Breakdown_DATA!W472),IF($C$2="Current Exchange rate",IF(Investment_Breakdown_DATA!W472=0,0,Investment_Breakdown_DATA!W472/ECO!W34),IF($C$2="Constant Exchange rate",IF(Investment_Breakdown_DATA!W472=0,0,Investment_Breakdown_DATA!W472/ECO!W69))))</f>
        <v>8791.7719741645597</v>
      </c>
      <c r="N538" s="64">
        <f>IF($C$2="National Currency",IF(Investment_Breakdown_DATA!X472=0,0,Investment_Breakdown_DATA!X472),IF($C$2="Current Exchange rate",IF(Investment_Breakdown_DATA!X472=0,0,Investment_Breakdown_DATA!X472/ECO!X34),IF($C$2="Constant Exchange rate",IF(Investment_Breakdown_DATA!X472=0,0,Investment_Breakdown_DATA!X472/ECO!X69))))</f>
        <v>44.931199101376016</v>
      </c>
      <c r="O538" s="64">
        <f>IF($C$2="National Currency",IF(Investment_Breakdown_DATA!Y472=0,0,Investment_Breakdown_DATA!Y472),IF($C$2="Current Exchange rate",IF(Investment_Breakdown_DATA!Y472=0,0,Investment_Breakdown_DATA!Y472/ECO!Y34),IF($C$2="Constant Exchange rate",IF(Investment_Breakdown_DATA!Y472=0,0,Investment_Breakdown_DATA!Y472/ECO!Y69))))</f>
        <v>73.716652625666939</v>
      </c>
      <c r="P538" s="144">
        <f>IF($C$2="National Currency",IF(Investment_Breakdown_DATA!Z472=0,0,Investment_Breakdown_DATA!Z472),IF($C$2="Current Exchange rate",IF(Investment_Breakdown_DATA!Z472=0,0,Investment_Breakdown_DATA!Z472/ECO!Z34),IF($C$2="Constant Exchange rate",IF(Investment_Breakdown_DATA!Z472=0,0,Investment_Breakdown_DATA!Z472/ECO!Z69))))</f>
        <v>0</v>
      </c>
      <c r="Q538" s="63">
        <f t="shared" si="151"/>
        <v>2.1804420353845882E-4</v>
      </c>
      <c r="R538" s="63">
        <f t="shared" si="152"/>
        <v>0.64065624999999993</v>
      </c>
      <c r="S538" s="63">
        <f t="shared" si="153"/>
        <v>-0.97685311191123525</v>
      </c>
    </row>
    <row r="539" spans="3:19" ht="15" x14ac:dyDescent="0.25">
      <c r="C539" s="165"/>
      <c r="D539" s="166"/>
      <c r="E539" s="61" t="str">
        <f t="shared" si="150"/>
        <v>PT</v>
      </c>
      <c r="F539" s="64">
        <f>IF($C$2="National Currency",IF(Investment_Breakdown_DATA!P473=0,0,Investment_Breakdown_DATA!P473),IF($C$2="Current Exchange rate",IF(Investment_Breakdown_DATA!P473=0,0,Investment_Breakdown_DATA!P473/ECO!P35),IF($C$2="Constant Exchange rate",IF(Investment_Breakdown_DATA!P473=0,0,Investment_Breakdown_DATA!P473/ECO!P70))))</f>
        <v>7890.6827990789407</v>
      </c>
      <c r="G539" s="64">
        <f>IF($C$2="National Currency",IF(Investment_Breakdown_DATA!Q473=0,0,Investment_Breakdown_DATA!Q473),IF($C$2="Current Exchange rate",IF(Investment_Breakdown_DATA!Q473=0,0,Investment_Breakdown_DATA!Q473/ECO!Q35),IF($C$2="Constant Exchange rate",IF(Investment_Breakdown_DATA!Q473=0,0,Investment_Breakdown_DATA!Q473/ECO!Q70))))</f>
        <v>10879.752565138795</v>
      </c>
      <c r="H539" s="64">
        <f>IF($C$2="National Currency",IF(Investment_Breakdown_DATA!R473=0,0,Investment_Breakdown_DATA!R473),IF($C$2="Current Exchange rate",IF(Investment_Breakdown_DATA!R473=0,0,Investment_Breakdown_DATA!R473/ECO!R35),IF($C$2="Constant Exchange rate",IF(Investment_Breakdown_DATA!R473=0,0,Investment_Breakdown_DATA!R473/ECO!R70))))</f>
        <v>13358.384641824236</v>
      </c>
      <c r="I539" s="64">
        <f>IF($C$2="National Currency",IF(Investment_Breakdown_DATA!S473=0,0,Investment_Breakdown_DATA!S473),IF($C$2="Current Exchange rate",IF(Investment_Breakdown_DATA!S473=0,0,Investment_Breakdown_DATA!S473/ECO!S35),IF($C$2="Constant Exchange rate",IF(Investment_Breakdown_DATA!S473=0,0,Investment_Breakdown_DATA!S473/ECO!S70))))</f>
        <v>15373.172052759757</v>
      </c>
      <c r="J539" s="64">
        <f>IF($C$2="National Currency",IF(Investment_Breakdown_DATA!T473=0,0,Investment_Breakdown_DATA!T473),IF($C$2="Current Exchange rate",IF(Investment_Breakdown_DATA!T473=0,0,Investment_Breakdown_DATA!T473/ECO!T35),IF($C$2="Constant Exchange rate",IF(Investment_Breakdown_DATA!T473=0,0,Investment_Breakdown_DATA!T473/ECO!T70))))</f>
        <v>1175.5883802972021</v>
      </c>
      <c r="K539" s="64">
        <f>IF($C$2="National Currency",IF(Investment_Breakdown_DATA!U473=0,0,Investment_Breakdown_DATA!U473),IF($C$2="Current Exchange rate",IF(Investment_Breakdown_DATA!U473=0,0,Investment_Breakdown_DATA!U473/ECO!U35),IF($C$2="Constant Exchange rate",IF(Investment_Breakdown_DATA!U473=0,0,Investment_Breakdown_DATA!U473/ECO!U70))))</f>
        <v>3327.8530758045767</v>
      </c>
      <c r="L539" s="64">
        <f>IF($C$2="National Currency",IF(Investment_Breakdown_DATA!V473=0,0,Investment_Breakdown_DATA!V473),IF($C$2="Current Exchange rate",IF(Investment_Breakdown_DATA!V473=0,0,Investment_Breakdown_DATA!V473/ECO!V35),IF($C$2="Constant Exchange rate",IF(Investment_Breakdown_DATA!V473=0,0,Investment_Breakdown_DATA!V473/ECO!V70))))</f>
        <v>2616.4181922145708</v>
      </c>
      <c r="M539" s="64">
        <f>IF($C$2="National Currency",IF(Investment_Breakdown_DATA!W473=0,0,Investment_Breakdown_DATA!W473),IF($C$2="Current Exchange rate",IF(Investment_Breakdown_DATA!W473=0,0,Investment_Breakdown_DATA!W473/ECO!W35),IF($C$2="Constant Exchange rate",IF(Investment_Breakdown_DATA!W473=0,0,Investment_Breakdown_DATA!W473/ECO!W70))))</f>
        <v>1636.2917653603067</v>
      </c>
      <c r="N539" s="64">
        <f>IF($C$2="National Currency",IF(Investment_Breakdown_DATA!X473=0,0,Investment_Breakdown_DATA!X473),IF($C$2="Current Exchange rate",IF(Investment_Breakdown_DATA!X473=0,0,Investment_Breakdown_DATA!X473/ECO!X35),IF($C$2="Constant Exchange rate",IF(Investment_Breakdown_DATA!X473=0,0,Investment_Breakdown_DATA!X473/ECO!X70))))</f>
        <v>334.8694100035334</v>
      </c>
      <c r="O539" s="64">
        <f>IF($C$2="National Currency",IF(Investment_Breakdown_DATA!Y473=0,0,Investment_Breakdown_DATA!Y473),IF($C$2="Current Exchange rate",IF(Investment_Breakdown_DATA!Y473=0,0,Investment_Breakdown_DATA!Y473/ECO!Y35),IF($C$2="Constant Exchange rate",IF(Investment_Breakdown_DATA!Y473=0,0,Investment_Breakdown_DATA!Y473/ECO!Y70))))</f>
        <v>470.5244412977645</v>
      </c>
      <c r="P539" s="144">
        <f>IF($C$2="National Currency",IF(Investment_Breakdown_DATA!Z473=0,0,Investment_Breakdown_DATA!Z473),IF($C$2="Current Exchange rate",IF(Investment_Breakdown_DATA!Z473=0,0,Investment_Breakdown_DATA!Z473/ECO!Z35),IF($C$2="Constant Exchange rate",IF(Investment_Breakdown_DATA!Z473=0,0,Investment_Breakdown_DATA!Z473/ECO!Z70))))</f>
        <v>372.33964585709327</v>
      </c>
      <c r="Q539" s="63">
        <f t="shared" si="151"/>
        <v>1.3917496711242071E-3</v>
      </c>
      <c r="R539" s="63">
        <f t="shared" si="152"/>
        <v>0.40509830770388877</v>
      </c>
      <c r="S539" s="63">
        <f t="shared" si="153"/>
        <v>-0.94036961651117346</v>
      </c>
    </row>
    <row r="540" spans="3:19" ht="15" x14ac:dyDescent="0.25">
      <c r="C540" s="165"/>
      <c r="D540" s="166"/>
      <c r="E540" s="61" t="str">
        <f t="shared" si="150"/>
        <v>RO</v>
      </c>
      <c r="F540" s="64">
        <f>IF($C$2="National Currency",IF(Investment_Breakdown_DATA!P474=0,0,Investment_Breakdown_DATA!P474),IF($C$2="Current Exchange rate",IF(Investment_Breakdown_DATA!P474=0,0,Investment_Breakdown_DATA!P474/ECO!P36),IF($C$2="Constant Exchange rate",IF(Investment_Breakdown_DATA!P474=0,0,Investment_Breakdown_DATA!P474/ECO!P71))))</f>
        <v>143.23922548407245</v>
      </c>
      <c r="G540" s="141">
        <f>IF($C$2="National Currency",IF(Investment_Breakdown_DATA!Q474=0,0,Investment_Breakdown_DATA!Q474),IF($C$2="Current Exchange rate",IF(Investment_Breakdown_DATA!Q474=0,0,Investment_Breakdown_DATA!Q474/ECO!Q36),IF($C$2="Constant Exchange rate",IF(Investment_Breakdown_DATA!Q474=0,0,Investment_Breakdown_DATA!Q474/ECO!Q71))))</f>
        <v>143.05573302400285</v>
      </c>
      <c r="H540" s="141">
        <f>IF($C$2="National Currency",IF(Investment_Breakdown_DATA!R474=0,0,Investment_Breakdown_DATA!R474),IF($C$2="Current Exchange rate",IF(Investment_Breakdown_DATA!R474=0,0,Investment_Breakdown_DATA!R474/ECO!R36),IF($C$2="Constant Exchange rate",IF(Investment_Breakdown_DATA!R474=0,0,Investment_Breakdown_DATA!R474/ECO!R71))))</f>
        <v>142.87224056393327</v>
      </c>
      <c r="I540" s="141">
        <f>IF($C$2="National Currency",IF(Investment_Breakdown_DATA!S474=0,0,Investment_Breakdown_DATA!S474),IF($C$2="Current Exchange rate",IF(Investment_Breakdown_DATA!S474=0,0,Investment_Breakdown_DATA!S474/ECO!S36),IF($C$2="Constant Exchange rate",IF(Investment_Breakdown_DATA!S474=0,0,Investment_Breakdown_DATA!S474/ECO!S71))))</f>
        <v>142.68874810386367</v>
      </c>
      <c r="J540" s="64">
        <f>IF($C$2="National Currency",IF(Investment_Breakdown_DATA!T474=0,0,Investment_Breakdown_DATA!T474),IF($C$2="Current Exchange rate",IF(Investment_Breakdown_DATA!T474=0,0,Investment_Breakdown_DATA!T474/ECO!T36),IF($C$2="Constant Exchange rate",IF(Investment_Breakdown_DATA!T474=0,0,Investment_Breakdown_DATA!T474/ECO!T71))))</f>
        <v>142.5052556437941</v>
      </c>
      <c r="K540" s="64">
        <f>IF($C$2="National Currency",IF(Investment_Breakdown_DATA!U474=0,0,Investment_Breakdown_DATA!U474),IF($C$2="Current Exchange rate",IF(Investment_Breakdown_DATA!U474=0,0,Investment_Breakdown_DATA!U474/ECO!U36),IF($C$2="Constant Exchange rate",IF(Investment_Breakdown_DATA!U474=0,0,Investment_Breakdown_DATA!U474/ECO!U71))))</f>
        <v>142.32176318372444</v>
      </c>
      <c r="L540" s="64">
        <f>IF($C$2="National Currency",IF(Investment_Breakdown_DATA!V474=0,0,Investment_Breakdown_DATA!V474),IF($C$2="Current Exchange rate",IF(Investment_Breakdown_DATA!V474=0,0,Investment_Breakdown_DATA!V474/ECO!V36),IF($C$2="Constant Exchange rate",IF(Investment_Breakdown_DATA!V474=0,0,Investment_Breakdown_DATA!V474/ECO!V71))))</f>
        <v>145.22173641474077</v>
      </c>
      <c r="M540" s="64">
        <f>IF($C$2="National Currency",IF(Investment_Breakdown_DATA!W474=0,0,Investment_Breakdown_DATA!W474),IF($C$2="Current Exchange rate",IF(Investment_Breakdown_DATA!W474=0,0,Investment_Breakdown_DATA!W474/ECO!W36),IF($C$2="Constant Exchange rate",IF(Investment_Breakdown_DATA!W474=0,0,Investment_Breakdown_DATA!W474/ECO!W71))))</f>
        <v>0</v>
      </c>
      <c r="N540" s="64">
        <f>IF($C$2="National Currency",IF(Investment_Breakdown_DATA!X474=0,0,Investment_Breakdown_DATA!X474),IF($C$2="Current Exchange rate",IF(Investment_Breakdown_DATA!X474=0,0,Investment_Breakdown_DATA!X474/ECO!X36),IF($C$2="Constant Exchange rate",IF(Investment_Breakdown_DATA!X474=0,0,Investment_Breakdown_DATA!X474/ECO!X71))))</f>
        <v>0</v>
      </c>
      <c r="O540" s="64">
        <f>IF($C$2="National Currency",IF(Investment_Breakdown_DATA!Y474=0,0,Investment_Breakdown_DATA!Y474),IF($C$2="Current Exchange rate",IF(Investment_Breakdown_DATA!Y474=0,0,Investment_Breakdown_DATA!Y474/ECO!Y36),IF($C$2="Constant Exchange rate",IF(Investment_Breakdown_DATA!Y474=0,0,Investment_Breakdown_DATA!Y474/ECO!Y71))))</f>
        <v>0</v>
      </c>
      <c r="P540" s="144">
        <f>IF($C$2="National Currency",IF(Investment_Breakdown_DATA!Z474=0,0,Investment_Breakdown_DATA!Z474),IF($C$2="Current Exchange rate",IF(Investment_Breakdown_DATA!Z474=0,0,Investment_Breakdown_DATA!Z474/ECO!Z36),IF($C$2="Constant Exchange rate",IF(Investment_Breakdown_DATA!Z474=0,0,Investment_Breakdown_DATA!Z474/ECO!Z71))))</f>
        <v>0</v>
      </c>
      <c r="Q540" s="63">
        <f t="shared" si="151"/>
        <v>0</v>
      </c>
      <c r="R540" s="63" t="str">
        <f t="shared" si="152"/>
        <v>-</v>
      </c>
      <c r="S540" s="63" t="str">
        <f t="shared" si="153"/>
        <v>-</v>
      </c>
    </row>
    <row r="541" spans="3:19" ht="15" x14ac:dyDescent="0.25">
      <c r="C541" s="165"/>
      <c r="D541" s="166"/>
      <c r="E541" s="61" t="str">
        <f t="shared" si="150"/>
        <v>SE</v>
      </c>
      <c r="F541" s="64">
        <f>IF($C$2="National Currency",IF(Investment_Breakdown_DATA!P475=0,0,Investment_Breakdown_DATA!P475),IF($C$2="Current Exchange rate",IF(Investment_Breakdown_DATA!P475=0,0,Investment_Breakdown_DATA!P475/ECO!P37),IF($C$2="Constant Exchange rate",IF(Investment_Breakdown_DATA!P475=0,0,Investment_Breakdown_DATA!P475/ECO!P72))))</f>
        <v>233.25880975194292</v>
      </c>
      <c r="G541" s="64">
        <f>IF($C$2="National Currency",IF(Investment_Breakdown_DATA!Q475=0,0,Investment_Breakdown_DATA!Q475),IF($C$2="Current Exchange rate",IF(Investment_Breakdown_DATA!Q475=0,0,Investment_Breakdown_DATA!Q475/ECO!Q37),IF($C$2="Constant Exchange rate",IF(Investment_Breakdown_DATA!Q475=0,0,Investment_Breakdown_DATA!Q475/ECO!Q72))))</f>
        <v>2180.6664537421484</v>
      </c>
      <c r="H541" s="64">
        <f>IF($C$2="National Currency",IF(Investment_Breakdown_DATA!R475=0,0,Investment_Breakdown_DATA!R475),IF($C$2="Current Exchange rate",IF(Investment_Breakdown_DATA!R475=0,0,Investment_Breakdown_DATA!R475/ECO!R37),IF($C$2="Constant Exchange rate",IF(Investment_Breakdown_DATA!R475=0,0,Investment_Breakdown_DATA!R475/ECO!R72))))</f>
        <v>1581.4968593633555</v>
      </c>
      <c r="I541" s="64">
        <f>IF($C$2="National Currency",IF(Investment_Breakdown_DATA!S475=0,0,Investment_Breakdown_DATA!S475),IF($C$2="Current Exchange rate",IF(Investment_Breakdown_DATA!S475=0,0,Investment_Breakdown_DATA!S475/ECO!S37),IF($C$2="Constant Exchange rate",IF(Investment_Breakdown_DATA!S475=0,0,Investment_Breakdown_DATA!S475/ECO!S72))))</f>
        <v>1113.7016927499201</v>
      </c>
      <c r="J541" s="64">
        <f>IF($C$2="National Currency",IF(Investment_Breakdown_DATA!T475=0,0,Investment_Breakdown_DATA!T475),IF($C$2="Current Exchange rate",IF(Investment_Breakdown_DATA!T475=0,0,Investment_Breakdown_DATA!T475/ECO!T37),IF($C$2="Constant Exchange rate",IF(Investment_Breakdown_DATA!T475=0,0,Investment_Breakdown_DATA!T475/ECO!T72))))</f>
        <v>1085.2762695624401</v>
      </c>
      <c r="K541" s="64">
        <f>IF($C$2="National Currency",IF(Investment_Breakdown_DATA!U475=0,0,Investment_Breakdown_DATA!U475),IF($C$2="Current Exchange rate",IF(Investment_Breakdown_DATA!U475=0,0,Investment_Breakdown_DATA!U475/ECO!U37),IF($C$2="Constant Exchange rate",IF(Investment_Breakdown_DATA!U475=0,0,Investment_Breakdown_DATA!U475/ECO!U72))))</f>
        <v>929.52198445651015</v>
      </c>
      <c r="L541" s="64">
        <f>IF($C$2="National Currency",IF(Investment_Breakdown_DATA!V475=0,0,Investment_Breakdown_DATA!V475),IF($C$2="Current Exchange rate",IF(Investment_Breakdown_DATA!V475=0,0,Investment_Breakdown_DATA!V475/ECO!V37),IF($C$2="Constant Exchange rate",IF(Investment_Breakdown_DATA!V475=0,0,Investment_Breakdown_DATA!V475/ECO!V72))))</f>
        <v>335.35611625678695</v>
      </c>
      <c r="M541" s="64">
        <f>IF($C$2="National Currency",IF(Investment_Breakdown_DATA!W475=0,0,Investment_Breakdown_DATA!W475),IF($C$2="Current Exchange rate",IF(Investment_Breakdown_DATA!W475=0,0,Investment_Breakdown_DATA!W475/ECO!W37),IF($C$2="Constant Exchange rate",IF(Investment_Breakdown_DATA!W475=0,0,Investment_Breakdown_DATA!W475/ECO!W72))))</f>
        <v>776.96156712445429</v>
      </c>
      <c r="N541" s="64">
        <f>IF($C$2="National Currency",IF(Investment_Breakdown_DATA!X475=0,0,Investment_Breakdown_DATA!X475),IF($C$2="Current Exchange rate",IF(Investment_Breakdown_DATA!X475=0,0,Investment_Breakdown_DATA!X475/ECO!X37),IF($C$2="Constant Exchange rate",IF(Investment_Breakdown_DATA!X475=0,0,Investment_Breakdown_DATA!X475/ECO!X72))))</f>
        <v>290.42904290429038</v>
      </c>
      <c r="O541" s="64">
        <f>IF($C$2="National Currency",IF(Investment_Breakdown_DATA!Y475=0,0,Investment_Breakdown_DATA!Y475),IF($C$2="Current Exchange rate",IF(Investment_Breakdown_DATA!Y475=0,0,Investment_Breakdown_DATA!Y475/ECO!Y37),IF($C$2="Constant Exchange rate",IF(Investment_Breakdown_DATA!Y475=0,0,Investment_Breakdown_DATA!Y475/ECO!Y72))))</f>
        <v>164.48419035451931</v>
      </c>
      <c r="P541" s="144">
        <f>IF($C$2="National Currency",IF(Investment_Breakdown_DATA!Z475=0,0,Investment_Breakdown_DATA!Z475),IF($C$2="Current Exchange rate",IF(Investment_Breakdown_DATA!Z475=0,0,Investment_Breakdown_DATA!Z475/ECO!Z37),IF($C$2="Constant Exchange rate",IF(Investment_Breakdown_DATA!Z475=0,0,Investment_Breakdown_DATA!Z475/ECO!Z72))))</f>
        <v>0</v>
      </c>
      <c r="Q541" s="63">
        <f t="shared" si="151"/>
        <v>4.8652269199797962E-4</v>
      </c>
      <c r="R541" s="63">
        <f t="shared" si="152"/>
        <v>-0.43365102639296182</v>
      </c>
      <c r="S541" s="63">
        <f t="shared" si="153"/>
        <v>-0.29484253765403923</v>
      </c>
    </row>
    <row r="542" spans="3:19" ht="15" x14ac:dyDescent="0.25">
      <c r="C542" s="165"/>
      <c r="D542" s="166"/>
      <c r="E542" s="61" t="str">
        <f t="shared" si="150"/>
        <v>SI</v>
      </c>
      <c r="F542" s="64">
        <f>IF($C$2="National Currency",IF(Investment_Breakdown_DATA!P476=0,0,Investment_Breakdown_DATA!P476),IF($C$2="Current Exchange rate",IF(Investment_Breakdown_DATA!P476=0,0,Investment_Breakdown_DATA!P476/ECO!P38),IF($C$2="Constant Exchange rate",IF(Investment_Breakdown_DATA!P476=0,0,Investment_Breakdown_DATA!P476/ECO!P73))))</f>
        <v>202.18661325321315</v>
      </c>
      <c r="G542" s="64">
        <f>IF($C$2="National Currency",IF(Investment_Breakdown_DATA!Q476=0,0,Investment_Breakdown_DATA!Q476),IF($C$2="Current Exchange rate",IF(Investment_Breakdown_DATA!Q476=0,0,Investment_Breakdown_DATA!Q476/ECO!Q38),IF($C$2="Constant Exchange rate",IF(Investment_Breakdown_DATA!Q476=0,0,Investment_Breakdown_DATA!Q476/ECO!Q73))))</f>
        <v>287.81505591720918</v>
      </c>
      <c r="H542" s="64">
        <f>IF($C$2="National Currency",IF(Investment_Breakdown_DATA!R476=0,0,Investment_Breakdown_DATA!R476),IF($C$2="Current Exchange rate",IF(Investment_Breakdown_DATA!R476=0,0,Investment_Breakdown_DATA!R476/ECO!R38),IF($C$2="Constant Exchange rate",IF(Investment_Breakdown_DATA!R476=0,0,Investment_Breakdown_DATA!R476/ECO!R73))))</f>
        <v>253.95176097479555</v>
      </c>
      <c r="I542" s="64">
        <f>IF($C$2="National Currency",IF(Investment_Breakdown_DATA!S476=0,0,Investment_Breakdown_DATA!S476),IF($C$2="Current Exchange rate",IF(Investment_Breakdown_DATA!S476=0,0,Investment_Breakdown_DATA!S476/ECO!S38),IF($C$2="Constant Exchange rate",IF(Investment_Breakdown_DATA!S476=0,0,Investment_Breakdown_DATA!S476/ECO!S73))))</f>
        <v>897</v>
      </c>
      <c r="J542" s="64">
        <f>IF($C$2="National Currency",IF(Investment_Breakdown_DATA!T476=0,0,Investment_Breakdown_DATA!T476),IF($C$2="Current Exchange rate",IF(Investment_Breakdown_DATA!T476=0,0,Investment_Breakdown_DATA!T476/ECO!T38),IF($C$2="Constant Exchange rate",IF(Investment_Breakdown_DATA!T476=0,0,Investment_Breakdown_DATA!T476/ECO!T73))))</f>
        <v>982</v>
      </c>
      <c r="K542" s="64">
        <f>IF($C$2="National Currency",IF(Investment_Breakdown_DATA!U476=0,0,Investment_Breakdown_DATA!U476),IF($C$2="Current Exchange rate",IF(Investment_Breakdown_DATA!U476=0,0,Investment_Breakdown_DATA!U476/ECO!U38),IF($C$2="Constant Exchange rate",IF(Investment_Breakdown_DATA!U476=0,0,Investment_Breakdown_DATA!U476/ECO!U73))))</f>
        <v>1042</v>
      </c>
      <c r="L542" s="64">
        <f>IF($C$2="National Currency",IF(Investment_Breakdown_DATA!V476=0,0,Investment_Breakdown_DATA!V476),IF($C$2="Current Exchange rate",IF(Investment_Breakdown_DATA!V476=0,0,Investment_Breakdown_DATA!V476/ECO!V38),IF($C$2="Constant Exchange rate",IF(Investment_Breakdown_DATA!V476=0,0,Investment_Breakdown_DATA!V476/ECO!V73))))</f>
        <v>1249</v>
      </c>
      <c r="M542" s="64">
        <f>IF($C$2="National Currency",IF(Investment_Breakdown_DATA!W476=0,0,Investment_Breakdown_DATA!W476),IF($C$2="Current Exchange rate",IF(Investment_Breakdown_DATA!W476=0,0,Investment_Breakdown_DATA!W476/ECO!W38),IF($C$2="Constant Exchange rate",IF(Investment_Breakdown_DATA!W476=0,0,Investment_Breakdown_DATA!W476/ECO!W73))))</f>
        <v>256</v>
      </c>
      <c r="N542" s="64">
        <f>IF($C$2="National Currency",IF(Investment_Breakdown_DATA!X476=0,0,Investment_Breakdown_DATA!X476),IF($C$2="Current Exchange rate",IF(Investment_Breakdown_DATA!X476=0,0,Investment_Breakdown_DATA!X476/ECO!X38),IF($C$2="Constant Exchange rate",IF(Investment_Breakdown_DATA!X476=0,0,Investment_Breakdown_DATA!X476/ECO!X73))))</f>
        <v>290</v>
      </c>
      <c r="O542" s="64">
        <f>IF($C$2="National Currency",IF(Investment_Breakdown_DATA!Y476=0,0,Investment_Breakdown_DATA!Y476),IF($C$2="Current Exchange rate",IF(Investment_Breakdown_DATA!Y476=0,0,Investment_Breakdown_DATA!Y476/ECO!Y38),IF($C$2="Constant Exchange rate",IF(Investment_Breakdown_DATA!Y476=0,0,Investment_Breakdown_DATA!Y476/ECO!Y73))))</f>
        <v>4.0999999999999996</v>
      </c>
      <c r="P542" s="144">
        <f>IF($C$2="National Currency",IF(Investment_Breakdown_DATA!Z476=0,0,Investment_Breakdown_DATA!Z476),IF($C$2="Current Exchange rate",IF(Investment_Breakdown_DATA!Z476=0,0,Investment_Breakdown_DATA!Z476/ECO!Z38),IF($C$2="Constant Exchange rate",IF(Investment_Breakdown_DATA!Z476=0,0,Investment_Breakdown_DATA!Z476/ECO!Z73))))</f>
        <v>0</v>
      </c>
      <c r="Q542" s="63">
        <f t="shared" si="151"/>
        <v>1.2127263008635464E-5</v>
      </c>
      <c r="R542" s="63">
        <f t="shared" si="152"/>
        <v>-0.9858620689655172</v>
      </c>
      <c r="S542" s="63">
        <f t="shared" si="153"/>
        <v>-0.97972170395442915</v>
      </c>
    </row>
    <row r="543" spans="3:19" ht="15" x14ac:dyDescent="0.25">
      <c r="C543" s="165"/>
      <c r="D543" s="166"/>
      <c r="E543" s="61" t="str">
        <f t="shared" si="150"/>
        <v xml:space="preserve">SK </v>
      </c>
      <c r="F543" s="64">
        <f>IF($C$2="National Currency",IF(Investment_Breakdown_DATA!P477=0,0,Investment_Breakdown_DATA!P477),IF($C$2="Current Exchange rate",IF(Investment_Breakdown_DATA!P477=0,0,Investment_Breakdown_DATA!P477/ECO!P39),IF($C$2="Constant Exchange rate",IF(Investment_Breakdown_DATA!P477=0,0,Investment_Breakdown_DATA!P477/ECO!P74))))</f>
        <v>27.584146584345746</v>
      </c>
      <c r="G543" s="64">
        <f>IF($C$2="National Currency",IF(Investment_Breakdown_DATA!Q477=0,0,Investment_Breakdown_DATA!Q477),IF($C$2="Current Exchange rate",IF(Investment_Breakdown_DATA!Q477=0,0,Investment_Breakdown_DATA!Q477/ECO!Q39),IF($C$2="Constant Exchange rate",IF(Investment_Breakdown_DATA!Q477=0,0,Investment_Breakdown_DATA!Q477/ECO!Q74))))</f>
        <v>48.230764124012481</v>
      </c>
      <c r="H543" s="64">
        <f>IF($C$2="National Currency",IF(Investment_Breakdown_DATA!R477=0,0,Investment_Breakdown_DATA!R477),IF($C$2="Current Exchange rate",IF(Investment_Breakdown_DATA!R477=0,0,Investment_Breakdown_DATA!R477/ECO!R39),IF($C$2="Constant Exchange rate",IF(Investment_Breakdown_DATA!R477=0,0,Investment_Breakdown_DATA!R477/ECO!R74))))</f>
        <v>13.87505808935803</v>
      </c>
      <c r="I543" s="64">
        <f>IF($C$2="National Currency",IF(Investment_Breakdown_DATA!S477=0,0,Investment_Breakdown_DATA!S477),IF($C$2="Current Exchange rate",IF(Investment_Breakdown_DATA!S477=0,0,Investment_Breakdown_DATA!S477/ECO!S39),IF($C$2="Constant Exchange rate",IF(Investment_Breakdown_DATA!S477=0,0,Investment_Breakdown_DATA!S477/ECO!S74))))</f>
        <v>0</v>
      </c>
      <c r="J543" s="64">
        <f>IF($C$2="National Currency",IF(Investment_Breakdown_DATA!T477=0,0,Investment_Breakdown_DATA!T477),IF($C$2="Current Exchange rate",IF(Investment_Breakdown_DATA!T477=0,0,Investment_Breakdown_DATA!T477/ECO!T39),IF($C$2="Constant Exchange rate",IF(Investment_Breakdown_DATA!T477=0,0,Investment_Breakdown_DATA!T477/ECO!T74))))</f>
        <v>0</v>
      </c>
      <c r="K543" s="64">
        <f>IF($C$2="National Currency",IF(Investment_Breakdown_DATA!U477=0,0,Investment_Breakdown_DATA!U477),IF($C$2="Current Exchange rate",IF(Investment_Breakdown_DATA!U477=0,0,Investment_Breakdown_DATA!U477/ECO!U39),IF($C$2="Constant Exchange rate",IF(Investment_Breakdown_DATA!U477=0,0,Investment_Breakdown_DATA!U477/ECO!U74))))</f>
        <v>0</v>
      </c>
      <c r="L543" s="64">
        <f>IF($C$2="National Currency",IF(Investment_Breakdown_DATA!V477=0,0,Investment_Breakdown_DATA!V477),IF($C$2="Current Exchange rate",IF(Investment_Breakdown_DATA!V477=0,0,Investment_Breakdown_DATA!V477/ECO!V39),IF($C$2="Constant Exchange rate",IF(Investment_Breakdown_DATA!V477=0,0,Investment_Breakdown_DATA!V477/ECO!V74))))</f>
        <v>0</v>
      </c>
      <c r="M543" s="64">
        <f>IF($C$2="National Currency",IF(Investment_Breakdown_DATA!W477=0,0,Investment_Breakdown_DATA!W477),IF($C$2="Current Exchange rate",IF(Investment_Breakdown_DATA!W477=0,0,Investment_Breakdown_DATA!W477/ECO!W39),IF($C$2="Constant Exchange rate",IF(Investment_Breakdown_DATA!W477=0,0,Investment_Breakdown_DATA!W477/ECO!W74))))</f>
        <v>0</v>
      </c>
      <c r="N543" s="64">
        <f>IF($C$2="National Currency",IF(Investment_Breakdown_DATA!X477=0,0,Investment_Breakdown_DATA!X477),IF($C$2="Current Exchange rate",IF(Investment_Breakdown_DATA!X477=0,0,Investment_Breakdown_DATA!X477/ECO!X39),IF($C$2="Constant Exchange rate",IF(Investment_Breakdown_DATA!X477=0,0,Investment_Breakdown_DATA!X477/ECO!X74))))</f>
        <v>0</v>
      </c>
      <c r="O543" s="64">
        <f>IF($C$2="National Currency",IF(Investment_Breakdown_DATA!Y477=0,0,Investment_Breakdown_DATA!Y477),IF($C$2="Current Exchange rate",IF(Investment_Breakdown_DATA!Y477=0,0,Investment_Breakdown_DATA!Y477/ECO!Y39),IF($C$2="Constant Exchange rate",IF(Investment_Breakdown_DATA!Y477=0,0,Investment_Breakdown_DATA!Y477/ECO!Y74))))</f>
        <v>0</v>
      </c>
      <c r="P543" s="144">
        <f>IF($C$2="National Currency",IF(Investment_Breakdown_DATA!Z477=0,0,Investment_Breakdown_DATA!Z477),IF($C$2="Current Exchange rate",IF(Investment_Breakdown_DATA!Z477=0,0,Investment_Breakdown_DATA!Z477/ECO!Z39),IF($C$2="Constant Exchange rate",IF(Investment_Breakdown_DATA!Z477=0,0,Investment_Breakdown_DATA!Z477/ECO!Z74))))</f>
        <v>0</v>
      </c>
      <c r="Q543" s="63">
        <f t="shared" si="151"/>
        <v>0</v>
      </c>
      <c r="R543" s="63" t="str">
        <f t="shared" si="152"/>
        <v>-</v>
      </c>
      <c r="S543" s="63" t="str">
        <f t="shared" si="153"/>
        <v>-</v>
      </c>
    </row>
    <row r="544" spans="3:19" ht="15" x14ac:dyDescent="0.25">
      <c r="C544" s="165"/>
      <c r="D544" s="166"/>
      <c r="E544" s="61" t="str">
        <f t="shared" si="150"/>
        <v>TR</v>
      </c>
      <c r="F544" s="64">
        <f>IF($C$2="National Currency",IF(Investment_Breakdown_DATA!P478=0,0,Investment_Breakdown_DATA!P478),IF($C$2="Current Exchange rate",IF(Investment_Breakdown_DATA!P478=0,0,Investment_Breakdown_DATA!P478/ECO!P40),IF($C$2="Constant Exchange rate",IF(Investment_Breakdown_DATA!P478=0,0,Investment_Breakdown_DATA!P478/ECO!P75))))</f>
        <v>25.819915254237291</v>
      </c>
      <c r="G544" s="64">
        <f>IF($C$2="National Currency",IF(Investment_Breakdown_DATA!Q478=0,0,Investment_Breakdown_DATA!Q478),IF($C$2="Current Exchange rate",IF(Investment_Breakdown_DATA!Q478=0,0,Investment_Breakdown_DATA!Q478/ECO!Q40),IF($C$2="Constant Exchange rate",IF(Investment_Breakdown_DATA!Q478=0,0,Investment_Breakdown_DATA!Q478/ECO!Q75))))</f>
        <v>23.658192090395481</v>
      </c>
      <c r="H544" s="64">
        <f>IF($C$2="National Currency",IF(Investment_Breakdown_DATA!R478=0,0,Investment_Breakdown_DATA!R478),IF($C$2="Current Exchange rate",IF(Investment_Breakdown_DATA!R478=0,0,Investment_Breakdown_DATA!R478/ECO!R40),IF($C$2="Constant Exchange rate",IF(Investment_Breakdown_DATA!R478=0,0,Investment_Breakdown_DATA!R478/ECO!R75))))</f>
        <v>54.025423728813564</v>
      </c>
      <c r="I544" s="64">
        <f>IF($C$2="National Currency",IF(Investment_Breakdown_DATA!S478=0,0,Investment_Breakdown_DATA!S478),IF($C$2="Current Exchange rate",IF(Investment_Breakdown_DATA!S478=0,0,Investment_Breakdown_DATA!S478/ECO!S40),IF($C$2="Constant Exchange rate",IF(Investment_Breakdown_DATA!S478=0,0,Investment_Breakdown_DATA!S478/ECO!S75))))</f>
        <v>59.675141242937855</v>
      </c>
      <c r="J544" s="64">
        <f>IF($C$2="National Currency",IF(Investment_Breakdown_DATA!T478=0,0,Investment_Breakdown_DATA!T478),IF($C$2="Current Exchange rate",IF(Investment_Breakdown_DATA!T478=0,0,Investment_Breakdown_DATA!T478/ECO!T40),IF($C$2="Constant Exchange rate",IF(Investment_Breakdown_DATA!T478=0,0,Investment_Breakdown_DATA!T478/ECO!T75))))</f>
        <v>78.036723163841813</v>
      </c>
      <c r="K544" s="64">
        <f>IF($C$2="National Currency",IF(Investment_Breakdown_DATA!U478=0,0,Investment_Breakdown_DATA!U478),IF($C$2="Current Exchange rate",IF(Investment_Breakdown_DATA!U478=0,0,Investment_Breakdown_DATA!U478/ECO!U40),IF($C$2="Constant Exchange rate",IF(Investment_Breakdown_DATA!U478=0,0,Investment_Breakdown_DATA!U478/ECO!U75))))</f>
        <v>17.655367231638419</v>
      </c>
      <c r="L544" s="64">
        <f>IF($C$2="National Currency",IF(Investment_Breakdown_DATA!V478=0,0,Investment_Breakdown_DATA!V478),IF($C$2="Current Exchange rate",IF(Investment_Breakdown_DATA!V478=0,0,Investment_Breakdown_DATA!V478/ECO!V40),IF($C$2="Constant Exchange rate",IF(Investment_Breakdown_DATA!V478=0,0,Investment_Breakdown_DATA!V478/ECO!V75))))</f>
        <v>44.138418079096049</v>
      </c>
      <c r="M544" s="64">
        <f>IF($C$2="National Currency",IF(Investment_Breakdown_DATA!W478=0,0,Investment_Breakdown_DATA!W478),IF($C$2="Current Exchange rate",IF(Investment_Breakdown_DATA!W478=0,0,Investment_Breakdown_DATA!W478/ECO!W40),IF($C$2="Constant Exchange rate",IF(Investment_Breakdown_DATA!W478=0,0,Investment_Breakdown_DATA!W478/ECO!W75))))</f>
        <v>46.963276836158194</v>
      </c>
      <c r="N544" s="64">
        <f>IF($C$2="National Currency",IF(Investment_Breakdown_DATA!X478=0,0,Investment_Breakdown_DATA!X478),IF($C$2="Current Exchange rate",IF(Investment_Breakdown_DATA!X478=0,0,Investment_Breakdown_DATA!X478/ECO!X40),IF($C$2="Constant Exchange rate",IF(Investment_Breakdown_DATA!X478=0,0,Investment_Breakdown_DATA!X478/ECO!X75))))</f>
        <v>164.54802259887006</v>
      </c>
      <c r="O544" s="64">
        <f>IF($C$2="National Currency",IF(Investment_Breakdown_DATA!Y478=0,0,Investment_Breakdown_DATA!Y478),IF($C$2="Current Exchange rate",IF(Investment_Breakdown_DATA!Y478=0,0,Investment_Breakdown_DATA!Y478/ECO!Y40),IF($C$2="Constant Exchange rate",IF(Investment_Breakdown_DATA!Y478=0,0,Investment_Breakdown_DATA!Y478/ECO!Y75))))</f>
        <v>240.46610169491527</v>
      </c>
      <c r="P544" s="144">
        <f>IF($C$2="National Currency",IF(Investment_Breakdown_DATA!Z478=0,0,Investment_Breakdown_DATA!Z478),IF($C$2="Current Exchange rate",IF(Investment_Breakdown_DATA!Z478=0,0,Investment_Breakdown_DATA!Z478/ECO!Z40),IF($C$2="Constant Exchange rate",IF(Investment_Breakdown_DATA!Z478=0,0,Investment_Breakdown_DATA!Z478/ECO!Z75))))</f>
        <v>0</v>
      </c>
      <c r="Q544" s="63">
        <f t="shared" si="151"/>
        <v>7.1126723412573661E-4</v>
      </c>
      <c r="R544" s="63">
        <f t="shared" si="152"/>
        <v>0.46137339055794002</v>
      </c>
      <c r="S544" s="63">
        <f t="shared" si="153"/>
        <v>8.3132025929268885</v>
      </c>
    </row>
    <row r="545" spans="3:19" ht="15" x14ac:dyDescent="0.25">
      <c r="C545" s="165"/>
      <c r="D545" s="166"/>
      <c r="E545" s="61" t="str">
        <f t="shared" si="150"/>
        <v>UK</v>
      </c>
      <c r="F545" s="65">
        <f>IF($C$2="National Currency",IF(Investment_Breakdown_DATA!P479=0,0,Investment_Breakdown_DATA!P479),IF($C$2="Current Exchange rate",IF(Investment_Breakdown_DATA!P479=0,0,Investment_Breakdown_DATA!P479/ECO!P41),IF($C$2="Constant Exchange rate",IF(Investment_Breakdown_DATA!P479=0,0,Investment_Breakdown_DATA!P479/ECO!P76))))</f>
        <v>63738.307870073171</v>
      </c>
      <c r="G545" s="65">
        <f>IF($C$2="National Currency",IF(Investment_Breakdown_DATA!Q479=0,0,Investment_Breakdown_DATA!Q479),IF($C$2="Current Exchange rate",IF(Investment_Breakdown_DATA!Q479=0,0,Investment_Breakdown_DATA!Q479/ECO!Q41),IF($C$2="Constant Exchange rate",IF(Investment_Breakdown_DATA!Q479=0,0,Investment_Breakdown_DATA!Q479/ECO!Q76))))</f>
        <v>63540.956477083062</v>
      </c>
      <c r="H545" s="65">
        <f>IF($C$2="National Currency",IF(Investment_Breakdown_DATA!R479=0,0,Investment_Breakdown_DATA!R479),IF($C$2="Current Exchange rate",IF(Investment_Breakdown_DATA!R479=0,0,Investment_Breakdown_DATA!R479/ECO!R41),IF($C$2="Constant Exchange rate",IF(Investment_Breakdown_DATA!R479=0,0,Investment_Breakdown_DATA!R479/ECO!R76))))</f>
        <v>61667.501604827325</v>
      </c>
      <c r="I545" s="65">
        <f>IF($C$2="National Currency",IF(Investment_Breakdown_DATA!S479=0,0,Investment_Breakdown_DATA!S479),IF($C$2="Current Exchange rate",IF(Investment_Breakdown_DATA!S479=0,0,Investment_Breakdown_DATA!S479/ECO!S41),IF($C$2="Constant Exchange rate",IF(Investment_Breakdown_DATA!S479=0,0,Investment_Breakdown_DATA!S479/ECO!S76))))</f>
        <v>59011.504686095774</v>
      </c>
      <c r="J545" s="65">
        <f>IF($C$2="National Currency",IF(Investment_Breakdown_DATA!T479=0,0,Investment_Breakdown_DATA!T479),IF($C$2="Current Exchange rate",IF(Investment_Breakdown_DATA!T479=0,0,Investment_Breakdown_DATA!T479/ECO!T41),IF($C$2="Constant Exchange rate",IF(Investment_Breakdown_DATA!T479=0,0,Investment_Breakdown_DATA!T479/ECO!T76))))</f>
        <v>52536.934137886754</v>
      </c>
      <c r="K545" s="65">
        <f>IF($C$2="National Currency",IF(Investment_Breakdown_DATA!U479=0,0,Investment_Breakdown_DATA!U479),IF($C$2="Current Exchange rate",IF(Investment_Breakdown_DATA!U479=0,0,Investment_Breakdown_DATA!U479/ECO!U41),IF($C$2="Constant Exchange rate",IF(Investment_Breakdown_DATA!U479=0,0,Investment_Breakdown_DATA!U479/ECO!U76))))</f>
        <v>50584.397271994159</v>
      </c>
      <c r="L545" s="65">
        <f>IF($C$2="National Currency",IF(Investment_Breakdown_DATA!V479=0,0,Investment_Breakdown_DATA!V479),IF($C$2="Current Exchange rate",IF(Investment_Breakdown_DATA!V479=0,0,Investment_Breakdown_DATA!V479/ECO!V41),IF($C$2="Constant Exchange rate",IF(Investment_Breakdown_DATA!V479=0,0,Investment_Breakdown_DATA!V479/ECO!V76))))</f>
        <v>23584.570548209012</v>
      </c>
      <c r="M545" s="65">
        <f>IF($C$2="National Currency",IF(Investment_Breakdown_DATA!W479=0,0,Investment_Breakdown_DATA!W479),IF($C$2="Current Exchange rate",IF(Investment_Breakdown_DATA!W479=0,0,Investment_Breakdown_DATA!W479/ECO!W41),IF($C$2="Constant Exchange rate",IF(Investment_Breakdown_DATA!W479=0,0,Investment_Breakdown_DATA!W479/ECO!W76))))</f>
        <v>31024.015740441002</v>
      </c>
      <c r="N545" s="65">
        <f>IF($C$2="National Currency",IF(Investment_Breakdown_DATA!X479=0,0,Investment_Breakdown_DATA!X479),IF($C$2="Current Exchange rate",IF(Investment_Breakdown_DATA!X479=0,0,Investment_Breakdown_DATA!X479/ECO!X41),IF($C$2="Constant Exchange rate",IF(Investment_Breakdown_DATA!X479=0,0,Investment_Breakdown_DATA!X479/ECO!X76))))</f>
        <v>132931.57529849786</v>
      </c>
      <c r="O545" s="142">
        <f>IF($C$2="National Currency",IF(Investment_Breakdown_DATA!Y479=0,0,Investment_Breakdown_DATA!Y479),IF($C$2="Current Exchange rate",IF(Investment_Breakdown_DATA!Y479=0,0,Investment_Breakdown_DATA!Y479/ECO!Y41),IF($C$2="Constant Exchange rate",IF(Investment_Breakdown_DATA!Y479=0,0,Investment_Breakdown_DATA!Y479/ECO!Y76))))</f>
        <v>132931.57529849786</v>
      </c>
      <c r="P545" s="145">
        <f>IF($C$2="National Currency",IF(Investment_Breakdown_DATA!Z479=0,0,Investment_Breakdown_DATA!Z479),IF($C$2="Current Exchange rate",IF(Investment_Breakdown_DATA!Z479=0,0,Investment_Breakdown_DATA!Z479/ECO!Z41),IF($C$2="Constant Exchange rate",IF(Investment_Breakdown_DATA!Z479=0,0,Investment_Breakdown_DATA!Z479/ECO!Z76))))</f>
        <v>0</v>
      </c>
      <c r="Q545" s="63">
        <f t="shared" si="151"/>
        <v>0.39319418921880805</v>
      </c>
      <c r="R545" s="63">
        <f t="shared" si="152"/>
        <v>0</v>
      </c>
      <c r="S545" s="63">
        <f t="shared" si="153"/>
        <v>1.0855836896309068</v>
      </c>
    </row>
    <row r="546" spans="3:19" ht="15.75" thickBot="1" x14ac:dyDescent="0.3">
      <c r="C546" s="171"/>
      <c r="D546" s="172"/>
      <c r="E546" s="87" t="s">
        <v>100</v>
      </c>
      <c r="F546" s="87">
        <f t="shared" ref="F546:O546" si="154">SUM(F514:F545)</f>
        <v>188243.90402798471</v>
      </c>
      <c r="G546" s="87">
        <f t="shared" si="154"/>
        <v>208467.16962625092</v>
      </c>
      <c r="H546" s="87">
        <f t="shared" si="154"/>
        <v>213730.20304099366</v>
      </c>
      <c r="I546" s="87">
        <f t="shared" si="154"/>
        <v>215219.30679974196</v>
      </c>
      <c r="J546" s="87">
        <f t="shared" si="154"/>
        <v>212022.3129063989</v>
      </c>
      <c r="K546" s="87">
        <f t="shared" si="154"/>
        <v>262495.41431450559</v>
      </c>
      <c r="L546" s="87">
        <f t="shared" si="154"/>
        <v>254590.21129171239</v>
      </c>
      <c r="M546" s="87">
        <f t="shared" si="154"/>
        <v>250310.55932867966</v>
      </c>
      <c r="N546" s="87">
        <f t="shared" si="154"/>
        <v>336549.22634391411</v>
      </c>
      <c r="O546" s="87">
        <f t="shared" si="154"/>
        <v>338081.23045410257</v>
      </c>
      <c r="P546" s="146" t="s">
        <v>181</v>
      </c>
      <c r="Q546" s="63">
        <f t="shared" si="151"/>
        <v>1</v>
      </c>
      <c r="R546" s="95"/>
      <c r="S546" s="95"/>
    </row>
    <row r="547" spans="3:19" ht="16.5" thickTop="1" thickBot="1" x14ac:dyDescent="0.3">
      <c r="C547" s="173"/>
      <c r="D547" s="174"/>
      <c r="E547" s="93" t="s">
        <v>103</v>
      </c>
      <c r="F547" s="89">
        <v>187881.390625</v>
      </c>
      <c r="G547" s="89">
        <v>207009.234375</v>
      </c>
      <c r="H547" s="89">
        <v>211953.703125</v>
      </c>
      <c r="I547" s="89">
        <v>215050.546875</v>
      </c>
      <c r="J547" s="89">
        <v>211852.21875</v>
      </c>
      <c r="K547" s="89">
        <v>262321.90625</v>
      </c>
      <c r="L547" s="89">
        <v>254410.75</v>
      </c>
      <c r="M547" s="89">
        <v>250278.359375</v>
      </c>
      <c r="N547" s="89">
        <v>336549.25</v>
      </c>
      <c r="O547" s="89">
        <v>338081.25</v>
      </c>
      <c r="P547" s="147" t="s">
        <v>181</v>
      </c>
      <c r="Q547" s="63">
        <f t="shared" ref="Q547" si="155">O547/$O$546</f>
        <v>1.0000000578142045</v>
      </c>
      <c r="R547" s="63">
        <f t="shared" ref="R547" si="156">IF(OR(O547=0, N547=0),"-",O547/N547-1)</f>
        <v>4.5520826446650009E-3</v>
      </c>
      <c r="S547" s="63">
        <f t="shared" ref="S547" si="157">IF(OR(O547=0, F547=0),"-",O547/F547-1)</f>
        <v>0.79943978951481109</v>
      </c>
    </row>
    <row r="548" spans="3:19" ht="15.75" thickTop="1" x14ac:dyDescent="0.25">
      <c r="E548" s="86" t="s">
        <v>104</v>
      </c>
      <c r="F548" s="90"/>
      <c r="G548" s="90">
        <f t="shared" ref="G548:O548" si="158">G547/F547-1</f>
        <v>0.10180808054682777</v>
      </c>
      <c r="H548" s="90">
        <f t="shared" si="158"/>
        <v>2.3885256930340715E-2</v>
      </c>
      <c r="I548" s="90">
        <f t="shared" si="158"/>
        <v>1.4610944297461126E-2</v>
      </c>
      <c r="J548" s="90">
        <f t="shared" si="158"/>
        <v>-1.4872448228922974E-2</v>
      </c>
      <c r="K548" s="90">
        <f t="shared" si="158"/>
        <v>0.23823062981255649</v>
      </c>
      <c r="L548" s="90">
        <f t="shared" si="158"/>
        <v>-3.0158198997152996E-2</v>
      </c>
      <c r="M548" s="90">
        <f t="shared" si="158"/>
        <v>-1.6242987472031012E-2</v>
      </c>
      <c r="N548" s="90">
        <f t="shared" si="158"/>
        <v>0.34469976086001752</v>
      </c>
      <c r="O548" s="91">
        <f t="shared" si="158"/>
        <v>4.5520826446650009E-3</v>
      </c>
      <c r="P548" s="91"/>
    </row>
    <row r="551" spans="3:19" ht="18.75" x14ac:dyDescent="0.15">
      <c r="C551" s="159" t="s">
        <v>155</v>
      </c>
      <c r="D551" s="160"/>
      <c r="E551" s="167" t="s">
        <v>121</v>
      </c>
      <c r="F551" s="168"/>
      <c r="G551" s="168"/>
      <c r="H551" s="168"/>
      <c r="I551" s="168"/>
      <c r="J551" s="168"/>
      <c r="K551" s="168"/>
      <c r="L551" s="168"/>
      <c r="M551" s="168"/>
      <c r="N551" s="168"/>
      <c r="O551" s="168"/>
      <c r="P551" s="169"/>
    </row>
    <row r="552" spans="3:19" ht="15" x14ac:dyDescent="0.15">
      <c r="C552" s="163" t="s">
        <v>116</v>
      </c>
      <c r="D552" s="164"/>
      <c r="E552" s="57">
        <v>15</v>
      </c>
      <c r="F552" s="58">
        <v>2004</v>
      </c>
      <c r="G552" s="58">
        <f t="shared" ref="G552:P552" si="159">F552+1</f>
        <v>2005</v>
      </c>
      <c r="H552" s="58">
        <f t="shared" si="159"/>
        <v>2006</v>
      </c>
      <c r="I552" s="58">
        <f t="shared" si="159"/>
        <v>2007</v>
      </c>
      <c r="J552" s="58">
        <f t="shared" si="159"/>
        <v>2008</v>
      </c>
      <c r="K552" s="58">
        <f t="shared" si="159"/>
        <v>2009</v>
      </c>
      <c r="L552" s="58">
        <f t="shared" si="159"/>
        <v>2010</v>
      </c>
      <c r="M552" s="58">
        <f t="shared" si="159"/>
        <v>2011</v>
      </c>
      <c r="N552" s="58">
        <f t="shared" si="159"/>
        <v>2012</v>
      </c>
      <c r="O552" s="107">
        <f t="shared" si="159"/>
        <v>2013</v>
      </c>
      <c r="P552" s="107">
        <f t="shared" si="159"/>
        <v>2014</v>
      </c>
      <c r="Q552" s="59" t="s">
        <v>102</v>
      </c>
      <c r="R552" s="60" t="s">
        <v>126</v>
      </c>
      <c r="S552" s="59" t="s">
        <v>127</v>
      </c>
    </row>
    <row r="553" spans="3:19" ht="15" x14ac:dyDescent="0.25">
      <c r="C553" s="165"/>
      <c r="D553" s="166"/>
      <c r="E553" s="61" t="str">
        <f t="shared" ref="E553:E584" si="160">E46</f>
        <v>AT</v>
      </c>
      <c r="F553" s="62">
        <f>IF($C$2="National Currency",IF(Investment_Breakdown_DATA!P485=0,0,Investment_Breakdown_DATA!P485),IF($C$2="Current Exchange rate",IF(Investment_Breakdown_DATA!P485=0,0,Investment_Breakdown_DATA!P485/ECO!P10),IF($C$2="Constant Exchange rate",IF(Investment_Breakdown_DATA!P485=0,0,Investment_Breakdown_DATA!P485/ECO!P45))))</f>
        <v>6594.1779999999999</v>
      </c>
      <c r="G553" s="62">
        <f>IF($C$2="National Currency",IF(Investment_Breakdown_DATA!Q485=0,0,Investment_Breakdown_DATA!Q485),IF($C$2="Current Exchange rate",IF(Investment_Breakdown_DATA!Q485=0,0,Investment_Breakdown_DATA!Q485/ECO!Q10),IF($C$2="Constant Exchange rate",IF(Investment_Breakdown_DATA!Q485=0,0,Investment_Breakdown_DATA!Q485/ECO!Q45))))</f>
        <v>5757.53</v>
      </c>
      <c r="H553" s="62">
        <f>IF($C$2="National Currency",IF(Investment_Breakdown_DATA!R485=0,0,Investment_Breakdown_DATA!R485),IF($C$2="Current Exchange rate",IF(Investment_Breakdown_DATA!R485=0,0,Investment_Breakdown_DATA!R485/ECO!R10),IF($C$2="Constant Exchange rate",IF(Investment_Breakdown_DATA!R485=0,0,Investment_Breakdown_DATA!R485/ECO!R45))))</f>
        <v>4378.0330000000004</v>
      </c>
      <c r="I553" s="62">
        <f>IF($C$2="National Currency",IF(Investment_Breakdown_DATA!S485=0,0,Investment_Breakdown_DATA!S485),IF($C$2="Current Exchange rate",IF(Investment_Breakdown_DATA!S485=0,0,Investment_Breakdown_DATA!S485/ECO!S10),IF($C$2="Constant Exchange rate",IF(Investment_Breakdown_DATA!S485=0,0,Investment_Breakdown_DATA!S485/ECO!S45))))</f>
        <v>3557.2130000000002</v>
      </c>
      <c r="J553" s="62">
        <f>IF($C$2="National Currency",IF(Investment_Breakdown_DATA!T485=0,0,Investment_Breakdown_DATA!T485),IF($C$2="Current Exchange rate",IF(Investment_Breakdown_DATA!T485=0,0,Investment_Breakdown_DATA!T485/ECO!T10),IF($C$2="Constant Exchange rate",IF(Investment_Breakdown_DATA!T485=0,0,Investment_Breakdown_DATA!T485/ECO!T45))))</f>
        <v>3501</v>
      </c>
      <c r="K553" s="62">
        <f>IF($C$2="National Currency",IF(Investment_Breakdown_DATA!U485=0,0,Investment_Breakdown_DATA!U485),IF($C$2="Current Exchange rate",IF(Investment_Breakdown_DATA!U485=0,0,Investment_Breakdown_DATA!U485/ECO!U10),IF($C$2="Constant Exchange rate",IF(Investment_Breakdown_DATA!U485=0,0,Investment_Breakdown_DATA!U485/ECO!U45))))</f>
        <v>3597</v>
      </c>
      <c r="L553" s="62">
        <f>IF($C$2="National Currency",IF(Investment_Breakdown_DATA!V485=0,0,Investment_Breakdown_DATA!V485),IF($C$2="Current Exchange rate",IF(Investment_Breakdown_DATA!V485=0,0,Investment_Breakdown_DATA!V485/ECO!V10),IF($C$2="Constant Exchange rate",IF(Investment_Breakdown_DATA!V485=0,0,Investment_Breakdown_DATA!V485/ECO!V45))))</f>
        <v>3118</v>
      </c>
      <c r="M553" s="62">
        <f>IF($C$2="National Currency",IF(Investment_Breakdown_DATA!W485=0,0,Investment_Breakdown_DATA!W485),IF($C$2="Current Exchange rate",IF(Investment_Breakdown_DATA!W485=0,0,Investment_Breakdown_DATA!W485/ECO!W10),IF($C$2="Constant Exchange rate",IF(Investment_Breakdown_DATA!W485=0,0,Investment_Breakdown_DATA!W485/ECO!W45))))</f>
        <v>2941</v>
      </c>
      <c r="N553" s="62">
        <f>IF($C$2="National Currency",IF(Investment_Breakdown_DATA!X485=0,0,Investment_Breakdown_DATA!X485),IF($C$2="Current Exchange rate",IF(Investment_Breakdown_DATA!X485=0,0,Investment_Breakdown_DATA!X485/ECO!X10),IF($C$2="Constant Exchange rate",IF(Investment_Breakdown_DATA!X485=0,0,Investment_Breakdown_DATA!X485/ECO!X45))))</f>
        <v>2960</v>
      </c>
      <c r="O553" s="62">
        <f>IF($C$2="National Currency",IF(Investment_Breakdown_DATA!Y485=0,0,Investment_Breakdown_DATA!Y485),IF($C$2="Current Exchange rate",IF(Investment_Breakdown_DATA!Y485=0,0,Investment_Breakdown_DATA!Y485/ECO!Y10),IF($C$2="Constant Exchange rate",IF(Investment_Breakdown_DATA!Y485=0,0,Investment_Breakdown_DATA!Y485/ECO!Y45))))</f>
        <v>3086</v>
      </c>
      <c r="P553" s="143">
        <f>IF($C$2="National Currency",IF(Investment_Breakdown_DATA!Z485=0,0,Investment_Breakdown_DATA!Z485),IF($C$2="Current Exchange rate",IF(Investment_Breakdown_DATA!Z485=0,0,Investment_Breakdown_DATA!Z485/ECO!Z10),IF($C$2="Constant Exchange rate",IF(Investment_Breakdown_DATA!Z485=0,0,Investment_Breakdown_DATA!Z485/ECO!Z45))))</f>
        <v>0</v>
      </c>
      <c r="Q553" s="63">
        <f>O553/$O$585</f>
        <v>3.8769824719381528E-3</v>
      </c>
      <c r="R553" s="63">
        <f>IF(OR(O553=0, N553=0),"-",O553/N553-1)</f>
        <v>4.2567567567567632E-2</v>
      </c>
      <c r="S553" s="63">
        <f>IF(OR(O553=0, F553=0),"-",O553/F553-1)</f>
        <v>-0.53201141977059163</v>
      </c>
    </row>
    <row r="554" spans="3:19" ht="15" x14ac:dyDescent="0.25">
      <c r="C554" s="165"/>
      <c r="D554" s="166"/>
      <c r="E554" s="61" t="str">
        <f t="shared" si="160"/>
        <v>BE</v>
      </c>
      <c r="F554" s="64">
        <f>IF($C$2="National Currency",IF(Investment_Breakdown_DATA!P486=0,0,Investment_Breakdown_DATA!P486),IF($C$2="Current Exchange rate",IF(Investment_Breakdown_DATA!P486=0,0,Investment_Breakdown_DATA!P486/ECO!P11),IF($C$2="Constant Exchange rate",IF(Investment_Breakdown_DATA!P486=0,0,Investment_Breakdown_DATA!P486/ECO!P46))))</f>
        <v>5920.6884110000001</v>
      </c>
      <c r="G554" s="64">
        <f>IF($C$2="National Currency",IF(Investment_Breakdown_DATA!Q486=0,0,Investment_Breakdown_DATA!Q486),IF($C$2="Current Exchange rate",IF(Investment_Breakdown_DATA!Q486=0,0,Investment_Breakdown_DATA!Q486/ECO!Q11),IF($C$2="Constant Exchange rate",IF(Investment_Breakdown_DATA!Q486=0,0,Investment_Breakdown_DATA!Q486/ECO!Q46))))</f>
        <v>5839.7397330000003</v>
      </c>
      <c r="H554" s="64">
        <f>IF($C$2="National Currency",IF(Investment_Breakdown_DATA!R486=0,0,Investment_Breakdown_DATA!R486),IF($C$2="Current Exchange rate",IF(Investment_Breakdown_DATA!R486=0,0,Investment_Breakdown_DATA!R486/ECO!R11),IF($C$2="Constant Exchange rate",IF(Investment_Breakdown_DATA!R486=0,0,Investment_Breakdown_DATA!R486/ECO!R46))))</f>
        <v>5742.317779</v>
      </c>
      <c r="I554" s="64">
        <f>IF($C$2="National Currency",IF(Investment_Breakdown_DATA!S486=0,0,Investment_Breakdown_DATA!S486),IF($C$2="Current Exchange rate",IF(Investment_Breakdown_DATA!S486=0,0,Investment_Breakdown_DATA!S486/ECO!S11),IF($C$2="Constant Exchange rate",IF(Investment_Breakdown_DATA!S486=0,0,Investment_Breakdown_DATA!S486/ECO!S46))))</f>
        <v>5933.013868</v>
      </c>
      <c r="J554" s="64">
        <f>IF($C$2="National Currency",IF(Investment_Breakdown_DATA!T486=0,0,Investment_Breakdown_DATA!T486),IF($C$2="Current Exchange rate",IF(Investment_Breakdown_DATA!T486=0,0,Investment_Breakdown_DATA!T486/ECO!T11),IF($C$2="Constant Exchange rate",IF(Investment_Breakdown_DATA!T486=0,0,Investment_Breakdown_DATA!T486/ECO!T46))))</f>
        <v>6375.4563829999997</v>
      </c>
      <c r="K554" s="64">
        <f>IF($C$2="National Currency",IF(Investment_Breakdown_DATA!U486=0,0,Investment_Breakdown_DATA!U486),IF($C$2="Current Exchange rate",IF(Investment_Breakdown_DATA!U486=0,0,Investment_Breakdown_DATA!U486/ECO!U11),IF($C$2="Constant Exchange rate",IF(Investment_Breakdown_DATA!U486=0,0,Investment_Breakdown_DATA!U486/ECO!U46))))</f>
        <v>6269.3106550000002</v>
      </c>
      <c r="L554" s="64">
        <f>IF($C$2="National Currency",IF(Investment_Breakdown_DATA!V486=0,0,Investment_Breakdown_DATA!V486),IF($C$2="Current Exchange rate",IF(Investment_Breakdown_DATA!V486=0,0,Investment_Breakdown_DATA!V486/ECO!V11),IF($C$2="Constant Exchange rate",IF(Investment_Breakdown_DATA!V486=0,0,Investment_Breakdown_DATA!V486/ECO!V46))))</f>
        <v>6285.1724249999997</v>
      </c>
      <c r="M554" s="64">
        <f>IF($C$2="National Currency",IF(Investment_Breakdown_DATA!W486=0,0,Investment_Breakdown_DATA!W486),IF($C$2="Current Exchange rate",IF(Investment_Breakdown_DATA!W486=0,0,Investment_Breakdown_DATA!W486/ECO!W11),IF($C$2="Constant Exchange rate",IF(Investment_Breakdown_DATA!W486=0,0,Investment_Breakdown_DATA!W486/ECO!W46))))</f>
        <v>7599.2502709999999</v>
      </c>
      <c r="N554" s="64">
        <f>IF($C$2="National Currency",IF(Investment_Breakdown_DATA!X486=0,0,Investment_Breakdown_DATA!X486),IF($C$2="Current Exchange rate",IF(Investment_Breakdown_DATA!X486=0,0,Investment_Breakdown_DATA!X486/ECO!X11),IF($C$2="Constant Exchange rate",IF(Investment_Breakdown_DATA!X486=0,0,Investment_Breakdown_DATA!X486/ECO!X46))))</f>
        <v>12489.339115000001</v>
      </c>
      <c r="O554" s="64">
        <f>IF($C$2="National Currency",IF(Investment_Breakdown_DATA!Y486=0,0,Investment_Breakdown_DATA!Y486),IF($C$2="Current Exchange rate",IF(Investment_Breakdown_DATA!Y486=0,0,Investment_Breakdown_DATA!Y486/ECO!Y11),IF($C$2="Constant Exchange rate",IF(Investment_Breakdown_DATA!Y486=0,0,Investment_Breakdown_DATA!Y486/ECO!Y46))))</f>
        <v>16228.240032</v>
      </c>
      <c r="P554" s="144">
        <f>IF($C$2="National Currency",IF(Investment_Breakdown_DATA!Z486=0,0,Investment_Breakdown_DATA!Z486),IF($C$2="Current Exchange rate",IF(Investment_Breakdown_DATA!Z486=0,0,Investment_Breakdown_DATA!Z486/ECO!Z11),IF($C$2="Constant Exchange rate",IF(Investment_Breakdown_DATA!Z486=0,0,Investment_Breakdown_DATA!Z486/ECO!Z46))))</f>
        <v>19112.311301000002</v>
      </c>
      <c r="Q554" s="63">
        <f t="shared" ref="Q554:Q585" si="161">O554/$O$585</f>
        <v>2.0387751832297164E-2</v>
      </c>
      <c r="R554" s="63">
        <f t="shared" ref="R554:R584" si="162">IF(OR(O554=0, N554=0),"-",O554/N554-1)</f>
        <v>0.29936739506972687</v>
      </c>
      <c r="S554" s="63">
        <f t="shared" ref="S554:S584" si="163">IF(OR(O554=0, F554=0),"-",O554/F554-1)</f>
        <v>1.7409380304239082</v>
      </c>
    </row>
    <row r="555" spans="3:19" ht="15" x14ac:dyDescent="0.25">
      <c r="C555" s="165"/>
      <c r="D555" s="166"/>
      <c r="E555" s="61" t="str">
        <f t="shared" si="160"/>
        <v>BG</v>
      </c>
      <c r="F555" s="64">
        <f>IF($C$2="National Currency",IF(Investment_Breakdown_DATA!P487=0,0,Investment_Breakdown_DATA!P487),IF($C$2="Current Exchange rate",IF(Investment_Breakdown_DATA!P487=0,0,Investment_Breakdown_DATA!P487/ECO!P12),IF($C$2="Constant Exchange rate",IF(Investment_Breakdown_DATA!P487=0,0,Investment_Breakdown_DATA!P487/ECO!P47))))</f>
        <v>0</v>
      </c>
      <c r="G555" s="64">
        <f>IF($C$2="National Currency",IF(Investment_Breakdown_DATA!Q487=0,0,Investment_Breakdown_DATA!Q487),IF($C$2="Current Exchange rate",IF(Investment_Breakdown_DATA!Q487=0,0,Investment_Breakdown_DATA!Q487/ECO!Q12),IF($C$2="Constant Exchange rate",IF(Investment_Breakdown_DATA!Q487=0,0,Investment_Breakdown_DATA!Q487/ECO!Q47))))</f>
        <v>0</v>
      </c>
      <c r="H555" s="64">
        <f>IF($C$2="National Currency",IF(Investment_Breakdown_DATA!R487=0,0,Investment_Breakdown_DATA!R487),IF($C$2="Current Exchange rate",IF(Investment_Breakdown_DATA!R487=0,0,Investment_Breakdown_DATA!R487/ECO!R12),IF($C$2="Constant Exchange rate",IF(Investment_Breakdown_DATA!R487=0,0,Investment_Breakdown_DATA!R487/ECO!R47))))</f>
        <v>7.1581961345740872</v>
      </c>
      <c r="I555" s="64">
        <f>IF($C$2="National Currency",IF(Investment_Breakdown_DATA!S487=0,0,Investment_Breakdown_DATA!S487),IF($C$2="Current Exchange rate",IF(Investment_Breakdown_DATA!S487=0,0,Investment_Breakdown_DATA!S487/ECO!S12),IF($C$2="Constant Exchange rate",IF(Investment_Breakdown_DATA!S487=0,0,Investment_Breakdown_DATA!S487/ECO!S47))))</f>
        <v>18.406790060333368</v>
      </c>
      <c r="J555" s="64">
        <f>IF($C$2="National Currency",IF(Investment_Breakdown_DATA!T487=0,0,Investment_Breakdown_DATA!T487),IF($C$2="Current Exchange rate",IF(Investment_Breakdown_DATA!T487=0,0,Investment_Breakdown_DATA!T487/ECO!T12),IF($C$2="Constant Exchange rate",IF(Investment_Breakdown_DATA!T487=0,0,Investment_Breakdown_DATA!T487/ECO!T47))))</f>
        <v>21.985888127620413</v>
      </c>
      <c r="K555" s="64">
        <f>IF($C$2="National Currency",IF(Investment_Breakdown_DATA!U487=0,0,Investment_Breakdown_DATA!U487),IF($C$2="Current Exchange rate",IF(Investment_Breakdown_DATA!U487=0,0,Investment_Breakdown_DATA!U487/ECO!U12),IF($C$2="Constant Exchange rate",IF(Investment_Breakdown_DATA!U487=0,0,Investment_Breakdown_DATA!U487/ECO!U47))))</f>
        <v>26.076285918805603</v>
      </c>
      <c r="L555" s="64">
        <f>IF($C$2="National Currency",IF(Investment_Breakdown_DATA!V487=0,0,Investment_Breakdown_DATA!V487),IF($C$2="Current Exchange rate",IF(Investment_Breakdown_DATA!V487=0,0,Investment_Breakdown_DATA!V487/ECO!V12),IF($C$2="Constant Exchange rate",IF(Investment_Breakdown_DATA!V487=0,0,Investment_Breakdown_DATA!V487/ECO!V47))))</f>
        <v>32.723182329481546</v>
      </c>
      <c r="M555" s="64">
        <f>IF($C$2="National Currency",IF(Investment_Breakdown_DATA!W487=0,0,Investment_Breakdown_DATA!W487),IF($C$2="Current Exchange rate",IF(Investment_Breakdown_DATA!W487=0,0,Investment_Breakdown_DATA!W487/ECO!W12),IF($C$2="Constant Exchange rate",IF(Investment_Breakdown_DATA!W487=0,0,Investment_Breakdown_DATA!W487/ECO!W47))))</f>
        <v>37.324879844564883</v>
      </c>
      <c r="N555" s="64">
        <f>IF($C$2="National Currency",IF(Investment_Breakdown_DATA!X487=0,0,Investment_Breakdown_DATA!X487),IF($C$2="Current Exchange rate",IF(Investment_Breakdown_DATA!X487=0,0,Investment_Breakdown_DATA!X487/ECO!X12),IF($C$2="Constant Exchange rate",IF(Investment_Breakdown_DATA!X487=0,0,Investment_Breakdown_DATA!X487/ECO!X47))))</f>
        <v>36.302280396768587</v>
      </c>
      <c r="O555" s="141">
        <f>IF($C$2="National Currency",IF(Investment_Breakdown_DATA!Y487=0,0,Investment_Breakdown_DATA!Y487),IF($C$2="Current Exchange rate",IF(Investment_Breakdown_DATA!Y487=0,0,Investment_Breakdown_DATA!Y487/ECO!Y12),IF($C$2="Constant Exchange rate",IF(Investment_Breakdown_DATA!Y487=0,0,Investment_Breakdown_DATA!Y487/ECO!Y47))))</f>
        <v>36.302280396768587</v>
      </c>
      <c r="P555" s="144">
        <f>IF($C$2="National Currency",IF(Investment_Breakdown_DATA!Z487=0,0,Investment_Breakdown_DATA!Z487),IF($C$2="Current Exchange rate",IF(Investment_Breakdown_DATA!Z487=0,0,Investment_Breakdown_DATA!Z487/ECO!Z12),IF($C$2="Constant Exchange rate",IF(Investment_Breakdown_DATA!Z487=0,0,Investment_Breakdown_DATA!Z487/ECO!Z47))))</f>
        <v>0</v>
      </c>
      <c r="Q555" s="63">
        <f t="shared" si="161"/>
        <v>4.5607033308378427E-5</v>
      </c>
      <c r="R555" s="63">
        <f t="shared" si="162"/>
        <v>0</v>
      </c>
      <c r="S555" s="63" t="str">
        <f t="shared" si="163"/>
        <v>-</v>
      </c>
    </row>
    <row r="556" spans="3:19" ht="15" x14ac:dyDescent="0.25">
      <c r="C556" s="165"/>
      <c r="D556" s="166"/>
      <c r="E556" s="61" t="str">
        <f t="shared" si="160"/>
        <v>CH</v>
      </c>
      <c r="F556" s="64">
        <f>IF($C$2="National Currency",IF(Investment_Breakdown_DATA!P488=0,0,Investment_Breakdown_DATA!P488),IF($C$2="Current Exchange rate",IF(Investment_Breakdown_DATA!P488=0,0,Investment_Breakdown_DATA!P488/ECO!P13),IF($C$2="Constant Exchange rate",IF(Investment_Breakdown_DATA!P488=0,0,Investment_Breakdown_DATA!P488/ECO!P48))))</f>
        <v>51771.612608117102</v>
      </c>
      <c r="G556" s="64">
        <f>IF($C$2="National Currency",IF(Investment_Breakdown_DATA!Q488=0,0,Investment_Breakdown_DATA!Q488),IF($C$2="Current Exchange rate",IF(Investment_Breakdown_DATA!Q488=0,0,Investment_Breakdown_DATA!Q488/ECO!Q13),IF($C$2="Constant Exchange rate",IF(Investment_Breakdown_DATA!Q488=0,0,Investment_Breakdown_DATA!Q488/ECO!Q48))))</f>
        <v>53210.311876247506</v>
      </c>
      <c r="H556" s="64">
        <f>IF($C$2="National Currency",IF(Investment_Breakdown_DATA!R488=0,0,Investment_Breakdown_DATA!R488),IF($C$2="Current Exchange rate",IF(Investment_Breakdown_DATA!R488=0,0,Investment_Breakdown_DATA!R488/ECO!R13),IF($C$2="Constant Exchange rate",IF(Investment_Breakdown_DATA!R488=0,0,Investment_Breakdown_DATA!R488/ECO!R48))))</f>
        <v>54295.983033932142</v>
      </c>
      <c r="I556" s="64">
        <f>IF($C$2="National Currency",IF(Investment_Breakdown_DATA!S488=0,0,Investment_Breakdown_DATA!S488),IF($C$2="Current Exchange rate",IF(Investment_Breakdown_DATA!S488=0,0,Investment_Breakdown_DATA!S488/ECO!S13),IF($C$2="Constant Exchange rate",IF(Investment_Breakdown_DATA!S488=0,0,Investment_Breakdown_DATA!S488/ECO!S48))))</f>
        <v>53069.570858283434</v>
      </c>
      <c r="J556" s="64">
        <f>IF($C$2="National Currency",IF(Investment_Breakdown_DATA!T488=0,0,Investment_Breakdown_DATA!T488),IF($C$2="Current Exchange rate",IF(Investment_Breakdown_DATA!T488=0,0,Investment_Breakdown_DATA!T488/ECO!T13),IF($C$2="Constant Exchange rate",IF(Investment_Breakdown_DATA!T488=0,0,Investment_Breakdown_DATA!T488/ECO!T48))))</f>
        <v>37275.822855123086</v>
      </c>
      <c r="K556" s="64">
        <f>IF($C$2="National Currency",IF(Investment_Breakdown_DATA!U488=0,0,Investment_Breakdown_DATA!U488),IF($C$2="Current Exchange rate",IF(Investment_Breakdown_DATA!U488=0,0,Investment_Breakdown_DATA!U488/ECO!U13),IF($C$2="Constant Exchange rate",IF(Investment_Breakdown_DATA!U488=0,0,Investment_Breakdown_DATA!U488/ECO!U48))))</f>
        <v>38560.396172654691</v>
      </c>
      <c r="L556" s="64">
        <f>IF($C$2="National Currency",IF(Investment_Breakdown_DATA!V488=0,0,Investment_Breakdown_DATA!V488),IF($C$2="Current Exchange rate",IF(Investment_Breakdown_DATA!V488=0,0,Investment_Breakdown_DATA!V488/ECO!V13),IF($C$2="Constant Exchange rate",IF(Investment_Breakdown_DATA!V488=0,0,Investment_Breakdown_DATA!V488/ECO!V48))))</f>
        <v>38159.136277445112</v>
      </c>
      <c r="M556" s="64">
        <f>IF($C$2="National Currency",IF(Investment_Breakdown_DATA!W488=0,0,Investment_Breakdown_DATA!W488),IF($C$2="Current Exchange rate",IF(Investment_Breakdown_DATA!W488=0,0,Investment_Breakdown_DATA!W488/ECO!W13),IF($C$2="Constant Exchange rate",IF(Investment_Breakdown_DATA!W488=0,0,Investment_Breakdown_DATA!W488/ECO!W48))))</f>
        <v>38916.03808383234</v>
      </c>
      <c r="N556" s="64">
        <f>IF($C$2="National Currency",IF(Investment_Breakdown_DATA!X488=0,0,Investment_Breakdown_DATA!X488),IF($C$2="Current Exchange rate",IF(Investment_Breakdown_DATA!X488=0,0,Investment_Breakdown_DATA!X488/ECO!X13),IF($C$2="Constant Exchange rate",IF(Investment_Breakdown_DATA!X488=0,0,Investment_Breakdown_DATA!X488/ECO!X48))))</f>
        <v>40004.858921324019</v>
      </c>
      <c r="O556" s="64">
        <f>IF($C$2="National Currency",IF(Investment_Breakdown_DATA!Y488=0,0,Investment_Breakdown_DATA!Y488),IF($C$2="Current Exchange rate",IF(Investment_Breakdown_DATA!Y488=0,0,Investment_Breakdown_DATA!Y488/ECO!Y13),IF($C$2="Constant Exchange rate",IF(Investment_Breakdown_DATA!Y488=0,0,Investment_Breakdown_DATA!Y488/ECO!Y48))))</f>
        <v>40119.370231204266</v>
      </c>
      <c r="P556" s="144">
        <f>IF($C$2="National Currency",IF(Investment_Breakdown_DATA!Z488=0,0,Investment_Breakdown_DATA!Z488),IF($C$2="Current Exchange rate",IF(Investment_Breakdown_DATA!Z488=0,0,Investment_Breakdown_DATA!Z488/ECO!Z13),IF($C$2="Constant Exchange rate",IF(Investment_Breakdown_DATA!Z488=0,0,Investment_Breakdown_DATA!Z488/ECO!Z48))))</f>
        <v>40898.803704258149</v>
      </c>
      <c r="Q556" s="63">
        <f t="shared" si="161"/>
        <v>5.0402493574716871E-2</v>
      </c>
      <c r="R556" s="63">
        <f t="shared" si="162"/>
        <v>2.8624350383399388E-3</v>
      </c>
      <c r="S556" s="63">
        <f t="shared" si="163"/>
        <v>-0.22507010676128558</v>
      </c>
    </row>
    <row r="557" spans="3:19" ht="15" x14ac:dyDescent="0.25">
      <c r="C557" s="165"/>
      <c r="D557" s="166"/>
      <c r="E557" s="61" t="str">
        <f t="shared" si="160"/>
        <v>CY</v>
      </c>
      <c r="F557" s="64">
        <f>IF($C$2="National Currency",IF(Investment_Breakdown_DATA!P489=0,0,Investment_Breakdown_DATA!P489),IF($C$2="Current Exchange rate",IF(Investment_Breakdown_DATA!P489=0,0,Investment_Breakdown_DATA!P489/ECO!P14),IF($C$2="Constant Exchange rate",IF(Investment_Breakdown_DATA!P489=0,0,Investment_Breakdown_DATA!P489/ECO!P49))))</f>
        <v>0</v>
      </c>
      <c r="G557" s="64">
        <f>IF($C$2="National Currency",IF(Investment_Breakdown_DATA!Q489=0,0,Investment_Breakdown_DATA!Q489),IF($C$2="Current Exchange rate",IF(Investment_Breakdown_DATA!Q489=0,0,Investment_Breakdown_DATA!Q489/ECO!Q14),IF($C$2="Constant Exchange rate",IF(Investment_Breakdown_DATA!Q489=0,0,Investment_Breakdown_DATA!Q489/ECO!Q49))))</f>
        <v>0</v>
      </c>
      <c r="H557" s="64">
        <f>IF($C$2="National Currency",IF(Investment_Breakdown_DATA!R489=0,0,Investment_Breakdown_DATA!R489),IF($C$2="Current Exchange rate",IF(Investment_Breakdown_DATA!R489=0,0,Investment_Breakdown_DATA!R489/ECO!R14),IF($C$2="Constant Exchange rate",IF(Investment_Breakdown_DATA!R489=0,0,Investment_Breakdown_DATA!R489/ECO!R49))))</f>
        <v>0</v>
      </c>
      <c r="I557" s="64">
        <f>IF($C$2="National Currency",IF(Investment_Breakdown_DATA!S489=0,0,Investment_Breakdown_DATA!S489),IF($C$2="Current Exchange rate",IF(Investment_Breakdown_DATA!S489=0,0,Investment_Breakdown_DATA!S489/ECO!S14),IF($C$2="Constant Exchange rate",IF(Investment_Breakdown_DATA!S489=0,0,Investment_Breakdown_DATA!S489/ECO!S49))))</f>
        <v>0</v>
      </c>
      <c r="J557" s="64">
        <f>IF($C$2="National Currency",IF(Investment_Breakdown_DATA!T489=0,0,Investment_Breakdown_DATA!T489),IF($C$2="Current Exchange rate",IF(Investment_Breakdown_DATA!T489=0,0,Investment_Breakdown_DATA!T489/ECO!T14),IF($C$2="Constant Exchange rate",IF(Investment_Breakdown_DATA!T489=0,0,Investment_Breakdown_DATA!T489/ECO!T49))))</f>
        <v>74.3</v>
      </c>
      <c r="K557" s="64">
        <f>IF($C$2="National Currency",IF(Investment_Breakdown_DATA!U489=0,0,Investment_Breakdown_DATA!U489),IF($C$2="Current Exchange rate",IF(Investment_Breakdown_DATA!U489=0,0,Investment_Breakdown_DATA!U489/ECO!U14),IF($C$2="Constant Exchange rate",IF(Investment_Breakdown_DATA!U489=0,0,Investment_Breakdown_DATA!U489/ECO!U49))))</f>
        <v>69.099999999999994</v>
      </c>
      <c r="L557" s="64">
        <f>IF($C$2="National Currency",IF(Investment_Breakdown_DATA!V489=0,0,Investment_Breakdown_DATA!V489),IF($C$2="Current Exchange rate",IF(Investment_Breakdown_DATA!V489=0,0,Investment_Breakdown_DATA!V489/ECO!V14),IF($C$2="Constant Exchange rate",IF(Investment_Breakdown_DATA!V489=0,0,Investment_Breakdown_DATA!V489/ECO!V49))))</f>
        <v>46</v>
      </c>
      <c r="M557" s="64">
        <f>IF($C$2="National Currency",IF(Investment_Breakdown_DATA!W489=0,0,Investment_Breakdown_DATA!W489),IF($C$2="Current Exchange rate",IF(Investment_Breakdown_DATA!W489=0,0,Investment_Breakdown_DATA!W489/ECO!W14),IF($C$2="Constant Exchange rate",IF(Investment_Breakdown_DATA!W489=0,0,Investment_Breakdown_DATA!W489/ECO!W49))))</f>
        <v>50</v>
      </c>
      <c r="N557" s="64">
        <f>IF($C$2="National Currency",IF(Investment_Breakdown_DATA!X489=0,0,Investment_Breakdown_DATA!X489),IF($C$2="Current Exchange rate",IF(Investment_Breakdown_DATA!X489=0,0,Investment_Breakdown_DATA!X489/ECO!X14),IF($C$2="Constant Exchange rate",IF(Investment_Breakdown_DATA!X489=0,0,Investment_Breakdown_DATA!X489/ECO!X49))))</f>
        <v>47</v>
      </c>
      <c r="O557" s="64">
        <f>IF($C$2="National Currency",IF(Investment_Breakdown_DATA!Y489=0,0,Investment_Breakdown_DATA!Y489),IF($C$2="Current Exchange rate",IF(Investment_Breakdown_DATA!Y489=0,0,Investment_Breakdown_DATA!Y489/ECO!Y14),IF($C$2="Constant Exchange rate",IF(Investment_Breakdown_DATA!Y489=0,0,Investment_Breakdown_DATA!Y489/ECO!Y49))))</f>
        <v>47</v>
      </c>
      <c r="P557" s="144">
        <f>IF($C$2="National Currency",IF(Investment_Breakdown_DATA!Z489=0,0,Investment_Breakdown_DATA!Z489),IF($C$2="Current Exchange rate",IF(Investment_Breakdown_DATA!Z489=0,0,Investment_Breakdown_DATA!Z489/ECO!Z14),IF($C$2="Constant Exchange rate",IF(Investment_Breakdown_DATA!Z489=0,0,Investment_Breakdown_DATA!Z489/ECO!Z49))))</f>
        <v>0</v>
      </c>
      <c r="Q557" s="63">
        <f t="shared" si="161"/>
        <v>5.9046719436517559E-5</v>
      </c>
      <c r="R557" s="63">
        <f t="shared" si="162"/>
        <v>0</v>
      </c>
      <c r="S557" s="63" t="str">
        <f t="shared" si="163"/>
        <v>-</v>
      </c>
    </row>
    <row r="558" spans="3:19" ht="15" x14ac:dyDescent="0.25">
      <c r="C558" s="165"/>
      <c r="D558" s="166"/>
      <c r="E558" s="61" t="str">
        <f t="shared" si="160"/>
        <v xml:space="preserve">CZ </v>
      </c>
      <c r="F558" s="64">
        <f>IF($C$2="National Currency",IF(Investment_Breakdown_DATA!P490=0,0,Investment_Breakdown_DATA!P490),IF($C$2="Current Exchange rate",IF(Investment_Breakdown_DATA!P490=0,0,Investment_Breakdown_DATA!P490/ECO!P15),IF($C$2="Constant Exchange rate",IF(Investment_Breakdown_DATA!P490=0,0,Investment_Breakdown_DATA!P490/ECO!P50))))</f>
        <v>181.611681990265</v>
      </c>
      <c r="G558" s="64">
        <f>IF($C$2="National Currency",IF(Investment_Breakdown_DATA!Q490=0,0,Investment_Breakdown_DATA!Q490),IF($C$2="Current Exchange rate",IF(Investment_Breakdown_DATA!Q490=0,0,Investment_Breakdown_DATA!Q490/ECO!Q15),IF($C$2="Constant Exchange rate",IF(Investment_Breakdown_DATA!Q490=0,0,Investment_Breakdown_DATA!Q490/ECO!Q50))))</f>
        <v>167.40580493960701</v>
      </c>
      <c r="H558" s="64">
        <f>IF($C$2="National Currency",IF(Investment_Breakdown_DATA!R490=0,0,Investment_Breakdown_DATA!R490),IF($C$2="Current Exchange rate",IF(Investment_Breakdown_DATA!R490=0,0,Investment_Breakdown_DATA!R490/ECO!R15),IF($C$2="Constant Exchange rate",IF(Investment_Breakdown_DATA!R490=0,0,Investment_Breakdown_DATA!R490/ECO!R50))))</f>
        <v>74.202271498107081</v>
      </c>
      <c r="I558" s="64">
        <f>IF($C$2="National Currency",IF(Investment_Breakdown_DATA!S490=0,0,Investment_Breakdown_DATA!S490),IF($C$2="Current Exchange rate",IF(Investment_Breakdown_DATA!S490=0,0,Investment_Breakdown_DATA!S490/ECO!S15),IF($C$2="Constant Exchange rate",IF(Investment_Breakdown_DATA!S490=0,0,Investment_Breakdown_DATA!S490/ECO!S50))))</f>
        <v>241.78835406526051</v>
      </c>
      <c r="J558" s="64">
        <f>IF($C$2="National Currency",IF(Investment_Breakdown_DATA!T490=0,0,Investment_Breakdown_DATA!T490),IF($C$2="Current Exchange rate",IF(Investment_Breakdown_DATA!T490=0,0,Investment_Breakdown_DATA!T490/ECO!T15),IF($C$2="Constant Exchange rate",IF(Investment_Breakdown_DATA!T490=0,0,Investment_Breakdown_DATA!T490/ECO!T50))))</f>
        <v>107.98629890030648</v>
      </c>
      <c r="K558" s="64">
        <f>IF($C$2="National Currency",IF(Investment_Breakdown_DATA!U490=0,0,Investment_Breakdown_DATA!U490),IF($C$2="Current Exchange rate",IF(Investment_Breakdown_DATA!U490=0,0,Investment_Breakdown_DATA!U490/ECO!U15),IF($C$2="Constant Exchange rate",IF(Investment_Breakdown_DATA!U490=0,0,Investment_Breakdown_DATA!U490/ECO!U50))))</f>
        <v>160.55525509284297</v>
      </c>
      <c r="L558" s="64">
        <f>IF($C$2="National Currency",IF(Investment_Breakdown_DATA!V490=0,0,Investment_Breakdown_DATA!V490),IF($C$2="Current Exchange rate",IF(Investment_Breakdown_DATA!V490=0,0,Investment_Breakdown_DATA!V490/ECO!V15),IF($C$2="Constant Exchange rate",IF(Investment_Breakdown_DATA!V490=0,0,Investment_Breakdown_DATA!V490/ECO!V50))))</f>
        <v>61.186226789255457</v>
      </c>
      <c r="M558" s="64">
        <f>IF($C$2="National Currency",IF(Investment_Breakdown_DATA!W490=0,0,Investment_Breakdown_DATA!W490),IF($C$2="Current Exchange rate",IF(Investment_Breakdown_DATA!W490=0,0,Investment_Breakdown_DATA!W490/ECO!W15),IF($C$2="Constant Exchange rate",IF(Investment_Breakdown_DATA!W490=0,0,Investment_Breakdown_DATA!W490/ECO!W50))))</f>
        <v>26.140255994231115</v>
      </c>
      <c r="N558" s="64">
        <f>IF($C$2="National Currency",IF(Investment_Breakdown_DATA!X490=0,0,Investment_Breakdown_DATA!X490),IF($C$2="Current Exchange rate",IF(Investment_Breakdown_DATA!X490=0,0,Investment_Breakdown_DATA!X490/ECO!X15),IF($C$2="Constant Exchange rate",IF(Investment_Breakdown_DATA!X490=0,0,Investment_Breakdown_DATA!X490/ECO!X50))))</f>
        <v>10.636380025238868</v>
      </c>
      <c r="O558" s="141">
        <f>IF($C$2="National Currency",IF(Investment_Breakdown_DATA!Y490=0,0,Investment_Breakdown_DATA!Y490),IF($C$2="Current Exchange rate",IF(Investment_Breakdown_DATA!Y490=0,0,Investment_Breakdown_DATA!Y490/ECO!Y15),IF($C$2="Constant Exchange rate",IF(Investment_Breakdown_DATA!Y490=0,0,Investment_Breakdown_DATA!Y490/ECO!Y50))))</f>
        <v>10.636380025238868</v>
      </c>
      <c r="P558" s="144">
        <f>IF($C$2="National Currency",IF(Investment_Breakdown_DATA!Z490=0,0,Investment_Breakdown_DATA!Z490),IF($C$2="Current Exchange rate",IF(Investment_Breakdown_DATA!Z490=0,0,Investment_Breakdown_DATA!Z490/ECO!Z15),IF($C$2="Constant Exchange rate",IF(Investment_Breakdown_DATA!Z490=0,0,Investment_Breakdown_DATA!Z490/ECO!Z50))))</f>
        <v>0</v>
      </c>
      <c r="Q558" s="63">
        <f t="shared" si="161"/>
        <v>1.3362624407882106E-5</v>
      </c>
      <c r="R558" s="63">
        <f t="shared" si="162"/>
        <v>0</v>
      </c>
      <c r="S558" s="63">
        <f t="shared" si="163"/>
        <v>-0.94143339289259476</v>
      </c>
    </row>
    <row r="559" spans="3:19" ht="15" x14ac:dyDescent="0.25">
      <c r="C559" s="165"/>
      <c r="D559" s="166"/>
      <c r="E559" s="61" t="str">
        <f t="shared" si="160"/>
        <v>DE</v>
      </c>
      <c r="F559" s="64">
        <f>IF($C$2="National Currency",IF(Investment_Breakdown_DATA!P491=0,0,Investment_Breakdown_DATA!P491),IF($C$2="Current Exchange rate",IF(Investment_Breakdown_DATA!P491=0,0,Investment_Breakdown_DATA!P491/ECO!P16),IF($C$2="Constant Exchange rate",IF(Investment_Breakdown_DATA!P491=0,0,Investment_Breakdown_DATA!P491/ECO!P51))))</f>
        <v>553995</v>
      </c>
      <c r="G559" s="64">
        <f>IF($C$2="National Currency",IF(Investment_Breakdown_DATA!Q491=0,0,Investment_Breakdown_DATA!Q491),IF($C$2="Current Exchange rate",IF(Investment_Breakdown_DATA!Q491=0,0,Investment_Breakdown_DATA!Q491/ECO!Q16),IF($C$2="Constant Exchange rate",IF(Investment_Breakdown_DATA!Q491=0,0,Investment_Breakdown_DATA!Q491/ECO!Q51))))</f>
        <v>576176</v>
      </c>
      <c r="H559" s="64">
        <f>IF($C$2="National Currency",IF(Investment_Breakdown_DATA!R491=0,0,Investment_Breakdown_DATA!R491),IF($C$2="Current Exchange rate",IF(Investment_Breakdown_DATA!R491=0,0,Investment_Breakdown_DATA!R491/ECO!R16),IF($C$2="Constant Exchange rate",IF(Investment_Breakdown_DATA!R491=0,0,Investment_Breakdown_DATA!R491/ECO!R51))))</f>
        <v>606058</v>
      </c>
      <c r="I559" s="64">
        <f>IF($C$2="National Currency",IF(Investment_Breakdown_DATA!S491=0,0,Investment_Breakdown_DATA!S491),IF($C$2="Current Exchange rate",IF(Investment_Breakdown_DATA!S491=0,0,Investment_Breakdown_DATA!S491/ECO!S16),IF($C$2="Constant Exchange rate",IF(Investment_Breakdown_DATA!S491=0,0,Investment_Breakdown_DATA!S491/ECO!S51))))</f>
        <v>638535</v>
      </c>
      <c r="J559" s="64">
        <f>IF($C$2="National Currency",IF(Investment_Breakdown_DATA!T491=0,0,Investment_Breakdown_DATA!T491),IF($C$2="Current Exchange rate",IF(Investment_Breakdown_DATA!T491=0,0,Investment_Breakdown_DATA!T491/ECO!T16),IF($C$2="Constant Exchange rate",IF(Investment_Breakdown_DATA!T491=0,0,Investment_Breakdown_DATA!T491/ECO!T51))))</f>
        <v>650946</v>
      </c>
      <c r="K559" s="64">
        <f>IF($C$2="National Currency",IF(Investment_Breakdown_DATA!U491=0,0,Investment_Breakdown_DATA!U491),IF($C$2="Current Exchange rate",IF(Investment_Breakdown_DATA!U491=0,0,Investment_Breakdown_DATA!U491/ECO!U16),IF($C$2="Constant Exchange rate",IF(Investment_Breakdown_DATA!U491=0,0,Investment_Breakdown_DATA!U491/ECO!U51))))</f>
        <v>677358</v>
      </c>
      <c r="L559" s="64">
        <f>IF($C$2="National Currency",IF(Investment_Breakdown_DATA!V491=0,0,Investment_Breakdown_DATA!V491),IF($C$2="Current Exchange rate",IF(Investment_Breakdown_DATA!V491=0,0,Investment_Breakdown_DATA!V491/ECO!V16),IF($C$2="Constant Exchange rate",IF(Investment_Breakdown_DATA!V491=0,0,Investment_Breakdown_DATA!V491/ECO!V51))))</f>
        <v>624660</v>
      </c>
      <c r="M559" s="64">
        <f>IF($C$2="National Currency",IF(Investment_Breakdown_DATA!W491=0,0,Investment_Breakdown_DATA!W491),IF($C$2="Current Exchange rate",IF(Investment_Breakdown_DATA!W491=0,0,Investment_Breakdown_DATA!W491/ECO!W16),IF($C$2="Constant Exchange rate",IF(Investment_Breakdown_DATA!W491=0,0,Investment_Breakdown_DATA!W491/ECO!W51))))</f>
        <v>638562</v>
      </c>
      <c r="N559" s="64">
        <f>IF($C$2="National Currency",IF(Investment_Breakdown_DATA!X491=0,0,Investment_Breakdown_DATA!X491),IF($C$2="Current Exchange rate",IF(Investment_Breakdown_DATA!X491=0,0,Investment_Breakdown_DATA!X491/ECO!X16),IF($C$2="Constant Exchange rate",IF(Investment_Breakdown_DATA!X491=0,0,Investment_Breakdown_DATA!X491/ECO!X51))))</f>
        <v>673014</v>
      </c>
      <c r="O559" s="64">
        <f>IF($C$2="National Currency",IF(Investment_Breakdown_DATA!Y491=0,0,Investment_Breakdown_DATA!Y491),IF($C$2="Current Exchange rate",IF(Investment_Breakdown_DATA!Y491=0,0,Investment_Breakdown_DATA!Y491/ECO!Y16),IF($C$2="Constant Exchange rate",IF(Investment_Breakdown_DATA!Y491=0,0,Investment_Breakdown_DATA!Y491/ECO!Y51))))</f>
        <v>629745</v>
      </c>
      <c r="P559" s="144">
        <f>IF($C$2="National Currency",IF(Investment_Breakdown_DATA!Z491=0,0,Investment_Breakdown_DATA!Z491),IF($C$2="Current Exchange rate",IF(Investment_Breakdown_DATA!Z491=0,0,Investment_Breakdown_DATA!Z491/ECO!Z16),IF($C$2="Constant Exchange rate",IF(Investment_Breakdown_DATA!Z491=0,0,Investment_Breakdown_DATA!Z491/ECO!Z51))))</f>
        <v>681780</v>
      </c>
      <c r="Q559" s="63">
        <f t="shared" si="161"/>
        <v>0.79115694322446273</v>
      </c>
      <c r="R559" s="63">
        <f t="shared" si="162"/>
        <v>-6.4291381754317145E-2</v>
      </c>
      <c r="S559" s="63">
        <f t="shared" si="163"/>
        <v>0.13673408604770798</v>
      </c>
    </row>
    <row r="560" spans="3:19" ht="15" x14ac:dyDescent="0.25">
      <c r="C560" s="165"/>
      <c r="D560" s="166"/>
      <c r="E560" s="61" t="str">
        <f t="shared" si="160"/>
        <v>DK</v>
      </c>
      <c r="F560" s="64">
        <f>IF($C$2="National Currency",IF(Investment_Breakdown_DATA!P492=0,0,Investment_Breakdown_DATA!P492),IF($C$2="Current Exchange rate",IF(Investment_Breakdown_DATA!P492=0,0,Investment_Breakdown_DATA!P492/ECO!P17),IF($C$2="Constant Exchange rate",IF(Investment_Breakdown_DATA!P492=0,0,Investment_Breakdown_DATA!P492/ECO!P52))))</f>
        <v>65.007454367184664</v>
      </c>
      <c r="G560" s="64">
        <f>IF($C$2="National Currency",IF(Investment_Breakdown_DATA!Q492=0,0,Investment_Breakdown_DATA!Q492),IF($C$2="Current Exchange rate",IF(Investment_Breakdown_DATA!Q492=0,0,Investment_Breakdown_DATA!Q492/ECO!Q17),IF($C$2="Constant Exchange rate",IF(Investment_Breakdown_DATA!Q492=0,0,Investment_Breakdown_DATA!Q492/ECO!Q52))))</f>
        <v>5.8736384027507293</v>
      </c>
      <c r="H560" s="64">
        <f>IF($C$2="National Currency",IF(Investment_Breakdown_DATA!R492=0,0,Investment_Breakdown_DATA!R492),IF($C$2="Current Exchange rate",IF(Investment_Breakdown_DATA!R492=0,0,Investment_Breakdown_DATA!R492/ECO!R17),IF($C$2="Constant Exchange rate",IF(Investment_Breakdown_DATA!R492=0,0,Investment_Breakdown_DATA!R492/ECO!R52))))</f>
        <v>26.960767195411872</v>
      </c>
      <c r="I560" s="64">
        <f>IF($C$2="National Currency",IF(Investment_Breakdown_DATA!S492=0,0,Investment_Breakdown_DATA!S492),IF($C$2="Current Exchange rate",IF(Investment_Breakdown_DATA!S492=0,0,Investment_Breakdown_DATA!S492/ECO!S17),IF($C$2="Constant Exchange rate",IF(Investment_Breakdown_DATA!S492=0,0,Investment_Breakdown_DATA!S492/ECO!S52))))</f>
        <v>21.074503377969997</v>
      </c>
      <c r="J560" s="64">
        <f>IF($C$2="National Currency",IF(Investment_Breakdown_DATA!T492=0,0,Investment_Breakdown_DATA!T492),IF($C$2="Current Exchange rate",IF(Investment_Breakdown_DATA!T492=0,0,Investment_Breakdown_DATA!T492/ECO!T17),IF($C$2="Constant Exchange rate",IF(Investment_Breakdown_DATA!T492=0,0,Investment_Breakdown_DATA!T492/ECO!T52))))</f>
        <v>14.683894537493453</v>
      </c>
      <c r="K560" s="64">
        <f>IF($C$2="National Currency",IF(Investment_Breakdown_DATA!U492=0,0,Investment_Breakdown_DATA!U492),IF($C$2="Current Exchange rate",IF(Investment_Breakdown_DATA!U492=0,0,Investment_Breakdown_DATA!U492/ECO!U17),IF($C$2="Constant Exchange rate",IF(Investment_Breakdown_DATA!U492=0,0,Investment_Breakdown_DATA!U492/ECO!U52))))</f>
        <v>11.459578526049992</v>
      </c>
      <c r="L560" s="64">
        <f>IF($C$2="National Currency",IF(Investment_Breakdown_DATA!V492=0,0,Investment_Breakdown_DATA!V492),IF($C$2="Current Exchange rate",IF(Investment_Breakdown_DATA!V492=0,0,Investment_Breakdown_DATA!V492/ECO!V17),IF($C$2="Constant Exchange rate",IF(Investment_Breakdown_DATA!V492=0,0,Investment_Breakdown_DATA!V492/ECO!V52))))</f>
        <v>9.562005560554983</v>
      </c>
      <c r="M560" s="64">
        <f>IF($C$2="National Currency",IF(Investment_Breakdown_DATA!W492=0,0,Investment_Breakdown_DATA!W492),IF($C$2="Current Exchange rate",IF(Investment_Breakdown_DATA!W492=0,0,Investment_Breakdown_DATA!W492/ECO!W17),IF($C$2="Constant Exchange rate",IF(Investment_Breakdown_DATA!W492=0,0,Investment_Breakdown_DATA!W492/ECO!W52))))</f>
        <v>8.0911447490363049</v>
      </c>
      <c r="N560" s="64">
        <f>IF($C$2="National Currency",IF(Investment_Breakdown_DATA!X492=0,0,Investment_Breakdown_DATA!X492),IF($C$2="Current Exchange rate",IF(Investment_Breakdown_DATA!X492=0,0,Investment_Breakdown_DATA!X492/ECO!X17),IF($C$2="Constant Exchange rate",IF(Investment_Breakdown_DATA!X492=0,0,Investment_Breakdown_DATA!X492/ECO!X52))))</f>
        <v>6.8729265442628238</v>
      </c>
      <c r="O560" s="141">
        <f>IF($C$2="National Currency",IF(Investment_Breakdown_DATA!Y492=0,0,Investment_Breakdown_DATA!Y492),IF($C$2="Current Exchange rate",IF(Investment_Breakdown_DATA!Y492=0,0,Investment_Breakdown_DATA!Y492/ECO!Y17),IF($C$2="Constant Exchange rate",IF(Investment_Breakdown_DATA!Y492=0,0,Investment_Breakdown_DATA!Y492/ECO!Y52))))</f>
        <v>6.8729265442628238</v>
      </c>
      <c r="P560" s="144">
        <f>IF($C$2="National Currency",IF(Investment_Breakdown_DATA!Z492=0,0,Investment_Breakdown_DATA!Z492),IF($C$2="Current Exchange rate",IF(Investment_Breakdown_DATA!Z492=0,0,Investment_Breakdown_DATA!Z492/ECO!Z17),IF($C$2="Constant Exchange rate",IF(Investment_Breakdown_DATA!Z492=0,0,Investment_Breakdown_DATA!Z492/ECO!Z52))))</f>
        <v>0</v>
      </c>
      <c r="Q560" s="63">
        <f t="shared" si="161"/>
        <v>8.6345481992953427E-6</v>
      </c>
      <c r="R560" s="63">
        <f t="shared" si="162"/>
        <v>0</v>
      </c>
      <c r="S560" s="63">
        <f t="shared" si="163"/>
        <v>-0.89427479338842975</v>
      </c>
    </row>
    <row r="561" spans="3:19" ht="15" x14ac:dyDescent="0.25">
      <c r="C561" s="165"/>
      <c r="D561" s="166"/>
      <c r="E561" s="61" t="str">
        <f t="shared" si="160"/>
        <v>EE</v>
      </c>
      <c r="F561" s="64">
        <f>IF($C$2="National Currency",IF(Investment_Breakdown_DATA!P493=0,0,Investment_Breakdown_DATA!P493),IF($C$2="Current Exchange rate",IF(Investment_Breakdown_DATA!P493=0,0,Investment_Breakdown_DATA!P493/ECO!P18),IF($C$2="Constant Exchange rate",IF(Investment_Breakdown_DATA!P493=0,0,Investment_Breakdown_DATA!P493/ECO!P53))))</f>
        <v>2.1410402259915893</v>
      </c>
      <c r="G561" s="64">
        <f>IF($C$2="National Currency",IF(Investment_Breakdown_DATA!Q493=0,0,Investment_Breakdown_DATA!Q493),IF($C$2="Current Exchange rate",IF(Investment_Breakdown_DATA!Q493=0,0,Investment_Breakdown_DATA!Q493/ECO!Q18),IF($C$2="Constant Exchange rate",IF(Investment_Breakdown_DATA!Q493=0,0,Investment_Breakdown_DATA!Q493/ECO!Q53))))</f>
        <v>2.3327751716027763</v>
      </c>
      <c r="H561" s="64">
        <f>IF($C$2="National Currency",IF(Investment_Breakdown_DATA!R493=0,0,Investment_Breakdown_DATA!R493),IF($C$2="Current Exchange rate",IF(Investment_Breakdown_DATA!R493=0,0,Investment_Breakdown_DATA!R493/ECO!R18),IF($C$2="Constant Exchange rate",IF(Investment_Breakdown_DATA!R493=0,0,Investment_Breakdown_DATA!R493/ECO!R53))))</f>
        <v>5.2407551800391143</v>
      </c>
      <c r="I561" s="64">
        <f>IF($C$2="National Currency",IF(Investment_Breakdown_DATA!S493=0,0,Investment_Breakdown_DATA!S493),IF($C$2="Current Exchange rate",IF(Investment_Breakdown_DATA!S493=0,0,Investment_Breakdown_DATA!S493/ECO!S18),IF($C$2="Constant Exchange rate",IF(Investment_Breakdown_DATA!S493=0,0,Investment_Breakdown_DATA!S493/ECO!S53))))</f>
        <v>4.8508941239630339</v>
      </c>
      <c r="J561" s="64">
        <f>IF($C$2="National Currency",IF(Investment_Breakdown_DATA!T493=0,0,Investment_Breakdown_DATA!T493),IF($C$2="Current Exchange rate",IF(Investment_Breakdown_DATA!T493=0,0,Investment_Breakdown_DATA!T493/ECO!T18),IF($C$2="Constant Exchange rate",IF(Investment_Breakdown_DATA!T493=0,0,Investment_Breakdown_DATA!T493/ECO!T53))))</f>
        <v>6.3464266997302925</v>
      </c>
      <c r="K561" s="64">
        <f>IF($C$2="National Currency",IF(Investment_Breakdown_DATA!U493=0,0,Investment_Breakdown_DATA!U493),IF($C$2="Current Exchange rate",IF(Investment_Breakdown_DATA!U493=0,0,Investment_Breakdown_DATA!U493/ECO!U18),IF($C$2="Constant Exchange rate",IF(Investment_Breakdown_DATA!U493=0,0,Investment_Breakdown_DATA!U493/ECO!U53))))</f>
        <v>4.9563483440491867</v>
      </c>
      <c r="L561" s="64">
        <f>IF($C$2="National Currency",IF(Investment_Breakdown_DATA!V493=0,0,Investment_Breakdown_DATA!V493),IF($C$2="Current Exchange rate",IF(Investment_Breakdown_DATA!V493=0,0,Investment_Breakdown_DATA!V493/ECO!V18),IF($C$2="Constant Exchange rate",IF(Investment_Breakdown_DATA!V493=0,0,Investment_Breakdown_DATA!V493/ECO!V53))))</f>
        <v>2.2848414351999797</v>
      </c>
      <c r="M561" s="64">
        <f>IF($C$2="National Currency",IF(Investment_Breakdown_DATA!W493=0,0,Investment_Breakdown_DATA!W493),IF($C$2="Current Exchange rate",IF(Investment_Breakdown_DATA!W493=0,0,Investment_Breakdown_DATA!W493/ECO!W18),IF($C$2="Constant Exchange rate",IF(Investment_Breakdown_DATA!W493=0,0,Investment_Breakdown_DATA!W493/ECO!W53))))</f>
        <v>17</v>
      </c>
      <c r="N561" s="64">
        <f>IF($C$2="National Currency",IF(Investment_Breakdown_DATA!X493=0,0,Investment_Breakdown_DATA!X493),IF($C$2="Current Exchange rate",IF(Investment_Breakdown_DATA!X493=0,0,Investment_Breakdown_DATA!X493/ECO!X18),IF($C$2="Constant Exchange rate",IF(Investment_Breakdown_DATA!X493=0,0,Investment_Breakdown_DATA!X493/ECO!X53))))</f>
        <v>1.26</v>
      </c>
      <c r="O561" s="141">
        <f>IF($C$2="National Currency",IF(Investment_Breakdown_DATA!Y493=0,0,Investment_Breakdown_DATA!Y493),IF($C$2="Current Exchange rate",IF(Investment_Breakdown_DATA!Y493=0,0,Investment_Breakdown_DATA!Y493/ECO!Y18),IF($C$2="Constant Exchange rate",IF(Investment_Breakdown_DATA!Y493=0,0,Investment_Breakdown_DATA!Y493/ECO!Y53))))</f>
        <v>1.26</v>
      </c>
      <c r="P561" s="144">
        <f>IF($C$2="National Currency",IF(Investment_Breakdown_DATA!Z493=0,0,Investment_Breakdown_DATA!Z493),IF($C$2="Current Exchange rate",IF(Investment_Breakdown_DATA!Z493=0,0,Investment_Breakdown_DATA!Z493/ECO!Z18),IF($C$2="Constant Exchange rate",IF(Investment_Breakdown_DATA!Z493=0,0,Investment_Breakdown_DATA!Z493/ECO!Z53))))</f>
        <v>0</v>
      </c>
      <c r="Q561" s="63">
        <f t="shared" si="161"/>
        <v>1.5829546061704707E-6</v>
      </c>
      <c r="R561" s="63">
        <f t="shared" si="162"/>
        <v>0</v>
      </c>
      <c r="S561" s="63">
        <f t="shared" si="163"/>
        <v>-0.41150101492537317</v>
      </c>
    </row>
    <row r="562" spans="3:19" ht="15" x14ac:dyDescent="0.25">
      <c r="C562" s="165"/>
      <c r="D562" s="166"/>
      <c r="E562" s="61" t="str">
        <f t="shared" si="160"/>
        <v>ES</v>
      </c>
      <c r="F562" s="64">
        <f>IF($C$2="National Currency",IF(Investment_Breakdown_DATA!P494=0,0,Investment_Breakdown_DATA!P494),IF($C$2="Current Exchange rate",IF(Investment_Breakdown_DATA!P494=0,0,Investment_Breakdown_DATA!P494/ECO!P19),IF($C$2="Constant Exchange rate",IF(Investment_Breakdown_DATA!P494=0,0,Investment_Breakdown_DATA!P494/ECO!P54))))</f>
        <v>2076.59</v>
      </c>
      <c r="G562" s="64">
        <f>IF($C$2="National Currency",IF(Investment_Breakdown_DATA!Q494=0,0,Investment_Breakdown_DATA!Q494),IF($C$2="Current Exchange rate",IF(Investment_Breakdown_DATA!Q494=0,0,Investment_Breakdown_DATA!Q494/ECO!Q19),IF($C$2="Constant Exchange rate",IF(Investment_Breakdown_DATA!Q494=0,0,Investment_Breakdown_DATA!Q494/ECO!Q54))))</f>
        <v>1442.81</v>
      </c>
      <c r="H562" s="64">
        <f>IF($C$2="National Currency",IF(Investment_Breakdown_DATA!R494=0,0,Investment_Breakdown_DATA!R494),IF($C$2="Current Exchange rate",IF(Investment_Breakdown_DATA!R494=0,0,Investment_Breakdown_DATA!R494/ECO!R19),IF($C$2="Constant Exchange rate",IF(Investment_Breakdown_DATA!R494=0,0,Investment_Breakdown_DATA!R494/ECO!R54))))</f>
        <v>1304.9000000000001</v>
      </c>
      <c r="I562" s="64">
        <f>IF($C$2="National Currency",IF(Investment_Breakdown_DATA!S494=0,0,Investment_Breakdown_DATA!S494),IF($C$2="Current Exchange rate",IF(Investment_Breakdown_DATA!S494=0,0,Investment_Breakdown_DATA!S494/ECO!S19),IF($C$2="Constant Exchange rate",IF(Investment_Breakdown_DATA!S494=0,0,Investment_Breakdown_DATA!S494/ECO!S54))))</f>
        <v>1130.10387479</v>
      </c>
      <c r="J562" s="64">
        <f>IF($C$2="National Currency",IF(Investment_Breakdown_DATA!T494=0,0,Investment_Breakdown_DATA!T494),IF($C$2="Current Exchange rate",IF(Investment_Breakdown_DATA!T494=0,0,Investment_Breakdown_DATA!T494/ECO!T19),IF($C$2="Constant Exchange rate",IF(Investment_Breakdown_DATA!T494=0,0,Investment_Breakdown_DATA!T494/ECO!T54))))</f>
        <v>12131.515090229999</v>
      </c>
      <c r="K562" s="64">
        <f>IF($C$2="National Currency",IF(Investment_Breakdown_DATA!U494=0,0,Investment_Breakdown_DATA!U494),IF($C$2="Current Exchange rate",IF(Investment_Breakdown_DATA!U494=0,0,Investment_Breakdown_DATA!U494/ECO!U19),IF($C$2="Constant Exchange rate",IF(Investment_Breakdown_DATA!U494=0,0,Investment_Breakdown_DATA!U494/ECO!U54))))</f>
        <v>23779.886438750022</v>
      </c>
      <c r="L562" s="64">
        <f>IF($C$2="National Currency",IF(Investment_Breakdown_DATA!V494=0,0,Investment_Breakdown_DATA!V494),IF($C$2="Current Exchange rate",IF(Investment_Breakdown_DATA!V494=0,0,Investment_Breakdown_DATA!V494/ECO!V19),IF($C$2="Constant Exchange rate",IF(Investment_Breakdown_DATA!V494=0,0,Investment_Breakdown_DATA!V494/ECO!V54))))</f>
        <v>24310.823365289998</v>
      </c>
      <c r="M562" s="64">
        <f>IF($C$2="National Currency",IF(Investment_Breakdown_DATA!W494=0,0,Investment_Breakdown_DATA!W494),IF($C$2="Current Exchange rate",IF(Investment_Breakdown_DATA!W494=0,0,Investment_Breakdown_DATA!W494/ECO!W19),IF($C$2="Constant Exchange rate",IF(Investment_Breakdown_DATA!W494=0,0,Investment_Breakdown_DATA!W494/ECO!W54))))</f>
        <v>10985.271159299997</v>
      </c>
      <c r="N562" s="64">
        <f>IF($C$2="National Currency",IF(Investment_Breakdown_DATA!X494=0,0,Investment_Breakdown_DATA!X494),IF($C$2="Current Exchange rate",IF(Investment_Breakdown_DATA!X494=0,0,Investment_Breakdown_DATA!X494/ECO!X19),IF($C$2="Constant Exchange rate",IF(Investment_Breakdown_DATA!X494=0,0,Investment_Breakdown_DATA!X494/ECO!X54))))</f>
        <v>12075.047138269993</v>
      </c>
      <c r="O562" s="64">
        <f>IF($C$2="National Currency",IF(Investment_Breakdown_DATA!Y494=0,0,Investment_Breakdown_DATA!Y494),IF($C$2="Current Exchange rate",IF(Investment_Breakdown_DATA!Y494=0,0,Investment_Breakdown_DATA!Y494/ECO!Y19),IF($C$2="Constant Exchange rate",IF(Investment_Breakdown_DATA!Y494=0,0,Investment_Breakdown_DATA!Y494/ECO!Y54))))</f>
        <v>12177.858206759985</v>
      </c>
      <c r="P562" s="144">
        <f>IF($C$2="National Currency",IF(Investment_Breakdown_DATA!Z494=0,0,Investment_Breakdown_DATA!Z494),IF($C$2="Current Exchange rate",IF(Investment_Breakdown_DATA!Z494=0,0,Investment_Breakdown_DATA!Z494/ECO!Z19),IF($C$2="Constant Exchange rate",IF(Investment_Breakdown_DATA!Z494=0,0,Investment_Breakdown_DATA!Z494/ECO!Z54))))</f>
        <v>1367.6823883699999</v>
      </c>
      <c r="Q562" s="63">
        <f t="shared" si="161"/>
        <v>1.5299203763239356E-2</v>
      </c>
      <c r="R562" s="63">
        <f t="shared" si="162"/>
        <v>8.5143409638666068E-3</v>
      </c>
      <c r="S562" s="63">
        <f t="shared" si="163"/>
        <v>4.8643536792337363</v>
      </c>
    </row>
    <row r="563" spans="3:19" ht="15" x14ac:dyDescent="0.25">
      <c r="C563" s="165"/>
      <c r="D563" s="166"/>
      <c r="E563" s="61" t="str">
        <f t="shared" si="160"/>
        <v>FI</v>
      </c>
      <c r="F563" s="64">
        <f>IF($C$2="National Currency",IF(Investment_Breakdown_DATA!P495=0,0,Investment_Breakdown_DATA!P495),IF($C$2="Current Exchange rate",IF(Investment_Breakdown_DATA!P495=0,0,Investment_Breakdown_DATA!P495/ECO!P20),IF($C$2="Constant Exchange rate",IF(Investment_Breakdown_DATA!P495=0,0,Investment_Breakdown_DATA!P495/ECO!P55))))</f>
        <v>3187</v>
      </c>
      <c r="G563" s="64">
        <f>IF($C$2="National Currency",IF(Investment_Breakdown_DATA!Q495=0,0,Investment_Breakdown_DATA!Q495),IF($C$2="Current Exchange rate",IF(Investment_Breakdown_DATA!Q495=0,0,Investment_Breakdown_DATA!Q495/ECO!Q20),IF($C$2="Constant Exchange rate",IF(Investment_Breakdown_DATA!Q495=0,0,Investment_Breakdown_DATA!Q495/ECO!Q55))))</f>
        <v>2914</v>
      </c>
      <c r="H563" s="64">
        <f>IF($C$2="National Currency",IF(Investment_Breakdown_DATA!R495=0,0,Investment_Breakdown_DATA!R495),IF($C$2="Current Exchange rate",IF(Investment_Breakdown_DATA!R495=0,0,Investment_Breakdown_DATA!R495/ECO!R20),IF($C$2="Constant Exchange rate",IF(Investment_Breakdown_DATA!R495=0,0,Investment_Breakdown_DATA!R495/ECO!R55))))</f>
        <v>3006</v>
      </c>
      <c r="I563" s="64">
        <f>IF($C$2="National Currency",IF(Investment_Breakdown_DATA!S495=0,0,Investment_Breakdown_DATA!S495),IF($C$2="Current Exchange rate",IF(Investment_Breakdown_DATA!S495=0,0,Investment_Breakdown_DATA!S495/ECO!S20),IF($C$2="Constant Exchange rate",IF(Investment_Breakdown_DATA!S495=0,0,Investment_Breakdown_DATA!S495/ECO!S55))))</f>
        <v>3184</v>
      </c>
      <c r="J563" s="64">
        <f>IF($C$2="National Currency",IF(Investment_Breakdown_DATA!T495=0,0,Investment_Breakdown_DATA!T495),IF($C$2="Current Exchange rate",IF(Investment_Breakdown_DATA!T495=0,0,Investment_Breakdown_DATA!T495/ECO!T20),IF($C$2="Constant Exchange rate",IF(Investment_Breakdown_DATA!T495=0,0,Investment_Breakdown_DATA!T495/ECO!T55))))</f>
        <v>6585</v>
      </c>
      <c r="K563" s="64">
        <f>IF($C$2="National Currency",IF(Investment_Breakdown_DATA!U495=0,0,Investment_Breakdown_DATA!U495),IF($C$2="Current Exchange rate",IF(Investment_Breakdown_DATA!U495=0,0,Investment_Breakdown_DATA!U495/ECO!U20),IF($C$2="Constant Exchange rate",IF(Investment_Breakdown_DATA!U495=0,0,Investment_Breakdown_DATA!U495/ECO!U55))))</f>
        <v>8687</v>
      </c>
      <c r="L563" s="64">
        <f>IF($C$2="National Currency",IF(Investment_Breakdown_DATA!V495=0,0,Investment_Breakdown_DATA!V495),IF($C$2="Current Exchange rate",IF(Investment_Breakdown_DATA!V495=0,0,Investment_Breakdown_DATA!V495/ECO!V20),IF($C$2="Constant Exchange rate",IF(Investment_Breakdown_DATA!V495=0,0,Investment_Breakdown_DATA!V495/ECO!V55))))</f>
        <v>8664</v>
      </c>
      <c r="M563" s="64">
        <f>IF($C$2="National Currency",IF(Investment_Breakdown_DATA!W495=0,0,Investment_Breakdown_DATA!W495),IF($C$2="Current Exchange rate",IF(Investment_Breakdown_DATA!W495=0,0,Investment_Breakdown_DATA!W495/ECO!W20),IF($C$2="Constant Exchange rate",IF(Investment_Breakdown_DATA!W495=0,0,Investment_Breakdown_DATA!W495/ECO!W55))))</f>
        <v>7289</v>
      </c>
      <c r="N563" s="64">
        <f>IF($C$2="National Currency",IF(Investment_Breakdown_DATA!X495=0,0,Investment_Breakdown_DATA!X495),IF($C$2="Current Exchange rate",IF(Investment_Breakdown_DATA!X495=0,0,Investment_Breakdown_DATA!X495/ECO!X20),IF($C$2="Constant Exchange rate",IF(Investment_Breakdown_DATA!X495=0,0,Investment_Breakdown_DATA!X495/ECO!X55))))</f>
        <v>6297</v>
      </c>
      <c r="O563" s="64">
        <f>IF($C$2="National Currency",IF(Investment_Breakdown_DATA!Y495=0,0,Investment_Breakdown_DATA!Y495),IF($C$2="Current Exchange rate",IF(Investment_Breakdown_DATA!Y495=0,0,Investment_Breakdown_DATA!Y495/ECO!Y20),IF($C$2="Constant Exchange rate",IF(Investment_Breakdown_DATA!Y495=0,0,Investment_Breakdown_DATA!Y495/ECO!Y55))))</f>
        <v>5440</v>
      </c>
      <c r="P563" s="144">
        <f>IF($C$2="National Currency",IF(Investment_Breakdown_DATA!Z495=0,0,Investment_Breakdown_DATA!Z495),IF($C$2="Current Exchange rate",IF(Investment_Breakdown_DATA!Z495=0,0,Investment_Breakdown_DATA!Z495/ECO!Z20),IF($C$2="Constant Exchange rate",IF(Investment_Breakdown_DATA!Z495=0,0,Investment_Breakdown_DATA!Z495/ECO!Z55))))</f>
        <v>4636</v>
      </c>
      <c r="Q563" s="63">
        <f t="shared" si="161"/>
        <v>6.8343436964820323E-3</v>
      </c>
      <c r="R563" s="63">
        <f t="shared" si="162"/>
        <v>-0.13609655391456243</v>
      </c>
      <c r="S563" s="63">
        <f t="shared" si="163"/>
        <v>0.70693442108566051</v>
      </c>
    </row>
    <row r="564" spans="3:19" ht="15" x14ac:dyDescent="0.25">
      <c r="C564" s="165"/>
      <c r="D564" s="166"/>
      <c r="E564" s="61" t="str">
        <f t="shared" si="160"/>
        <v>FR</v>
      </c>
      <c r="F564" s="64">
        <f>IF($C$2="National Currency",IF(Investment_Breakdown_DATA!P496=0,0,Investment_Breakdown_DATA!P496),IF($C$2="Current Exchange rate",IF(Investment_Breakdown_DATA!P496=0,0,Investment_Breakdown_DATA!P496/ECO!P21),IF($C$2="Constant Exchange rate",IF(Investment_Breakdown_DATA!P496=0,0,Investment_Breakdown_DATA!P496/ECO!P56))))</f>
        <v>13480</v>
      </c>
      <c r="G564" s="64">
        <f>IF($C$2="National Currency",IF(Investment_Breakdown_DATA!Q496=0,0,Investment_Breakdown_DATA!Q496),IF($C$2="Current Exchange rate",IF(Investment_Breakdown_DATA!Q496=0,0,Investment_Breakdown_DATA!Q496/ECO!Q21),IF($C$2="Constant Exchange rate",IF(Investment_Breakdown_DATA!Q496=0,0,Investment_Breakdown_DATA!Q496/ECO!Q56))))</f>
        <v>13567</v>
      </c>
      <c r="H564" s="64">
        <f>IF($C$2="National Currency",IF(Investment_Breakdown_DATA!R496=0,0,Investment_Breakdown_DATA!R496),IF($C$2="Current Exchange rate",IF(Investment_Breakdown_DATA!R496=0,0,Investment_Breakdown_DATA!R496/ECO!R21),IF($C$2="Constant Exchange rate",IF(Investment_Breakdown_DATA!R496=0,0,Investment_Breakdown_DATA!R496/ECO!R56))))</f>
        <v>13834</v>
      </c>
      <c r="I564" s="64">
        <f>IF($C$2="National Currency",IF(Investment_Breakdown_DATA!S496=0,0,Investment_Breakdown_DATA!S496),IF($C$2="Current Exchange rate",IF(Investment_Breakdown_DATA!S496=0,0,Investment_Breakdown_DATA!S496/ECO!S21),IF($C$2="Constant Exchange rate",IF(Investment_Breakdown_DATA!S496=0,0,Investment_Breakdown_DATA!S496/ECO!S56))))</f>
        <v>14473</v>
      </c>
      <c r="J564" s="64">
        <f>IF($C$2="National Currency",IF(Investment_Breakdown_DATA!T496=0,0,Investment_Breakdown_DATA!T496),IF($C$2="Current Exchange rate",IF(Investment_Breakdown_DATA!T496=0,0,Investment_Breakdown_DATA!T496/ECO!T21),IF($C$2="Constant Exchange rate",IF(Investment_Breakdown_DATA!T496=0,0,Investment_Breakdown_DATA!T496/ECO!T56))))</f>
        <v>14479</v>
      </c>
      <c r="K564" s="64">
        <f>IF($C$2="National Currency",IF(Investment_Breakdown_DATA!U496=0,0,Investment_Breakdown_DATA!U496),IF($C$2="Current Exchange rate",IF(Investment_Breakdown_DATA!U496=0,0,Investment_Breakdown_DATA!U496/ECO!U21),IF($C$2="Constant Exchange rate",IF(Investment_Breakdown_DATA!U496=0,0,Investment_Breakdown_DATA!U496/ECO!U56))))</f>
        <v>11048</v>
      </c>
      <c r="L564" s="64">
        <f>IF($C$2="National Currency",IF(Investment_Breakdown_DATA!V496=0,0,Investment_Breakdown_DATA!V496),IF($C$2="Current Exchange rate",IF(Investment_Breakdown_DATA!V496=0,0,Investment_Breakdown_DATA!V496/ECO!V21),IF($C$2="Constant Exchange rate",IF(Investment_Breakdown_DATA!V496=0,0,Investment_Breakdown_DATA!V496/ECO!V56))))</f>
        <v>10214</v>
      </c>
      <c r="M564" s="64">
        <f>IF($C$2="National Currency",IF(Investment_Breakdown_DATA!W496=0,0,Investment_Breakdown_DATA!W496),IF($C$2="Current Exchange rate",IF(Investment_Breakdown_DATA!W496=0,0,Investment_Breakdown_DATA!W496/ECO!W21),IF($C$2="Constant Exchange rate",IF(Investment_Breakdown_DATA!W496=0,0,Investment_Breakdown_DATA!W496/ECO!W56))))</f>
        <v>13971</v>
      </c>
      <c r="N564" s="64">
        <f>IF($C$2="National Currency",IF(Investment_Breakdown_DATA!X496=0,0,Investment_Breakdown_DATA!X496),IF($C$2="Current Exchange rate",IF(Investment_Breakdown_DATA!X496=0,0,Investment_Breakdown_DATA!X496/ECO!X21),IF($C$2="Constant Exchange rate",IF(Investment_Breakdown_DATA!X496=0,0,Investment_Breakdown_DATA!X496/ECO!X56))))</f>
        <v>14062</v>
      </c>
      <c r="O564" s="64">
        <f>IF($C$2="National Currency",IF(Investment_Breakdown_DATA!Y496=0,0,Investment_Breakdown_DATA!Y496),IF($C$2="Current Exchange rate",IF(Investment_Breakdown_DATA!Y496=0,0,Investment_Breakdown_DATA!Y496/ECO!Y21),IF($C$2="Constant Exchange rate",IF(Investment_Breakdown_DATA!Y496=0,0,Investment_Breakdown_DATA!Y496/ECO!Y56))))</f>
        <v>15060</v>
      </c>
      <c r="P564" s="144">
        <f>IF($C$2="National Currency",IF(Investment_Breakdown_DATA!Z496=0,0,Investment_Breakdown_DATA!Z496),IF($C$2="Current Exchange rate",IF(Investment_Breakdown_DATA!Z496=0,0,Investment_Breakdown_DATA!Z496/ECO!Z21),IF($C$2="Constant Exchange rate",IF(Investment_Breakdown_DATA!Z496=0,0,Investment_Breakdown_DATA!Z496/ECO!Z56))))</f>
        <v>0</v>
      </c>
      <c r="Q564" s="63">
        <f t="shared" si="161"/>
        <v>1.8920076483275625E-2</v>
      </c>
      <c r="R564" s="63">
        <f t="shared" si="162"/>
        <v>7.097141231688231E-2</v>
      </c>
      <c r="S564" s="63">
        <f t="shared" si="163"/>
        <v>0.1172106824925816</v>
      </c>
    </row>
    <row r="565" spans="3:19" ht="15" x14ac:dyDescent="0.25">
      <c r="C565" s="165"/>
      <c r="D565" s="166"/>
      <c r="E565" s="61" t="str">
        <f t="shared" si="160"/>
        <v>GR</v>
      </c>
      <c r="F565" s="64">
        <f>IF($C$2="National Currency",IF(Investment_Breakdown_DATA!P497=0,0,Investment_Breakdown_DATA!P497),IF($C$2="Current Exchange rate",IF(Investment_Breakdown_DATA!P497=0,0,Investment_Breakdown_DATA!P497/ECO!P22),IF($C$2="Constant Exchange rate",IF(Investment_Breakdown_DATA!P497=0,0,Investment_Breakdown_DATA!P497/ECO!P57))))</f>
        <v>108</v>
      </c>
      <c r="G565" s="64">
        <f>IF($C$2="National Currency",IF(Investment_Breakdown_DATA!Q497=0,0,Investment_Breakdown_DATA!Q497),IF($C$2="Current Exchange rate",IF(Investment_Breakdown_DATA!Q497=0,0,Investment_Breakdown_DATA!Q497/ECO!Q22),IF($C$2="Constant Exchange rate",IF(Investment_Breakdown_DATA!Q497=0,0,Investment_Breakdown_DATA!Q497/ECO!Q57))))</f>
        <v>0</v>
      </c>
      <c r="H565" s="64">
        <f>IF($C$2="National Currency",IF(Investment_Breakdown_DATA!R497=0,0,Investment_Breakdown_DATA!R497),IF($C$2="Current Exchange rate",IF(Investment_Breakdown_DATA!R497=0,0,Investment_Breakdown_DATA!R497/ECO!R22),IF($C$2="Constant Exchange rate",IF(Investment_Breakdown_DATA!R497=0,0,Investment_Breakdown_DATA!R497/ECO!R57))))</f>
        <v>0</v>
      </c>
      <c r="I565" s="64">
        <f>IF($C$2="National Currency",IF(Investment_Breakdown_DATA!S497=0,0,Investment_Breakdown_DATA!S497),IF($C$2="Current Exchange rate",IF(Investment_Breakdown_DATA!S497=0,0,Investment_Breakdown_DATA!S497/ECO!S22),IF($C$2="Constant Exchange rate",IF(Investment_Breakdown_DATA!S497=0,0,Investment_Breakdown_DATA!S497/ECO!S57))))</f>
        <v>0</v>
      </c>
      <c r="J565" s="64">
        <f>IF($C$2="National Currency",IF(Investment_Breakdown_DATA!T497=0,0,Investment_Breakdown_DATA!T497),IF($C$2="Current Exchange rate",IF(Investment_Breakdown_DATA!T497=0,0,Investment_Breakdown_DATA!T497/ECO!T22),IF($C$2="Constant Exchange rate",IF(Investment_Breakdown_DATA!T497=0,0,Investment_Breakdown_DATA!T497/ECO!T57))))</f>
        <v>0</v>
      </c>
      <c r="K565" s="64">
        <f>IF($C$2="National Currency",IF(Investment_Breakdown_DATA!U497=0,0,Investment_Breakdown_DATA!U497),IF($C$2="Current Exchange rate",IF(Investment_Breakdown_DATA!U497=0,0,Investment_Breakdown_DATA!U497/ECO!U22),IF($C$2="Constant Exchange rate",IF(Investment_Breakdown_DATA!U497=0,0,Investment_Breakdown_DATA!U497/ECO!U57))))</f>
        <v>0</v>
      </c>
      <c r="L565" s="64">
        <f>IF($C$2="National Currency",IF(Investment_Breakdown_DATA!V497=0,0,Investment_Breakdown_DATA!V497),IF($C$2="Current Exchange rate",IF(Investment_Breakdown_DATA!V497=0,0,Investment_Breakdown_DATA!V497/ECO!V22),IF($C$2="Constant Exchange rate",IF(Investment_Breakdown_DATA!V497=0,0,Investment_Breakdown_DATA!V497/ECO!V57))))</f>
        <v>0</v>
      </c>
      <c r="M565" s="64">
        <f>IF($C$2="National Currency",IF(Investment_Breakdown_DATA!W497=0,0,Investment_Breakdown_DATA!W497),IF($C$2="Current Exchange rate",IF(Investment_Breakdown_DATA!W497=0,0,Investment_Breakdown_DATA!W497/ECO!W22),IF($C$2="Constant Exchange rate",IF(Investment_Breakdown_DATA!W497=0,0,Investment_Breakdown_DATA!W497/ECO!W57))))</f>
        <v>0</v>
      </c>
      <c r="N565" s="64">
        <f>IF($C$2="National Currency",IF(Investment_Breakdown_DATA!X497=0,0,Investment_Breakdown_DATA!X497),IF($C$2="Current Exchange rate",IF(Investment_Breakdown_DATA!X497=0,0,Investment_Breakdown_DATA!X497/ECO!X22),IF($C$2="Constant Exchange rate",IF(Investment_Breakdown_DATA!X497=0,0,Investment_Breakdown_DATA!X497/ECO!X57))))</f>
        <v>0</v>
      </c>
      <c r="O565" s="64">
        <f>IF($C$2="National Currency",IF(Investment_Breakdown_DATA!Y497=0,0,Investment_Breakdown_DATA!Y497),IF($C$2="Current Exchange rate",IF(Investment_Breakdown_DATA!Y497=0,0,Investment_Breakdown_DATA!Y497/ECO!Y22),IF($C$2="Constant Exchange rate",IF(Investment_Breakdown_DATA!Y497=0,0,Investment_Breakdown_DATA!Y497/ECO!Y57))))</f>
        <v>0</v>
      </c>
      <c r="P565" s="144">
        <f>IF($C$2="National Currency",IF(Investment_Breakdown_DATA!Z497=0,0,Investment_Breakdown_DATA!Z497),IF($C$2="Current Exchange rate",IF(Investment_Breakdown_DATA!Z497=0,0,Investment_Breakdown_DATA!Z497/ECO!Z22),IF($C$2="Constant Exchange rate",IF(Investment_Breakdown_DATA!Z497=0,0,Investment_Breakdown_DATA!Z497/ECO!Z57))))</f>
        <v>0</v>
      </c>
      <c r="Q565" s="63">
        <f t="shared" si="161"/>
        <v>0</v>
      </c>
      <c r="R565" s="63" t="str">
        <f t="shared" si="162"/>
        <v>-</v>
      </c>
      <c r="S565" s="63" t="str">
        <f t="shared" si="163"/>
        <v>-</v>
      </c>
    </row>
    <row r="566" spans="3:19" ht="15" x14ac:dyDescent="0.25">
      <c r="C566" s="165"/>
      <c r="D566" s="166"/>
      <c r="E566" s="61" t="str">
        <f t="shared" si="160"/>
        <v>HR</v>
      </c>
      <c r="F566" s="64">
        <f>IF($C$2="National Currency",IF(Investment_Breakdown_DATA!P498=0,0,Investment_Breakdown_DATA!P498),IF($C$2="Current Exchange rate",IF(Investment_Breakdown_DATA!P498=0,0,Investment_Breakdown_DATA!P498/ECO!P23),IF($C$2="Constant Exchange rate",IF(Investment_Breakdown_DATA!P498=0,0,Investment_Breakdown_DATA!P498/ECO!P58))))</f>
        <v>107.59989553408199</v>
      </c>
      <c r="G566" s="64">
        <f>IF($C$2="National Currency",IF(Investment_Breakdown_DATA!Q498=0,0,Investment_Breakdown_DATA!Q498),IF($C$2="Current Exchange rate",IF(Investment_Breakdown_DATA!Q498=0,0,Investment_Breakdown_DATA!Q498/ECO!Q23),IF($C$2="Constant Exchange rate",IF(Investment_Breakdown_DATA!Q498=0,0,Investment_Breakdown_DATA!Q498/ECO!Q58))))</f>
        <v>0</v>
      </c>
      <c r="H566" s="64">
        <f>IF($C$2="National Currency",IF(Investment_Breakdown_DATA!R498=0,0,Investment_Breakdown_DATA!R498),IF($C$2="Current Exchange rate",IF(Investment_Breakdown_DATA!R498=0,0,Investment_Breakdown_DATA!R498/ECO!R23),IF($C$2="Constant Exchange rate",IF(Investment_Breakdown_DATA!R498=0,0,Investment_Breakdown_DATA!R498/ECO!R58))))</f>
        <v>0</v>
      </c>
      <c r="I566" s="64">
        <f>IF($C$2="National Currency",IF(Investment_Breakdown_DATA!S498=0,0,Investment_Breakdown_DATA!S498),IF($C$2="Current Exchange rate",IF(Investment_Breakdown_DATA!S498=0,0,Investment_Breakdown_DATA!S498/ECO!S23),IF($C$2="Constant Exchange rate",IF(Investment_Breakdown_DATA!S498=0,0,Investment_Breakdown_DATA!S498/ECO!S58))))</f>
        <v>0</v>
      </c>
      <c r="J566" s="64">
        <f>IF($C$2="National Currency",IF(Investment_Breakdown_DATA!T498=0,0,Investment_Breakdown_DATA!T498),IF($C$2="Current Exchange rate",IF(Investment_Breakdown_DATA!T498=0,0,Investment_Breakdown_DATA!T498/ECO!T23),IF($C$2="Constant Exchange rate",IF(Investment_Breakdown_DATA!T498=0,0,Investment_Breakdown_DATA!T498/ECO!T58))))</f>
        <v>0</v>
      </c>
      <c r="K566" s="64">
        <f>IF($C$2="National Currency",IF(Investment_Breakdown_DATA!U498=0,0,Investment_Breakdown_DATA!U498),IF($C$2="Current Exchange rate",IF(Investment_Breakdown_DATA!U498=0,0,Investment_Breakdown_DATA!U498/ECO!U23),IF($C$2="Constant Exchange rate",IF(Investment_Breakdown_DATA!U498=0,0,Investment_Breakdown_DATA!U498/ECO!U58))))</f>
        <v>0</v>
      </c>
      <c r="L566" s="64">
        <f>IF($C$2="National Currency",IF(Investment_Breakdown_DATA!V498=0,0,Investment_Breakdown_DATA!V498),IF($C$2="Current Exchange rate",IF(Investment_Breakdown_DATA!V498=0,0,Investment_Breakdown_DATA!V498/ECO!V23),IF($C$2="Constant Exchange rate",IF(Investment_Breakdown_DATA!V498=0,0,Investment_Breakdown_DATA!V498/ECO!V58))))</f>
        <v>0</v>
      </c>
      <c r="M566" s="64">
        <f>IF($C$2="National Currency",IF(Investment_Breakdown_DATA!W498=0,0,Investment_Breakdown_DATA!W498),IF($C$2="Current Exchange rate",IF(Investment_Breakdown_DATA!W498=0,0,Investment_Breakdown_DATA!W498/ECO!W23),IF($C$2="Constant Exchange rate",IF(Investment_Breakdown_DATA!W498=0,0,Investment_Breakdown_DATA!W498/ECO!W58))))</f>
        <v>0</v>
      </c>
      <c r="N566" s="64">
        <f>IF($C$2="National Currency",IF(Investment_Breakdown_DATA!X498=0,0,Investment_Breakdown_DATA!X498),IF($C$2="Current Exchange rate",IF(Investment_Breakdown_DATA!X498=0,0,Investment_Breakdown_DATA!X498/ECO!X23),IF($C$2="Constant Exchange rate",IF(Investment_Breakdown_DATA!X498=0,0,Investment_Breakdown_DATA!X498/ECO!X58))))</f>
        <v>0</v>
      </c>
      <c r="O566" s="64">
        <f>IF($C$2="National Currency",IF(Investment_Breakdown_DATA!Y498=0,0,Investment_Breakdown_DATA!Y498),IF($C$2="Current Exchange rate",IF(Investment_Breakdown_DATA!Y498=0,0,Investment_Breakdown_DATA!Y498/ECO!Y23),IF($C$2="Constant Exchange rate",IF(Investment_Breakdown_DATA!Y498=0,0,Investment_Breakdown_DATA!Y498/ECO!Y58))))</f>
        <v>0</v>
      </c>
      <c r="P566" s="144">
        <f>IF($C$2="National Currency",IF(Investment_Breakdown_DATA!Z498=0,0,Investment_Breakdown_DATA!Z498),IF($C$2="Current Exchange rate",IF(Investment_Breakdown_DATA!Z498=0,0,Investment_Breakdown_DATA!Z498/ECO!Z23),IF($C$2="Constant Exchange rate",IF(Investment_Breakdown_DATA!Z498=0,0,Investment_Breakdown_DATA!Z498/ECO!Z58))))</f>
        <v>0</v>
      </c>
      <c r="Q566" s="63">
        <f t="shared" si="161"/>
        <v>0</v>
      </c>
      <c r="R566" s="63" t="str">
        <f t="shared" si="162"/>
        <v>-</v>
      </c>
      <c r="S566" s="63" t="str">
        <f t="shared" si="163"/>
        <v>-</v>
      </c>
    </row>
    <row r="567" spans="3:19" ht="15" x14ac:dyDescent="0.25">
      <c r="C567" s="165"/>
      <c r="D567" s="166"/>
      <c r="E567" s="61" t="str">
        <f t="shared" si="160"/>
        <v>HU</v>
      </c>
      <c r="F567" s="64">
        <f>IF($C$2="National Currency",IF(Investment_Breakdown_DATA!P499=0,0,Investment_Breakdown_DATA!P499),IF($C$2="Current Exchange rate",IF(Investment_Breakdown_DATA!P499=0,0,Investment_Breakdown_DATA!P499/ECO!P24),IF($C$2="Constant Exchange rate",IF(Investment_Breakdown_DATA!P499=0,0,Investment_Breakdown_DATA!P499/ECO!P59))))</f>
        <v>23.372631045192367</v>
      </c>
      <c r="G567" s="64">
        <f>IF($C$2="National Currency",IF(Investment_Breakdown_DATA!Q499=0,0,Investment_Breakdown_DATA!Q499),IF($C$2="Current Exchange rate",IF(Investment_Breakdown_DATA!Q499=0,0,Investment_Breakdown_DATA!Q499/ECO!Q24),IF($C$2="Constant Exchange rate",IF(Investment_Breakdown_DATA!Q499=0,0,Investment_Breakdown_DATA!Q499/ECO!Q59))))</f>
        <v>23.058883184382328</v>
      </c>
      <c r="H567" s="64">
        <f>IF($C$2="National Currency",IF(Investment_Breakdown_DATA!R499=0,0,Investment_Breakdown_DATA!R499),IF($C$2="Current Exchange rate",IF(Investment_Breakdown_DATA!R499=0,0,Investment_Breakdown_DATA!R499/ECO!R24),IF($C$2="Constant Exchange rate",IF(Investment_Breakdown_DATA!R499=0,0,Investment_Breakdown_DATA!R499/ECO!R59))))</f>
        <v>26.243899347150915</v>
      </c>
      <c r="I567" s="64">
        <f>IF($C$2="National Currency",IF(Investment_Breakdown_DATA!S499=0,0,Investment_Breakdown_DATA!S499),IF($C$2="Current Exchange rate",IF(Investment_Breakdown_DATA!S499=0,0,Investment_Breakdown_DATA!S499/ECO!S24),IF($C$2="Constant Exchange rate",IF(Investment_Breakdown_DATA!S499=0,0,Investment_Breakdown_DATA!S499/ECO!S59))))</f>
        <v>30.091272104962918</v>
      </c>
      <c r="J567" s="64">
        <f>IF($C$2="National Currency",IF(Investment_Breakdown_DATA!T499=0,0,Investment_Breakdown_DATA!T499),IF($C$2="Current Exchange rate",IF(Investment_Breakdown_DATA!T499=0,0,Investment_Breakdown_DATA!T499/ECO!T24),IF($C$2="Constant Exchange rate",IF(Investment_Breakdown_DATA!T499=0,0,Investment_Breakdown_DATA!T499/ECO!T59))))</f>
        <v>32.667807567978699</v>
      </c>
      <c r="K567" s="64">
        <f>IF($C$2="National Currency",IF(Investment_Breakdown_DATA!U499=0,0,Investment_Breakdown_DATA!U499),IF($C$2="Current Exchange rate",IF(Investment_Breakdown_DATA!U499=0,0,Investment_Breakdown_DATA!U499/ECO!U24),IF($C$2="Constant Exchange rate",IF(Investment_Breakdown_DATA!U499=0,0,Investment_Breakdown_DATA!U499/ECO!U59))))</f>
        <v>18.68225898459783</v>
      </c>
      <c r="L567" s="64">
        <f>IF($C$2="National Currency",IF(Investment_Breakdown_DATA!V499=0,0,Investment_Breakdown_DATA!V499),IF($C$2="Current Exchange rate",IF(Investment_Breakdown_DATA!V499=0,0,Investment_Breakdown_DATA!V499/ECO!V24),IF($C$2="Constant Exchange rate",IF(Investment_Breakdown_DATA!V499=0,0,Investment_Breakdown_DATA!V499/ECO!V59))))</f>
        <v>27.020346073397981</v>
      </c>
      <c r="M567" s="64">
        <f>IF($C$2="National Currency",IF(Investment_Breakdown_DATA!W499=0,0,Investment_Breakdown_DATA!W499),IF($C$2="Current Exchange rate",IF(Investment_Breakdown_DATA!W499=0,0,Investment_Breakdown_DATA!W499/ECO!W24),IF($C$2="Constant Exchange rate",IF(Investment_Breakdown_DATA!W499=0,0,Investment_Breakdown_DATA!W499/ECO!W59))))</f>
        <v>24.288521265132786</v>
      </c>
      <c r="N567" s="64">
        <f>IF($C$2="National Currency",IF(Investment_Breakdown_DATA!X499=0,0,Investment_Breakdown_DATA!X499),IF($C$2="Current Exchange rate",IF(Investment_Breakdown_DATA!X499=0,0,Investment_Breakdown_DATA!X499/ECO!X24),IF($C$2="Constant Exchange rate",IF(Investment_Breakdown_DATA!X499=0,0,Investment_Breakdown_DATA!X499/ECO!X59))))</f>
        <v>21.949673575457943</v>
      </c>
      <c r="O567" s="64">
        <f>IF($C$2="National Currency",IF(Investment_Breakdown_DATA!Y499=0,0,Investment_Breakdown_DATA!Y499),IF($C$2="Current Exchange rate",IF(Investment_Breakdown_DATA!Y499=0,0,Investment_Breakdown_DATA!Y499/ECO!Y24),IF($C$2="Constant Exchange rate",IF(Investment_Breakdown_DATA!Y499=0,0,Investment_Breakdown_DATA!Y499/ECO!Y59))))</f>
        <v>19.528427457691574</v>
      </c>
      <c r="P567" s="144">
        <f>IF($C$2="National Currency",IF(Investment_Breakdown_DATA!Z499=0,0,Investment_Breakdown_DATA!Z499),IF($C$2="Current Exchange rate",IF(Investment_Breakdown_DATA!Z499=0,0,Investment_Breakdown_DATA!Z499/ECO!Z24),IF($C$2="Constant Exchange rate",IF(Investment_Breakdown_DATA!Z499=0,0,Investment_Breakdown_DATA!Z499/ECO!Z59))))</f>
        <v>0</v>
      </c>
      <c r="Q567" s="63">
        <f t="shared" si="161"/>
        <v>2.4533820790014901E-5</v>
      </c>
      <c r="R567" s="63">
        <f t="shared" si="162"/>
        <v>-0.11030898065261341</v>
      </c>
      <c r="S567" s="63">
        <f t="shared" si="163"/>
        <v>-0.16447457627118645</v>
      </c>
    </row>
    <row r="568" spans="3:19" ht="15" x14ac:dyDescent="0.25">
      <c r="C568" s="165"/>
      <c r="D568" s="166"/>
      <c r="E568" s="61" t="str">
        <f t="shared" si="160"/>
        <v>IE</v>
      </c>
      <c r="F568" s="64">
        <f>IF($C$2="National Currency",IF(Investment_Breakdown_DATA!P500=0,0,Investment_Breakdown_DATA!P500),IF($C$2="Current Exchange rate",IF(Investment_Breakdown_DATA!P500=0,0,Investment_Breakdown_DATA!P500/ECO!P25),IF($C$2="Constant Exchange rate",IF(Investment_Breakdown_DATA!P500=0,0,Investment_Breakdown_DATA!P500/ECO!P60))))</f>
        <v>0</v>
      </c>
      <c r="G568" s="64">
        <f>IF($C$2="National Currency",IF(Investment_Breakdown_DATA!Q500=0,0,Investment_Breakdown_DATA!Q500),IF($C$2="Current Exchange rate",IF(Investment_Breakdown_DATA!Q500=0,0,Investment_Breakdown_DATA!Q500/ECO!Q25),IF($C$2="Constant Exchange rate",IF(Investment_Breakdown_DATA!Q500=0,0,Investment_Breakdown_DATA!Q500/ECO!Q60))))</f>
        <v>0</v>
      </c>
      <c r="H568" s="64">
        <f>IF($C$2="National Currency",IF(Investment_Breakdown_DATA!R500=0,0,Investment_Breakdown_DATA!R500),IF($C$2="Current Exchange rate",IF(Investment_Breakdown_DATA!R500=0,0,Investment_Breakdown_DATA!R500/ECO!R25),IF($C$2="Constant Exchange rate",IF(Investment_Breakdown_DATA!R500=0,0,Investment_Breakdown_DATA!R500/ECO!R60))))</f>
        <v>0</v>
      </c>
      <c r="I568" s="64">
        <f>IF($C$2="National Currency",IF(Investment_Breakdown_DATA!S500=0,0,Investment_Breakdown_DATA!S500),IF($C$2="Current Exchange rate",IF(Investment_Breakdown_DATA!S500=0,0,Investment_Breakdown_DATA!S500/ECO!S25),IF($C$2="Constant Exchange rate",IF(Investment_Breakdown_DATA!S500=0,0,Investment_Breakdown_DATA!S500/ECO!S60))))</f>
        <v>0</v>
      </c>
      <c r="J568" s="64">
        <f>IF($C$2="National Currency",IF(Investment_Breakdown_DATA!T500=0,0,Investment_Breakdown_DATA!T500),IF($C$2="Current Exchange rate",IF(Investment_Breakdown_DATA!T500=0,0,Investment_Breakdown_DATA!T500/ECO!T25),IF($C$2="Constant Exchange rate",IF(Investment_Breakdown_DATA!T500=0,0,Investment_Breakdown_DATA!T500/ECO!T60))))</f>
        <v>0</v>
      </c>
      <c r="K568" s="64">
        <f>IF($C$2="National Currency",IF(Investment_Breakdown_DATA!U500=0,0,Investment_Breakdown_DATA!U500),IF($C$2="Current Exchange rate",IF(Investment_Breakdown_DATA!U500=0,0,Investment_Breakdown_DATA!U500/ECO!U25),IF($C$2="Constant Exchange rate",IF(Investment_Breakdown_DATA!U500=0,0,Investment_Breakdown_DATA!U500/ECO!U60))))</f>
        <v>0</v>
      </c>
      <c r="L568" s="64">
        <f>IF($C$2="National Currency",IF(Investment_Breakdown_DATA!V500=0,0,Investment_Breakdown_DATA!V500),IF($C$2="Current Exchange rate",IF(Investment_Breakdown_DATA!V500=0,0,Investment_Breakdown_DATA!V500/ECO!V25),IF($C$2="Constant Exchange rate",IF(Investment_Breakdown_DATA!V500=0,0,Investment_Breakdown_DATA!V500/ECO!V60))))</f>
        <v>0</v>
      </c>
      <c r="M568" s="64">
        <f>IF($C$2="National Currency",IF(Investment_Breakdown_DATA!W500=0,0,Investment_Breakdown_DATA!W500),IF($C$2="Current Exchange rate",IF(Investment_Breakdown_DATA!W500=0,0,Investment_Breakdown_DATA!W500/ECO!W25),IF($C$2="Constant Exchange rate",IF(Investment_Breakdown_DATA!W500=0,0,Investment_Breakdown_DATA!W500/ECO!W60))))</f>
        <v>0</v>
      </c>
      <c r="N568" s="64">
        <f>IF($C$2="National Currency",IF(Investment_Breakdown_DATA!X500=0,0,Investment_Breakdown_DATA!X500),IF($C$2="Current Exchange rate",IF(Investment_Breakdown_DATA!X500=0,0,Investment_Breakdown_DATA!X500/ECO!X25),IF($C$2="Constant Exchange rate",IF(Investment_Breakdown_DATA!X500=0,0,Investment_Breakdown_DATA!X500/ECO!X60))))</f>
        <v>0</v>
      </c>
      <c r="O568" s="64">
        <f>IF($C$2="National Currency",IF(Investment_Breakdown_DATA!Y500=0,0,Investment_Breakdown_DATA!Y500),IF($C$2="Current Exchange rate",IF(Investment_Breakdown_DATA!Y500=0,0,Investment_Breakdown_DATA!Y500/ECO!Y25),IF($C$2="Constant Exchange rate",IF(Investment_Breakdown_DATA!Y500=0,0,Investment_Breakdown_DATA!Y500/ECO!Y60))))</f>
        <v>0</v>
      </c>
      <c r="P568" s="144">
        <f>IF($C$2="National Currency",IF(Investment_Breakdown_DATA!Z500=0,0,Investment_Breakdown_DATA!Z500),IF($C$2="Current Exchange rate",IF(Investment_Breakdown_DATA!Z500=0,0,Investment_Breakdown_DATA!Z500/ECO!Z25),IF($C$2="Constant Exchange rate",IF(Investment_Breakdown_DATA!Z500=0,0,Investment_Breakdown_DATA!Z500/ECO!Z60))))</f>
        <v>0</v>
      </c>
      <c r="Q568" s="63">
        <f t="shared" si="161"/>
        <v>0</v>
      </c>
      <c r="R568" s="63" t="str">
        <f t="shared" si="162"/>
        <v>-</v>
      </c>
      <c r="S568" s="63" t="str">
        <f t="shared" si="163"/>
        <v>-</v>
      </c>
    </row>
    <row r="569" spans="3:19" ht="15" x14ac:dyDescent="0.25">
      <c r="C569" s="165"/>
      <c r="D569" s="166"/>
      <c r="E569" s="61" t="str">
        <f t="shared" si="160"/>
        <v>IS</v>
      </c>
      <c r="F569" s="64">
        <f>IF($C$2="National Currency",IF(Investment_Breakdown_DATA!P501=0,0,Investment_Breakdown_DATA!P501),IF($C$2="Current Exchange rate",IF(Investment_Breakdown_DATA!P501=0,0,Investment_Breakdown_DATA!P501/ECO!P26),IF($C$2="Constant Exchange rate",IF(Investment_Breakdown_DATA!P501=0,0,Investment_Breakdown_DATA!P501/ECO!P61))))</f>
        <v>87.720664589823457</v>
      </c>
      <c r="G569" s="64">
        <f>IF($C$2="National Currency",IF(Investment_Breakdown_DATA!Q501=0,0,Investment_Breakdown_DATA!Q501),IF($C$2="Current Exchange rate",IF(Investment_Breakdown_DATA!Q501=0,0,Investment_Breakdown_DATA!Q501/ECO!Q26),IF($C$2="Constant Exchange rate",IF(Investment_Breakdown_DATA!Q501=0,0,Investment_Breakdown_DATA!Q501/ECO!Q61))))</f>
        <v>85.218717549325021</v>
      </c>
      <c r="H569" s="64">
        <f>IF($C$2="National Currency",IF(Investment_Breakdown_DATA!R501=0,0,Investment_Breakdown_DATA!R501),IF($C$2="Current Exchange rate",IF(Investment_Breakdown_DATA!R501=0,0,Investment_Breakdown_DATA!R501/ECO!R26),IF($C$2="Constant Exchange rate",IF(Investment_Breakdown_DATA!R501=0,0,Investment_Breakdown_DATA!R501/ECO!R61))))</f>
        <v>82.716770508826571</v>
      </c>
      <c r="I569" s="64">
        <f>IF($C$2="National Currency",IF(Investment_Breakdown_DATA!S501=0,0,Investment_Breakdown_DATA!S501),IF($C$2="Current Exchange rate",IF(Investment_Breakdown_DATA!S501=0,0,Investment_Breakdown_DATA!S501/ECO!S26),IF($C$2="Constant Exchange rate",IF(Investment_Breakdown_DATA!S501=0,0,Investment_Breakdown_DATA!S501/ECO!S61))))</f>
        <v>99.279595015576319</v>
      </c>
      <c r="J569" s="64">
        <f>IF($C$2="National Currency",IF(Investment_Breakdown_DATA!T501=0,0,Investment_Breakdown_DATA!T501),IF($C$2="Current Exchange rate",IF(Investment_Breakdown_DATA!T501=0,0,Investment_Breakdown_DATA!T501/ECO!T26),IF($C$2="Constant Exchange rate",IF(Investment_Breakdown_DATA!T501=0,0,Investment_Breakdown_DATA!T501/ECO!T61))))</f>
        <v>51.84319833852544</v>
      </c>
      <c r="K569" s="64">
        <f>IF($C$2="National Currency",IF(Investment_Breakdown_DATA!U501=0,0,Investment_Breakdown_DATA!U501),IF($C$2="Current Exchange rate",IF(Investment_Breakdown_DATA!U501=0,0,Investment_Breakdown_DATA!U501/ECO!U26),IF($C$2="Constant Exchange rate",IF(Investment_Breakdown_DATA!U501=0,0,Investment_Breakdown_DATA!U501/ECO!U61))))</f>
        <v>43.256749740394596</v>
      </c>
      <c r="L569" s="64">
        <f>IF($C$2="National Currency",IF(Investment_Breakdown_DATA!V501=0,0,Investment_Breakdown_DATA!V501),IF($C$2="Current Exchange rate",IF(Investment_Breakdown_DATA!V501=0,0,Investment_Breakdown_DATA!V501/ECO!V26),IF($C$2="Constant Exchange rate",IF(Investment_Breakdown_DATA!V501=0,0,Investment_Breakdown_DATA!V501/ECO!V61))))</f>
        <v>33.261941848390443</v>
      </c>
      <c r="M569" s="64">
        <f>IF($C$2="National Currency",IF(Investment_Breakdown_DATA!W501=0,0,Investment_Breakdown_DATA!W501),IF($C$2="Current Exchange rate",IF(Investment_Breakdown_DATA!W501=0,0,Investment_Breakdown_DATA!W501/ECO!W26),IF($C$2="Constant Exchange rate",IF(Investment_Breakdown_DATA!W501=0,0,Investment_Breakdown_DATA!W501/ECO!W61))))</f>
        <v>29.14719626168224</v>
      </c>
      <c r="N569" s="64">
        <f>IF($C$2="National Currency",IF(Investment_Breakdown_DATA!X501=0,0,Investment_Breakdown_DATA!X501),IF($C$2="Current Exchange rate",IF(Investment_Breakdown_DATA!X501=0,0,Investment_Breakdown_DATA!X501/ECO!X26),IF($C$2="Constant Exchange rate",IF(Investment_Breakdown_DATA!X501=0,0,Investment_Breakdown_DATA!X501/ECO!X61))))</f>
        <v>20.333592938733123</v>
      </c>
      <c r="O569" s="141">
        <f>IF($C$2="National Currency",IF(Investment_Breakdown_DATA!Y501=0,0,Investment_Breakdown_DATA!Y501),IF($C$2="Current Exchange rate",IF(Investment_Breakdown_DATA!Y501=0,0,Investment_Breakdown_DATA!Y501/ECO!Y26),IF($C$2="Constant Exchange rate",IF(Investment_Breakdown_DATA!Y501=0,0,Investment_Breakdown_DATA!Y501/ECO!Y61))))</f>
        <v>20.333592938733123</v>
      </c>
      <c r="P569" s="144">
        <f>IF($C$2="National Currency",IF(Investment_Breakdown_DATA!Z501=0,0,Investment_Breakdown_DATA!Z501),IF($C$2="Current Exchange rate",IF(Investment_Breakdown_DATA!Z501=0,0,Investment_Breakdown_DATA!Z501/ECO!Z26),IF($C$2="Constant Exchange rate",IF(Investment_Breakdown_DATA!Z501=0,0,Investment_Breakdown_DATA!Z501/ECO!Z61))))</f>
        <v>0</v>
      </c>
      <c r="Q569" s="63">
        <f t="shared" si="161"/>
        <v>2.5545360795526156E-5</v>
      </c>
      <c r="R569" s="63">
        <f t="shared" si="162"/>
        <v>0</v>
      </c>
      <c r="S569" s="63">
        <f t="shared" si="163"/>
        <v>-0.7682006510802013</v>
      </c>
    </row>
    <row r="570" spans="3:19" ht="15" x14ac:dyDescent="0.25">
      <c r="C570" s="165"/>
      <c r="D570" s="166"/>
      <c r="E570" s="61" t="str">
        <f t="shared" si="160"/>
        <v>IT</v>
      </c>
      <c r="F570" s="64">
        <f>IF($C$2="National Currency",IF(Investment_Breakdown_DATA!P502=0,0,Investment_Breakdown_DATA!P502),IF($C$2="Current Exchange rate",IF(Investment_Breakdown_DATA!P502=0,0,Investment_Breakdown_DATA!P502/ECO!P27),IF($C$2="Constant Exchange rate",IF(Investment_Breakdown_DATA!P502=0,0,Investment_Breakdown_DATA!P502/ECO!P62))))</f>
        <v>302</v>
      </c>
      <c r="G570" s="64">
        <f>IF($C$2="National Currency",IF(Investment_Breakdown_DATA!Q502=0,0,Investment_Breakdown_DATA!Q502),IF($C$2="Current Exchange rate",IF(Investment_Breakdown_DATA!Q502=0,0,Investment_Breakdown_DATA!Q502/ECO!Q27),IF($C$2="Constant Exchange rate",IF(Investment_Breakdown_DATA!Q502=0,0,Investment_Breakdown_DATA!Q502/ECO!Q62))))</f>
        <v>293</v>
      </c>
      <c r="H570" s="64">
        <f>IF($C$2="National Currency",IF(Investment_Breakdown_DATA!R502=0,0,Investment_Breakdown_DATA!R502),IF($C$2="Current Exchange rate",IF(Investment_Breakdown_DATA!R502=0,0,Investment_Breakdown_DATA!R502/ECO!R27),IF($C$2="Constant Exchange rate",IF(Investment_Breakdown_DATA!R502=0,0,Investment_Breakdown_DATA!R502/ECO!R62))))</f>
        <v>188</v>
      </c>
      <c r="I570" s="64">
        <f>IF($C$2="National Currency",IF(Investment_Breakdown_DATA!S502=0,0,Investment_Breakdown_DATA!S502),IF($C$2="Current Exchange rate",IF(Investment_Breakdown_DATA!S502=0,0,Investment_Breakdown_DATA!S502/ECO!S27),IF($C$2="Constant Exchange rate",IF(Investment_Breakdown_DATA!S502=0,0,Investment_Breakdown_DATA!S502/ECO!S62))))</f>
        <v>562</v>
      </c>
      <c r="J570" s="64">
        <f>IF($C$2="National Currency",IF(Investment_Breakdown_DATA!T502=0,0,Investment_Breakdown_DATA!T502),IF($C$2="Current Exchange rate",IF(Investment_Breakdown_DATA!T502=0,0,Investment_Breakdown_DATA!T502/ECO!T27),IF($C$2="Constant Exchange rate",IF(Investment_Breakdown_DATA!T502=0,0,Investment_Breakdown_DATA!T502/ECO!T62))))</f>
        <v>162</v>
      </c>
      <c r="K570" s="64">
        <f>IF($C$2="National Currency",IF(Investment_Breakdown_DATA!U502=0,0,Investment_Breakdown_DATA!U502),IF($C$2="Current Exchange rate",IF(Investment_Breakdown_DATA!U502=0,0,Investment_Breakdown_DATA!U502/ECO!U27),IF($C$2="Constant Exchange rate",IF(Investment_Breakdown_DATA!U502=0,0,Investment_Breakdown_DATA!U502/ECO!U62))))</f>
        <v>141</v>
      </c>
      <c r="L570" s="64">
        <f>IF($C$2="National Currency",IF(Investment_Breakdown_DATA!V502=0,0,Investment_Breakdown_DATA!V502),IF($C$2="Current Exchange rate",IF(Investment_Breakdown_DATA!V502=0,0,Investment_Breakdown_DATA!V502/ECO!V27),IF($C$2="Constant Exchange rate",IF(Investment_Breakdown_DATA!V502=0,0,Investment_Breakdown_DATA!V502/ECO!V62))))</f>
        <v>164</v>
      </c>
      <c r="M570" s="64">
        <f>IF($C$2="National Currency",IF(Investment_Breakdown_DATA!W502=0,0,Investment_Breakdown_DATA!W502),IF($C$2="Current Exchange rate",IF(Investment_Breakdown_DATA!W502=0,0,Investment_Breakdown_DATA!W502/ECO!W27),IF($C$2="Constant Exchange rate",IF(Investment_Breakdown_DATA!W502=0,0,Investment_Breakdown_DATA!W502/ECO!W62))))</f>
        <v>161</v>
      </c>
      <c r="N570" s="64">
        <f>IF($C$2="National Currency",IF(Investment_Breakdown_DATA!X502=0,0,Investment_Breakdown_DATA!X502),IF($C$2="Current Exchange rate",IF(Investment_Breakdown_DATA!X502=0,0,Investment_Breakdown_DATA!X502/ECO!X27),IF($C$2="Constant Exchange rate",IF(Investment_Breakdown_DATA!X502=0,0,Investment_Breakdown_DATA!X502/ECO!X62))))</f>
        <v>253.14489999999978</v>
      </c>
      <c r="O570" s="64">
        <f>IF($C$2="National Currency",IF(Investment_Breakdown_DATA!Y502=0,0,Investment_Breakdown_DATA!Y502),IF($C$2="Current Exchange rate",IF(Investment_Breakdown_DATA!Y502=0,0,Investment_Breakdown_DATA!Y502/ECO!Y27),IF($C$2="Constant Exchange rate",IF(Investment_Breakdown_DATA!Y502=0,0,Investment_Breakdown_DATA!Y502/ECO!Y62))))</f>
        <v>214</v>
      </c>
      <c r="P570" s="144">
        <f>IF($C$2="National Currency",IF(Investment_Breakdown_DATA!Z502=0,0,Investment_Breakdown_DATA!Z502),IF($C$2="Current Exchange rate",IF(Investment_Breakdown_DATA!Z502=0,0,Investment_Breakdown_DATA!Z502/ECO!Z27),IF($C$2="Constant Exchange rate",IF(Investment_Breakdown_DATA!Z502=0,0,Investment_Breakdown_DATA!Z502/ECO!Z62))))</f>
        <v>215</v>
      </c>
      <c r="Q570" s="63">
        <f t="shared" si="161"/>
        <v>2.6885102041307994E-4</v>
      </c>
      <c r="R570" s="63">
        <f t="shared" si="162"/>
        <v>-0.15463436158500454</v>
      </c>
      <c r="S570" s="63">
        <f t="shared" si="163"/>
        <v>-0.29139072847682124</v>
      </c>
    </row>
    <row r="571" spans="3:19" ht="15" x14ac:dyDescent="0.25">
      <c r="C571" s="165"/>
      <c r="D571" s="166"/>
      <c r="E571" s="61" t="str">
        <f t="shared" si="160"/>
        <v>LI</v>
      </c>
      <c r="F571" s="64">
        <f>IF($C$2="National Currency",IF(Investment_Breakdown_DATA!P503=0,0,Investment_Breakdown_DATA!P503),IF($C$2="Current Exchange rate",IF(Investment_Breakdown_DATA!P503=0,0,Investment_Breakdown_DATA!P503/ECO!P28),IF($C$2="Constant Exchange rate",IF(Investment_Breakdown_DATA!P503=0,0,Investment_Breakdown_DATA!P503/ECO!P63))))</f>
        <v>0</v>
      </c>
      <c r="G571" s="64">
        <f>IF($C$2="National Currency",IF(Investment_Breakdown_DATA!Q503=0,0,Investment_Breakdown_DATA!Q503),IF($C$2="Current Exchange rate",IF(Investment_Breakdown_DATA!Q503=0,0,Investment_Breakdown_DATA!Q503/ECO!Q28),IF($C$2="Constant Exchange rate",IF(Investment_Breakdown_DATA!Q503=0,0,Investment_Breakdown_DATA!Q503/ECO!Q63))))</f>
        <v>0</v>
      </c>
      <c r="H571" s="64">
        <f>IF($C$2="National Currency",IF(Investment_Breakdown_DATA!R503=0,0,Investment_Breakdown_DATA!R503),IF($C$2="Current Exchange rate",IF(Investment_Breakdown_DATA!R503=0,0,Investment_Breakdown_DATA!R503/ECO!R28),IF($C$2="Constant Exchange rate",IF(Investment_Breakdown_DATA!R503=0,0,Investment_Breakdown_DATA!R503/ECO!R63))))</f>
        <v>0</v>
      </c>
      <c r="I571" s="64">
        <f>IF($C$2="National Currency",IF(Investment_Breakdown_DATA!S503=0,0,Investment_Breakdown_DATA!S503),IF($C$2="Current Exchange rate",IF(Investment_Breakdown_DATA!S503=0,0,Investment_Breakdown_DATA!S503/ECO!S28),IF($C$2="Constant Exchange rate",IF(Investment_Breakdown_DATA!S503=0,0,Investment_Breakdown_DATA!S503/ECO!S63))))</f>
        <v>0</v>
      </c>
      <c r="J571" s="64">
        <f>IF($C$2="National Currency",IF(Investment_Breakdown_DATA!T503=0,0,Investment_Breakdown_DATA!T503),IF($C$2="Current Exchange rate",IF(Investment_Breakdown_DATA!T503=0,0,Investment_Breakdown_DATA!T503/ECO!T28),IF($C$2="Constant Exchange rate",IF(Investment_Breakdown_DATA!T503=0,0,Investment_Breakdown_DATA!T503/ECO!T63))))</f>
        <v>0</v>
      </c>
      <c r="K571" s="64">
        <f>IF($C$2="National Currency",IF(Investment_Breakdown_DATA!U503=0,0,Investment_Breakdown_DATA!U503),IF($C$2="Current Exchange rate",IF(Investment_Breakdown_DATA!U503=0,0,Investment_Breakdown_DATA!U503/ECO!U28),IF($C$2="Constant Exchange rate",IF(Investment_Breakdown_DATA!U503=0,0,Investment_Breakdown_DATA!U503/ECO!U63))))</f>
        <v>0</v>
      </c>
      <c r="L571" s="64">
        <f>IF($C$2="National Currency",IF(Investment_Breakdown_DATA!V503=0,0,Investment_Breakdown_DATA!V503),IF($C$2="Current Exchange rate",IF(Investment_Breakdown_DATA!V503=0,0,Investment_Breakdown_DATA!V503/ECO!V28),IF($C$2="Constant Exchange rate",IF(Investment_Breakdown_DATA!V503=0,0,Investment_Breakdown_DATA!V503/ECO!V63))))</f>
        <v>0</v>
      </c>
      <c r="M571" s="64">
        <f>IF($C$2="National Currency",IF(Investment_Breakdown_DATA!W503=0,0,Investment_Breakdown_DATA!W503),IF($C$2="Current Exchange rate",IF(Investment_Breakdown_DATA!W503=0,0,Investment_Breakdown_DATA!W503/ECO!W28),IF($C$2="Constant Exchange rate",IF(Investment_Breakdown_DATA!W503=0,0,Investment_Breakdown_DATA!W503/ECO!W63))))</f>
        <v>0</v>
      </c>
      <c r="N571" s="64">
        <f>IF($C$2="National Currency",IF(Investment_Breakdown_DATA!X503=0,0,Investment_Breakdown_DATA!X503),IF($C$2="Current Exchange rate",IF(Investment_Breakdown_DATA!X503=0,0,Investment_Breakdown_DATA!X503/ECO!X28),IF($C$2="Constant Exchange rate",IF(Investment_Breakdown_DATA!X503=0,0,Investment_Breakdown_DATA!X503/ECO!X63))))</f>
        <v>0</v>
      </c>
      <c r="O571" s="64">
        <f>IF($C$2="National Currency",IF(Investment_Breakdown_DATA!Y503=0,0,Investment_Breakdown_DATA!Y503),IF($C$2="Current Exchange rate",IF(Investment_Breakdown_DATA!Y503=0,0,Investment_Breakdown_DATA!Y503/ECO!Y28),IF($C$2="Constant Exchange rate",IF(Investment_Breakdown_DATA!Y503=0,0,Investment_Breakdown_DATA!Y503/ECO!Y63))))</f>
        <v>0</v>
      </c>
      <c r="P571" s="144">
        <f>IF($C$2="National Currency",IF(Investment_Breakdown_DATA!Z503=0,0,Investment_Breakdown_DATA!Z503),IF($C$2="Current Exchange rate",IF(Investment_Breakdown_DATA!Z503=0,0,Investment_Breakdown_DATA!Z503/ECO!Z28),IF($C$2="Constant Exchange rate",IF(Investment_Breakdown_DATA!Z503=0,0,Investment_Breakdown_DATA!Z503/ECO!Z63))))</f>
        <v>0</v>
      </c>
      <c r="Q571" s="63">
        <f t="shared" si="161"/>
        <v>0</v>
      </c>
      <c r="R571" s="63" t="str">
        <f t="shared" si="162"/>
        <v>-</v>
      </c>
      <c r="S571" s="63" t="str">
        <f t="shared" si="163"/>
        <v>-</v>
      </c>
    </row>
    <row r="572" spans="3:19" ht="15" x14ac:dyDescent="0.25">
      <c r="C572" s="165"/>
      <c r="D572" s="166"/>
      <c r="E572" s="61" t="str">
        <f t="shared" si="160"/>
        <v>LU</v>
      </c>
      <c r="F572" s="64">
        <f>IF($C$2="National Currency",IF(Investment_Breakdown_DATA!P504=0,0,Investment_Breakdown_DATA!P504),IF($C$2="Current Exchange rate",IF(Investment_Breakdown_DATA!P504=0,0,Investment_Breakdown_DATA!P504/ECO!P29),IF($C$2="Constant Exchange rate",IF(Investment_Breakdown_DATA!P504=0,0,Investment_Breakdown_DATA!P504/ECO!P64))))</f>
        <v>0</v>
      </c>
      <c r="G572" s="64">
        <f>IF($C$2="National Currency",IF(Investment_Breakdown_DATA!Q504=0,0,Investment_Breakdown_DATA!Q504),IF($C$2="Current Exchange rate",IF(Investment_Breakdown_DATA!Q504=0,0,Investment_Breakdown_DATA!Q504/ECO!Q29),IF($C$2="Constant Exchange rate",IF(Investment_Breakdown_DATA!Q504=0,0,Investment_Breakdown_DATA!Q504/ECO!Q64))))</f>
        <v>0</v>
      </c>
      <c r="H572" s="64">
        <f>IF($C$2="National Currency",IF(Investment_Breakdown_DATA!R504=0,0,Investment_Breakdown_DATA!R504),IF($C$2="Current Exchange rate",IF(Investment_Breakdown_DATA!R504=0,0,Investment_Breakdown_DATA!R504/ECO!R29),IF($C$2="Constant Exchange rate",IF(Investment_Breakdown_DATA!R504=0,0,Investment_Breakdown_DATA!R504/ECO!R64))))</f>
        <v>0</v>
      </c>
      <c r="I572" s="64">
        <f>IF($C$2="National Currency",IF(Investment_Breakdown_DATA!S504=0,0,Investment_Breakdown_DATA!S504),IF($C$2="Current Exchange rate",IF(Investment_Breakdown_DATA!S504=0,0,Investment_Breakdown_DATA!S504/ECO!S29),IF($C$2="Constant Exchange rate",IF(Investment_Breakdown_DATA!S504=0,0,Investment_Breakdown_DATA!S504/ECO!S64))))</f>
        <v>0</v>
      </c>
      <c r="J572" s="64">
        <f>IF($C$2="National Currency",IF(Investment_Breakdown_DATA!T504=0,0,Investment_Breakdown_DATA!T504),IF($C$2="Current Exchange rate",IF(Investment_Breakdown_DATA!T504=0,0,Investment_Breakdown_DATA!T504/ECO!T29),IF($C$2="Constant Exchange rate",IF(Investment_Breakdown_DATA!T504=0,0,Investment_Breakdown_DATA!T504/ECO!T64))))</f>
        <v>0</v>
      </c>
      <c r="K572" s="64">
        <f>IF($C$2="National Currency",IF(Investment_Breakdown_DATA!U504=0,0,Investment_Breakdown_DATA!U504),IF($C$2="Current Exchange rate",IF(Investment_Breakdown_DATA!U504=0,0,Investment_Breakdown_DATA!U504/ECO!U29),IF($C$2="Constant Exchange rate",IF(Investment_Breakdown_DATA!U504=0,0,Investment_Breakdown_DATA!U504/ECO!U64))))</f>
        <v>0</v>
      </c>
      <c r="L572" s="64">
        <f>IF($C$2="National Currency",IF(Investment_Breakdown_DATA!V504=0,0,Investment_Breakdown_DATA!V504),IF($C$2="Current Exchange rate",IF(Investment_Breakdown_DATA!V504=0,0,Investment_Breakdown_DATA!V504/ECO!V29),IF($C$2="Constant Exchange rate",IF(Investment_Breakdown_DATA!V504=0,0,Investment_Breakdown_DATA!V504/ECO!V64))))</f>
        <v>0</v>
      </c>
      <c r="M572" s="64">
        <f>IF($C$2="National Currency",IF(Investment_Breakdown_DATA!W504=0,0,Investment_Breakdown_DATA!W504),IF($C$2="Current Exchange rate",IF(Investment_Breakdown_DATA!W504=0,0,Investment_Breakdown_DATA!W504/ECO!W29),IF($C$2="Constant Exchange rate",IF(Investment_Breakdown_DATA!W504=0,0,Investment_Breakdown_DATA!W504/ECO!W64))))</f>
        <v>0</v>
      </c>
      <c r="N572" s="64">
        <f>IF($C$2="National Currency",IF(Investment_Breakdown_DATA!X504=0,0,Investment_Breakdown_DATA!X504),IF($C$2="Current Exchange rate",IF(Investment_Breakdown_DATA!X504=0,0,Investment_Breakdown_DATA!X504/ECO!X29),IF($C$2="Constant Exchange rate",IF(Investment_Breakdown_DATA!X504=0,0,Investment_Breakdown_DATA!X504/ECO!X64))))</f>
        <v>0</v>
      </c>
      <c r="O572" s="64">
        <f>IF($C$2="National Currency",IF(Investment_Breakdown_DATA!Y504=0,0,Investment_Breakdown_DATA!Y504),IF($C$2="Current Exchange rate",IF(Investment_Breakdown_DATA!Y504=0,0,Investment_Breakdown_DATA!Y504/ECO!Y29),IF($C$2="Constant Exchange rate",IF(Investment_Breakdown_DATA!Y504=0,0,Investment_Breakdown_DATA!Y504/ECO!Y64))))</f>
        <v>0</v>
      </c>
      <c r="P572" s="144">
        <f>IF($C$2="National Currency",IF(Investment_Breakdown_DATA!Z504=0,0,Investment_Breakdown_DATA!Z504),IF($C$2="Current Exchange rate",IF(Investment_Breakdown_DATA!Z504=0,0,Investment_Breakdown_DATA!Z504/ECO!Z29),IF($C$2="Constant Exchange rate",IF(Investment_Breakdown_DATA!Z504=0,0,Investment_Breakdown_DATA!Z504/ECO!Z64))))</f>
        <v>0</v>
      </c>
      <c r="Q572" s="63">
        <f t="shared" si="161"/>
        <v>0</v>
      </c>
      <c r="R572" s="63" t="str">
        <f t="shared" si="162"/>
        <v>-</v>
      </c>
      <c r="S572" s="63" t="str">
        <f t="shared" si="163"/>
        <v>-</v>
      </c>
    </row>
    <row r="573" spans="3:19" ht="15" x14ac:dyDescent="0.25">
      <c r="C573" s="165"/>
      <c r="D573" s="166"/>
      <c r="E573" s="61" t="str">
        <f t="shared" si="160"/>
        <v>LV</v>
      </c>
      <c r="F573" s="64">
        <f>IF($C$2="National Currency",IF(Investment_Breakdown_DATA!P505=0,0,Investment_Breakdown_DATA!P505),IF($C$2="Current Exchange rate",IF(Investment_Breakdown_DATA!P505=0,0,Investment_Breakdown_DATA!P505/ECO!P30),IF($C$2="Constant Exchange rate",IF(Investment_Breakdown_DATA!P505=0,0,Investment_Breakdown_DATA!P505/ECO!P65))))</f>
        <v>5.1081388730791124</v>
      </c>
      <c r="G573" s="141">
        <f>IF($C$2="National Currency",IF(Investment_Breakdown_DATA!Q505=0,0,Investment_Breakdown_DATA!Q505),IF($C$2="Current Exchange rate",IF(Investment_Breakdown_DATA!Q505=0,0,Investment_Breakdown_DATA!Q505/ECO!Q30),IF($C$2="Constant Exchange rate",IF(Investment_Breakdown_DATA!Q505=0,0,Investment_Breakdown_DATA!Q505/ECO!Q65))))</f>
        <v>7.1713147410358564</v>
      </c>
      <c r="H573" s="64">
        <f>IF($C$2="National Currency",IF(Investment_Breakdown_DATA!R505=0,0,Investment_Breakdown_DATA!R505),IF($C$2="Current Exchange rate",IF(Investment_Breakdown_DATA!R505=0,0,Investment_Breakdown_DATA!R505/ECO!R30),IF($C$2="Constant Exchange rate",IF(Investment_Breakdown_DATA!R505=0,0,Investment_Breakdown_DATA!R505/ECO!R65))))</f>
        <v>12.94820717131474</v>
      </c>
      <c r="I573" s="64">
        <f>IF($C$2="National Currency",IF(Investment_Breakdown_DATA!S505=0,0,Investment_Breakdown_DATA!S505),IF($C$2="Current Exchange rate",IF(Investment_Breakdown_DATA!S505=0,0,Investment_Breakdown_DATA!S505/ECO!S30),IF($C$2="Constant Exchange rate",IF(Investment_Breakdown_DATA!S505=0,0,Investment_Breakdown_DATA!S505/ECO!S65))))</f>
        <v>20.717131474103589</v>
      </c>
      <c r="J573" s="64">
        <f>IF($C$2="National Currency",IF(Investment_Breakdown_DATA!T505=0,0,Investment_Breakdown_DATA!T505),IF($C$2="Current Exchange rate",IF(Investment_Breakdown_DATA!T505=0,0,Investment_Breakdown_DATA!T505/ECO!T30),IF($C$2="Constant Exchange rate",IF(Investment_Breakdown_DATA!T505=0,0,Investment_Breakdown_DATA!T505/ECO!T65))))</f>
        <v>15.793966989186112</v>
      </c>
      <c r="K573" s="64">
        <f>IF($C$2="National Currency",IF(Investment_Breakdown_DATA!U505=0,0,Investment_Breakdown_DATA!U505),IF($C$2="Current Exchange rate",IF(Investment_Breakdown_DATA!U505=0,0,Investment_Breakdown_DATA!U505/ECO!U30),IF($C$2="Constant Exchange rate",IF(Investment_Breakdown_DATA!U505=0,0,Investment_Breakdown_DATA!U505/ECO!U65))))</f>
        <v>13.047808764940239</v>
      </c>
      <c r="L573" s="64">
        <f>IF($C$2="National Currency",IF(Investment_Breakdown_DATA!V505=0,0,Investment_Breakdown_DATA!V505),IF($C$2="Current Exchange rate",IF(Investment_Breakdown_DATA!V505=0,0,Investment_Breakdown_DATA!V505/ECO!V30),IF($C$2="Constant Exchange rate",IF(Investment_Breakdown_DATA!V505=0,0,Investment_Breakdown_DATA!V505/ECO!V65))))</f>
        <v>12.179852020489472</v>
      </c>
      <c r="M573" s="64">
        <f>IF($C$2="National Currency",IF(Investment_Breakdown_DATA!W505=0,0,Investment_Breakdown_DATA!W505),IF($C$2="Current Exchange rate",IF(Investment_Breakdown_DATA!W505=0,0,Investment_Breakdown_DATA!W505/ECO!W30),IF($C$2="Constant Exchange rate",IF(Investment_Breakdown_DATA!W505=0,0,Investment_Breakdown_DATA!W505/ECO!W65))))</f>
        <v>12.080250426863973</v>
      </c>
      <c r="N573" s="64">
        <f>IF($C$2="National Currency",IF(Investment_Breakdown_DATA!X505=0,0,Investment_Breakdown_DATA!X505),IF($C$2="Current Exchange rate",IF(Investment_Breakdown_DATA!X505=0,0,Investment_Breakdown_DATA!X505/ECO!X30),IF($C$2="Constant Exchange rate",IF(Investment_Breakdown_DATA!X505=0,0,Investment_Breakdown_DATA!X505/ECO!X65))))</f>
        <v>12.151394422310757</v>
      </c>
      <c r="O573" s="64">
        <f>IF($C$2="National Currency",IF(Investment_Breakdown_DATA!Y505=0,0,Investment_Breakdown_DATA!Y505),IF($C$2="Current Exchange rate",IF(Investment_Breakdown_DATA!Y505=0,0,Investment_Breakdown_DATA!Y505/ECO!Y30),IF($C$2="Constant Exchange rate",IF(Investment_Breakdown_DATA!Y505=0,0,Investment_Breakdown_DATA!Y505/ECO!Y65))))</f>
        <v>10.529311326124075</v>
      </c>
      <c r="P573" s="144">
        <f>IF($C$2="National Currency",IF(Investment_Breakdown_DATA!Z505=0,0,Investment_Breakdown_DATA!Z505),IF($C$2="Current Exchange rate",IF(Investment_Breakdown_DATA!Z505=0,0,Investment_Breakdown_DATA!Z505/ECO!Z30),IF($C$2="Constant Exchange rate",IF(Investment_Breakdown_DATA!Z505=0,0,Investment_Breakdown_DATA!Z505/ECO!Z65))))</f>
        <v>0</v>
      </c>
      <c r="Q573" s="63">
        <f t="shared" si="161"/>
        <v>1.3228112590072232E-5</v>
      </c>
      <c r="R573" s="63">
        <f t="shared" si="162"/>
        <v>-0.13348946135831385</v>
      </c>
      <c r="S573" s="63">
        <f t="shared" si="163"/>
        <v>1.0612813370473537</v>
      </c>
    </row>
    <row r="574" spans="3:19" ht="15" x14ac:dyDescent="0.25">
      <c r="C574" s="165"/>
      <c r="D574" s="166"/>
      <c r="E574" s="61" t="str">
        <f t="shared" si="160"/>
        <v>MT</v>
      </c>
      <c r="F574" s="64">
        <f>IF($C$2="National Currency",IF(Investment_Breakdown_DATA!P506=0,0,Investment_Breakdown_DATA!P506),IF($C$2="Current Exchange rate",IF(Investment_Breakdown_DATA!P506=0,0,Investment_Breakdown_DATA!P506/ECO!P31),IF($C$2="Constant Exchange rate",IF(Investment_Breakdown_DATA!P506=0,0,Investment_Breakdown_DATA!P506/ECO!P66))))</f>
        <v>16.282320055904961</v>
      </c>
      <c r="G574" s="64">
        <f>IF($C$2="National Currency",IF(Investment_Breakdown_DATA!Q506=0,0,Investment_Breakdown_DATA!Q506),IF($C$2="Current Exchange rate",IF(Investment_Breakdown_DATA!Q506=0,0,Investment_Breakdown_DATA!Q506/ECO!Q31),IF($C$2="Constant Exchange rate",IF(Investment_Breakdown_DATA!Q506=0,0,Investment_Breakdown_DATA!Q506/ECO!Q66))))</f>
        <v>16.282320055904961</v>
      </c>
      <c r="H574" s="64">
        <f>IF($C$2="National Currency",IF(Investment_Breakdown_DATA!R506=0,0,Investment_Breakdown_DATA!R506),IF($C$2="Current Exchange rate",IF(Investment_Breakdown_DATA!R506=0,0,Investment_Breakdown_DATA!R506/ECO!R31),IF($C$2="Constant Exchange rate",IF(Investment_Breakdown_DATA!R506=0,0,Investment_Breakdown_DATA!R506/ECO!R66))))</f>
        <v>16.282320055904961</v>
      </c>
      <c r="I574" s="64">
        <f>IF($C$2="National Currency",IF(Investment_Breakdown_DATA!S506=0,0,Investment_Breakdown_DATA!S506),IF($C$2="Current Exchange rate",IF(Investment_Breakdown_DATA!S506=0,0,Investment_Breakdown_DATA!S506/ECO!S31),IF($C$2="Constant Exchange rate",IF(Investment_Breakdown_DATA!S506=0,0,Investment_Breakdown_DATA!S506/ECO!S66))))</f>
        <v>314.69834614488701</v>
      </c>
      <c r="J574" s="64">
        <f>IF($C$2="National Currency",IF(Investment_Breakdown_DATA!T506=0,0,Investment_Breakdown_DATA!T506),IF($C$2="Current Exchange rate",IF(Investment_Breakdown_DATA!T506=0,0,Investment_Breakdown_DATA!T506/ECO!T31),IF($C$2="Constant Exchange rate",IF(Investment_Breakdown_DATA!T506=0,0,Investment_Breakdown_DATA!T506/ECO!T66))))</f>
        <v>31</v>
      </c>
      <c r="K574" s="64">
        <f>IF($C$2="National Currency",IF(Investment_Breakdown_DATA!U506=0,0,Investment_Breakdown_DATA!U506),IF($C$2="Current Exchange rate",IF(Investment_Breakdown_DATA!U506=0,0,Investment_Breakdown_DATA!U506/ECO!U31),IF($C$2="Constant Exchange rate",IF(Investment_Breakdown_DATA!U506=0,0,Investment_Breakdown_DATA!U506/ECO!U66))))</f>
        <v>21</v>
      </c>
      <c r="L574" s="64">
        <f>IF($C$2="National Currency",IF(Investment_Breakdown_DATA!V506=0,0,Investment_Breakdown_DATA!V506),IF($C$2="Current Exchange rate",IF(Investment_Breakdown_DATA!V506=0,0,Investment_Breakdown_DATA!V506/ECO!V31),IF($C$2="Constant Exchange rate",IF(Investment_Breakdown_DATA!V506=0,0,Investment_Breakdown_DATA!V506/ECO!V66))))</f>
        <v>26</v>
      </c>
      <c r="M574" s="64">
        <f>IF($C$2="National Currency",IF(Investment_Breakdown_DATA!W506=0,0,Investment_Breakdown_DATA!W506),IF($C$2="Current Exchange rate",IF(Investment_Breakdown_DATA!W506=0,0,Investment_Breakdown_DATA!W506/ECO!W31),IF($C$2="Constant Exchange rate",IF(Investment_Breakdown_DATA!W506=0,0,Investment_Breakdown_DATA!W506/ECO!W66))))</f>
        <v>35</v>
      </c>
      <c r="N574" s="64">
        <f>IF($C$2="National Currency",IF(Investment_Breakdown_DATA!X506=0,0,Investment_Breakdown_DATA!X506),IF($C$2="Current Exchange rate",IF(Investment_Breakdown_DATA!X506=0,0,Investment_Breakdown_DATA!X506/ECO!X31),IF($C$2="Constant Exchange rate",IF(Investment_Breakdown_DATA!X506=0,0,Investment_Breakdown_DATA!X506/ECO!X66))))</f>
        <v>16.365539718661928</v>
      </c>
      <c r="O574" s="141">
        <f>IF($C$2="National Currency",IF(Investment_Breakdown_DATA!Y506=0,0,Investment_Breakdown_DATA!Y506),IF($C$2="Current Exchange rate",IF(Investment_Breakdown_DATA!Y506=0,0,Investment_Breakdown_DATA!Y506/ECO!Y31),IF($C$2="Constant Exchange rate",IF(Investment_Breakdown_DATA!Y506=0,0,Investment_Breakdown_DATA!Y506/ECO!Y66))))</f>
        <v>16.365539718661928</v>
      </c>
      <c r="P574" s="144">
        <f>IF($C$2="National Currency",IF(Investment_Breakdown_DATA!Z506=0,0,Investment_Breakdown_DATA!Z506),IF($C$2="Current Exchange rate",IF(Investment_Breakdown_DATA!Z506=0,0,Investment_Breakdown_DATA!Z506/ECO!Z31),IF($C$2="Constant Exchange rate",IF(Investment_Breakdown_DATA!Z506=0,0,Investment_Breakdown_DATA!Z506/ECO!Z66))))</f>
        <v>0</v>
      </c>
      <c r="Q574" s="63">
        <f t="shared" si="161"/>
        <v>2.0560243238191815E-5</v>
      </c>
      <c r="R574" s="63">
        <f t="shared" si="162"/>
        <v>0</v>
      </c>
      <c r="S574" s="63">
        <f t="shared" si="163"/>
        <v>5.1110445238291558E-3</v>
      </c>
    </row>
    <row r="575" spans="3:19" ht="15" x14ac:dyDescent="0.25">
      <c r="C575" s="165"/>
      <c r="D575" s="166"/>
      <c r="E575" s="61" t="str">
        <f t="shared" si="160"/>
        <v>NL</v>
      </c>
      <c r="F575" s="64">
        <f>IF($C$2="National Currency",IF(Investment_Breakdown_DATA!P507=0,0,Investment_Breakdown_DATA!P507),IF($C$2="Current Exchange rate",IF(Investment_Breakdown_DATA!P507=0,0,Investment_Breakdown_DATA!P507/ECO!P32),IF($C$2="Constant Exchange rate",IF(Investment_Breakdown_DATA!P507=0,0,Investment_Breakdown_DATA!P507/ECO!P67))))</f>
        <v>44533</v>
      </c>
      <c r="G575" s="64">
        <f>IF($C$2="National Currency",IF(Investment_Breakdown_DATA!Q507=0,0,Investment_Breakdown_DATA!Q507),IF($C$2="Current Exchange rate",IF(Investment_Breakdown_DATA!Q507=0,0,Investment_Breakdown_DATA!Q507/ECO!Q32),IF($C$2="Constant Exchange rate",IF(Investment_Breakdown_DATA!Q507=0,0,Investment_Breakdown_DATA!Q507/ECO!Q67))))</f>
        <v>40629</v>
      </c>
      <c r="H575" s="64">
        <f>IF($C$2="National Currency",IF(Investment_Breakdown_DATA!R507=0,0,Investment_Breakdown_DATA!R507),IF($C$2="Current Exchange rate",IF(Investment_Breakdown_DATA!R507=0,0,Investment_Breakdown_DATA!R507/ECO!R32),IF($C$2="Constant Exchange rate",IF(Investment_Breakdown_DATA!R507=0,0,Investment_Breakdown_DATA!R507/ECO!R67))))</f>
        <v>37316</v>
      </c>
      <c r="I575" s="64">
        <f>IF($C$2="National Currency",IF(Investment_Breakdown_DATA!S507=0,0,Investment_Breakdown_DATA!S507),IF($C$2="Current Exchange rate",IF(Investment_Breakdown_DATA!S507=0,0,Investment_Breakdown_DATA!S507/ECO!S32),IF($C$2="Constant Exchange rate",IF(Investment_Breakdown_DATA!S507=0,0,Investment_Breakdown_DATA!S507/ECO!S67))))</f>
        <v>23958</v>
      </c>
      <c r="J575" s="64">
        <f>IF($C$2="National Currency",IF(Investment_Breakdown_DATA!T507=0,0,Investment_Breakdown_DATA!T507),IF($C$2="Current Exchange rate",IF(Investment_Breakdown_DATA!T507=0,0,Investment_Breakdown_DATA!T507/ECO!T32),IF($C$2="Constant Exchange rate",IF(Investment_Breakdown_DATA!T507=0,0,Investment_Breakdown_DATA!T507/ECO!T67))))</f>
        <v>21388</v>
      </c>
      <c r="K575" s="64">
        <f>IF($C$2="National Currency",IF(Investment_Breakdown_DATA!U507=0,0,Investment_Breakdown_DATA!U507),IF($C$2="Current Exchange rate",IF(Investment_Breakdown_DATA!U507=0,0,Investment_Breakdown_DATA!U507/ECO!U32),IF($C$2="Constant Exchange rate",IF(Investment_Breakdown_DATA!U507=0,0,Investment_Breakdown_DATA!U507/ECO!U67))))</f>
        <v>23119</v>
      </c>
      <c r="L575" s="64">
        <f>IF($C$2="National Currency",IF(Investment_Breakdown_DATA!V507=0,0,Investment_Breakdown_DATA!V507),IF($C$2="Current Exchange rate",IF(Investment_Breakdown_DATA!V507=0,0,Investment_Breakdown_DATA!V507/ECO!V32),IF($C$2="Constant Exchange rate",IF(Investment_Breakdown_DATA!V507=0,0,Investment_Breakdown_DATA!V507/ECO!V67))))</f>
        <v>25502</v>
      </c>
      <c r="M575" s="64">
        <f>IF($C$2="National Currency",IF(Investment_Breakdown_DATA!W507=0,0,Investment_Breakdown_DATA!W507),IF($C$2="Current Exchange rate",IF(Investment_Breakdown_DATA!W507=0,0,Investment_Breakdown_DATA!W507/ECO!W32),IF($C$2="Constant Exchange rate",IF(Investment_Breakdown_DATA!W507=0,0,Investment_Breakdown_DATA!W507/ECO!W67))))</f>
        <v>31489</v>
      </c>
      <c r="N575" s="64">
        <f>IF($C$2="National Currency",IF(Investment_Breakdown_DATA!X507=0,0,Investment_Breakdown_DATA!X507),IF($C$2="Current Exchange rate",IF(Investment_Breakdown_DATA!X507=0,0,Investment_Breakdown_DATA!X507/ECO!X32),IF($C$2="Constant Exchange rate",IF(Investment_Breakdown_DATA!X507=0,0,Investment_Breakdown_DATA!X507/ECO!X67))))</f>
        <v>32491</v>
      </c>
      <c r="O575" s="141">
        <f>IF($C$2="National Currency",IF(Investment_Breakdown_DATA!Y507=0,0,Investment_Breakdown_DATA!Y507),IF($C$2="Current Exchange rate",IF(Investment_Breakdown_DATA!Y507=0,0,Investment_Breakdown_DATA!Y507/ECO!Y32),IF($C$2="Constant Exchange rate",IF(Investment_Breakdown_DATA!Y507=0,0,Investment_Breakdown_DATA!Y507/ECO!Y67))))</f>
        <v>32491</v>
      </c>
      <c r="P575" s="144">
        <f>IF($C$2="National Currency",IF(Investment_Breakdown_DATA!Z507=0,0,Investment_Breakdown_DATA!Z507),IF($C$2="Current Exchange rate",IF(Investment_Breakdown_DATA!Z507=0,0,Investment_Breakdown_DATA!Z507/ECO!Z32),IF($C$2="Constant Exchange rate",IF(Investment_Breakdown_DATA!Z507=0,0,Investment_Breakdown_DATA!Z507/ECO!Z67))))</f>
        <v>0</v>
      </c>
      <c r="Q575" s="63">
        <f t="shared" si="161"/>
        <v>4.081887151514664E-2</v>
      </c>
      <c r="R575" s="63">
        <f t="shared" si="162"/>
        <v>0</v>
      </c>
      <c r="S575" s="63">
        <f t="shared" si="163"/>
        <v>-0.27040621561538636</v>
      </c>
    </row>
    <row r="576" spans="3:19" ht="15" x14ac:dyDescent="0.25">
      <c r="C576" s="165"/>
      <c r="D576" s="166"/>
      <c r="E576" s="61" t="str">
        <f t="shared" si="160"/>
        <v>NO</v>
      </c>
      <c r="F576" s="64">
        <f>IF($C$2="National Currency",IF(Investment_Breakdown_DATA!P508=0,0,Investment_Breakdown_DATA!P508),IF($C$2="Current Exchange rate",IF(Investment_Breakdown_DATA!P508=0,0,Investment_Breakdown_DATA!P508/ECO!P33),IF($C$2="Constant Exchange rate",IF(Investment_Breakdown_DATA!P508=0,0,Investment_Breakdown_DATA!P508/ECO!P68))))</f>
        <v>0</v>
      </c>
      <c r="G576" s="64">
        <f>IF($C$2="National Currency",IF(Investment_Breakdown_DATA!Q508=0,0,Investment_Breakdown_DATA!Q508),IF($C$2="Current Exchange rate",IF(Investment_Breakdown_DATA!Q508=0,0,Investment_Breakdown_DATA!Q508/ECO!Q33),IF($C$2="Constant Exchange rate",IF(Investment_Breakdown_DATA!Q508=0,0,Investment_Breakdown_DATA!Q508/ECO!Q68))))</f>
        <v>0</v>
      </c>
      <c r="H576" s="64">
        <f>IF($C$2="National Currency",IF(Investment_Breakdown_DATA!R508=0,0,Investment_Breakdown_DATA!R508),IF($C$2="Current Exchange rate",IF(Investment_Breakdown_DATA!R508=0,0,Investment_Breakdown_DATA!R508/ECO!R33),IF($C$2="Constant Exchange rate",IF(Investment_Breakdown_DATA!R508=0,0,Investment_Breakdown_DATA!R508/ECO!R68))))</f>
        <v>0</v>
      </c>
      <c r="I576" s="64">
        <f>IF($C$2="National Currency",IF(Investment_Breakdown_DATA!S508=0,0,Investment_Breakdown_DATA!S508),IF($C$2="Current Exchange rate",IF(Investment_Breakdown_DATA!S508=0,0,Investment_Breakdown_DATA!S508/ECO!S33),IF($C$2="Constant Exchange rate",IF(Investment_Breakdown_DATA!S508=0,0,Investment_Breakdown_DATA!S508/ECO!S68))))</f>
        <v>0</v>
      </c>
      <c r="J576" s="64">
        <f>IF($C$2="National Currency",IF(Investment_Breakdown_DATA!T508=0,0,Investment_Breakdown_DATA!T508),IF($C$2="Current Exchange rate",IF(Investment_Breakdown_DATA!T508=0,0,Investment_Breakdown_DATA!T508/ECO!T33),IF($C$2="Constant Exchange rate",IF(Investment_Breakdown_DATA!T508=0,0,Investment_Breakdown_DATA!T508/ECO!T68))))</f>
        <v>0</v>
      </c>
      <c r="K576" s="64">
        <f>IF($C$2="National Currency",IF(Investment_Breakdown_DATA!U508=0,0,Investment_Breakdown_DATA!U508),IF($C$2="Current Exchange rate",IF(Investment_Breakdown_DATA!U508=0,0,Investment_Breakdown_DATA!U508/ECO!U33),IF($C$2="Constant Exchange rate",IF(Investment_Breakdown_DATA!U508=0,0,Investment_Breakdown_DATA!U508/ECO!U68))))</f>
        <v>0</v>
      </c>
      <c r="L576" s="64">
        <f>IF($C$2="National Currency",IF(Investment_Breakdown_DATA!V508=0,0,Investment_Breakdown_DATA!V508),IF($C$2="Current Exchange rate",IF(Investment_Breakdown_DATA!V508=0,0,Investment_Breakdown_DATA!V508/ECO!V33),IF($C$2="Constant Exchange rate",IF(Investment_Breakdown_DATA!V508=0,0,Investment_Breakdown_DATA!V508/ECO!V68))))</f>
        <v>0</v>
      </c>
      <c r="M576" s="64">
        <f>IF($C$2="National Currency",IF(Investment_Breakdown_DATA!W508=0,0,Investment_Breakdown_DATA!W508),IF($C$2="Current Exchange rate",IF(Investment_Breakdown_DATA!W508=0,0,Investment_Breakdown_DATA!W508/ECO!W33),IF($C$2="Constant Exchange rate",IF(Investment_Breakdown_DATA!W508=0,0,Investment_Breakdown_DATA!W508/ECO!W68))))</f>
        <v>0</v>
      </c>
      <c r="N576" s="64">
        <f>IF($C$2="National Currency",IF(Investment_Breakdown_DATA!X508=0,0,Investment_Breakdown_DATA!X508),IF($C$2="Current Exchange rate",IF(Investment_Breakdown_DATA!X508=0,0,Investment_Breakdown_DATA!X508/ECO!X33),IF($C$2="Constant Exchange rate",IF(Investment_Breakdown_DATA!X508=0,0,Investment_Breakdown_DATA!X508/ECO!X68))))</f>
        <v>0</v>
      </c>
      <c r="O576" s="64">
        <f>IF($C$2="National Currency",IF(Investment_Breakdown_DATA!Y508=0,0,Investment_Breakdown_DATA!Y508),IF($C$2="Current Exchange rate",IF(Investment_Breakdown_DATA!Y508=0,0,Investment_Breakdown_DATA!Y508/ECO!Y33),IF($C$2="Constant Exchange rate",IF(Investment_Breakdown_DATA!Y508=0,0,Investment_Breakdown_DATA!Y508/ECO!Y68))))</f>
        <v>0</v>
      </c>
      <c r="P576" s="144">
        <f>IF($C$2="National Currency",IF(Investment_Breakdown_DATA!Z508=0,0,Investment_Breakdown_DATA!Z508),IF($C$2="Current Exchange rate",IF(Investment_Breakdown_DATA!Z508=0,0,Investment_Breakdown_DATA!Z508/ECO!Z33),IF($C$2="Constant Exchange rate",IF(Investment_Breakdown_DATA!Z508=0,0,Investment_Breakdown_DATA!Z508/ECO!Z68))))</f>
        <v>0</v>
      </c>
      <c r="Q576" s="63">
        <f t="shared" si="161"/>
        <v>0</v>
      </c>
      <c r="R576" s="63" t="str">
        <f t="shared" si="162"/>
        <v>-</v>
      </c>
      <c r="S576" s="63" t="str">
        <f t="shared" si="163"/>
        <v>-</v>
      </c>
    </row>
    <row r="577" spans="3:19" ht="15" x14ac:dyDescent="0.25">
      <c r="C577" s="165"/>
      <c r="D577" s="166"/>
      <c r="E577" s="61" t="str">
        <f t="shared" si="160"/>
        <v>PL</v>
      </c>
      <c r="F577" s="64">
        <f>IF($C$2="National Currency",IF(Investment_Breakdown_DATA!P509=0,0,Investment_Breakdown_DATA!P509),IF($C$2="Current Exchange rate",IF(Investment_Breakdown_DATA!P509=0,0,Investment_Breakdown_DATA!P509/ECO!P34),IF($C$2="Constant Exchange rate",IF(Investment_Breakdown_DATA!P509=0,0,Investment_Breakdown_DATA!P509/ECO!P69))))</f>
        <v>23.635682860619674</v>
      </c>
      <c r="G577" s="141">
        <f>IF($C$2="National Currency",IF(Investment_Breakdown_DATA!Q509=0,0,Investment_Breakdown_DATA!Q509),IF($C$2="Current Exchange rate",IF(Investment_Breakdown_DATA!Q509=0,0,Investment_Breakdown_DATA!Q509/ECO!Q34),IF($C$2="Constant Exchange rate",IF(Investment_Breakdown_DATA!Q509=0,0,Investment_Breakdown_DATA!Q509/ECO!Q69))))</f>
        <v>207.88480139785952</v>
      </c>
      <c r="H577" s="141">
        <f>IF($C$2="National Currency",IF(Investment_Breakdown_DATA!R509=0,0,Investment_Breakdown_DATA!R509),IF($C$2="Current Exchange rate",IF(Investment_Breakdown_DATA!R509=0,0,Investment_Breakdown_DATA!R509/ECO!R34),IF($C$2="Constant Exchange rate",IF(Investment_Breakdown_DATA!R509=0,0,Investment_Breakdown_DATA!R509/ECO!R69))))</f>
        <v>392.13391993509941</v>
      </c>
      <c r="I577" s="64">
        <f>IF($C$2="National Currency",IF(Investment_Breakdown_DATA!S509=0,0,Investment_Breakdown_DATA!S509),IF($C$2="Current Exchange rate",IF(Investment_Breakdown_DATA!S509=0,0,Investment_Breakdown_DATA!S509/ECO!S34),IF($C$2="Constant Exchange rate",IF(Investment_Breakdown_DATA!S509=0,0,Investment_Breakdown_DATA!S509/ECO!S69))))</f>
        <v>576.38303847233919</v>
      </c>
      <c r="J577" s="64">
        <f>IF($C$2="National Currency",IF(Investment_Breakdown_DATA!T509=0,0,Investment_Breakdown_DATA!T509),IF($C$2="Current Exchange rate",IF(Investment_Breakdown_DATA!T509=0,0,Investment_Breakdown_DATA!T509/ECO!T34),IF($C$2="Constant Exchange rate",IF(Investment_Breakdown_DATA!T509=0,0,Investment_Breakdown_DATA!T509/ECO!T69))))</f>
        <v>236.12281194421041</v>
      </c>
      <c r="K577" s="64">
        <f>IF($C$2="National Currency",IF(Investment_Breakdown_DATA!U509=0,0,Investment_Breakdown_DATA!U509),IF($C$2="Current Exchange rate",IF(Investment_Breakdown_DATA!U509=0,0,Investment_Breakdown_DATA!U509/ECO!U34),IF($C$2="Constant Exchange rate",IF(Investment_Breakdown_DATA!U509=0,0,Investment_Breakdown_DATA!U509/ECO!U69))))</f>
        <v>187.91537957502572</v>
      </c>
      <c r="L577" s="64">
        <f>IF($C$2="National Currency",IF(Investment_Breakdown_DATA!V509=0,0,Investment_Breakdown_DATA!V509),IF($C$2="Current Exchange rate",IF(Investment_Breakdown_DATA!V509=0,0,Investment_Breakdown_DATA!V509/ECO!V34),IF($C$2="Constant Exchange rate",IF(Investment_Breakdown_DATA!V509=0,0,Investment_Breakdown_DATA!V509/ECO!V69))))</f>
        <v>421.22999157540016</v>
      </c>
      <c r="M577" s="64">
        <f>IF($C$2="National Currency",IF(Investment_Breakdown_DATA!W509=0,0,Investment_Breakdown_DATA!W509),IF($C$2="Current Exchange rate",IF(Investment_Breakdown_DATA!W509=0,0,Investment_Breakdown_DATA!W509/ECO!W34),IF($C$2="Constant Exchange rate",IF(Investment_Breakdown_DATA!W509=0,0,Investment_Breakdown_DATA!W509/ECO!W69))))</f>
        <v>445.56772442197882</v>
      </c>
      <c r="N577" s="64">
        <f>IF($C$2="National Currency",IF(Investment_Breakdown_DATA!X509=0,0,Investment_Breakdown_DATA!X509),IF($C$2="Current Exchange rate",IF(Investment_Breakdown_DATA!X509=0,0,Investment_Breakdown_DATA!X509/ECO!X34),IF($C$2="Constant Exchange rate",IF(Investment_Breakdown_DATA!X509=0,0,Investment_Breakdown_DATA!X509/ECO!X69))))</f>
        <v>698.77375269119159</v>
      </c>
      <c r="O577" s="64">
        <f>IF($C$2="National Currency",IF(Investment_Breakdown_DATA!Y509=0,0,Investment_Breakdown_DATA!Y509),IF($C$2="Current Exchange rate",IF(Investment_Breakdown_DATA!Y509=0,0,Investment_Breakdown_DATA!Y509/ECO!Y34),IF($C$2="Constant Exchange rate",IF(Investment_Breakdown_DATA!Y509=0,0,Investment_Breakdown_DATA!Y509/ECO!Y69))))</f>
        <v>1122.2540484882522</v>
      </c>
      <c r="P577" s="144">
        <f>IF($C$2="National Currency",IF(Investment_Breakdown_DATA!Z509=0,0,Investment_Breakdown_DATA!Z509),IF($C$2="Current Exchange rate",IF(Investment_Breakdown_DATA!Z509=0,0,Investment_Breakdown_DATA!Z509/ECO!Z34),IF($C$2="Constant Exchange rate",IF(Investment_Breakdown_DATA!Z509=0,0,Investment_Breakdown_DATA!Z509/ECO!Z69))))</f>
        <v>0</v>
      </c>
      <c r="Q577" s="63">
        <f t="shared" si="161"/>
        <v>1.4099025518634427E-3</v>
      </c>
      <c r="R577" s="63">
        <f t="shared" si="162"/>
        <v>0.60603348961821824</v>
      </c>
      <c r="S577" s="63">
        <f t="shared" si="163"/>
        <v>46.481346534653461</v>
      </c>
    </row>
    <row r="578" spans="3:19" ht="15" x14ac:dyDescent="0.25">
      <c r="C578" s="165"/>
      <c r="D578" s="166"/>
      <c r="E578" s="61" t="str">
        <f t="shared" si="160"/>
        <v>PT</v>
      </c>
      <c r="F578" s="64">
        <f>IF($C$2="National Currency",IF(Investment_Breakdown_DATA!P510=0,0,Investment_Breakdown_DATA!P510),IF($C$2="Current Exchange rate",IF(Investment_Breakdown_DATA!P510=0,0,Investment_Breakdown_DATA!P510/ECO!P35),IF($C$2="Constant Exchange rate",IF(Investment_Breakdown_DATA!P510=0,0,Investment_Breakdown_DATA!P510/ECO!P70))))</f>
        <v>60.423133326968873</v>
      </c>
      <c r="G578" s="64">
        <f>IF($C$2="National Currency",IF(Investment_Breakdown_DATA!Q510=0,0,Investment_Breakdown_DATA!Q510),IF($C$2="Current Exchange rate",IF(Investment_Breakdown_DATA!Q510=0,0,Investment_Breakdown_DATA!Q510/ECO!Q35),IF($C$2="Constant Exchange rate",IF(Investment_Breakdown_DATA!Q510=0,0,Investment_Breakdown_DATA!Q510/ECO!Q70))))</f>
        <v>67.134685812207692</v>
      </c>
      <c r="H578" s="64">
        <f>IF($C$2="National Currency",IF(Investment_Breakdown_DATA!R510=0,0,Investment_Breakdown_DATA!R510),IF($C$2="Current Exchange rate",IF(Investment_Breakdown_DATA!R510=0,0,Investment_Breakdown_DATA!R510/ECO!R35),IF($C$2="Constant Exchange rate",IF(Investment_Breakdown_DATA!R510=0,0,Investment_Breakdown_DATA!R510/ECO!R70))))</f>
        <v>55.303335107500494</v>
      </c>
      <c r="I578" s="64">
        <f>IF($C$2="National Currency",IF(Investment_Breakdown_DATA!S510=0,0,Investment_Breakdown_DATA!S510),IF($C$2="Current Exchange rate",IF(Investment_Breakdown_DATA!S510=0,0,Investment_Breakdown_DATA!S510/ECO!S35),IF($C$2="Constant Exchange rate",IF(Investment_Breakdown_DATA!S510=0,0,Investment_Breakdown_DATA!S510/ECO!S70))))</f>
        <v>57.669381465324136</v>
      </c>
      <c r="J578" s="64">
        <f>IF($C$2="National Currency",IF(Investment_Breakdown_DATA!T510=0,0,Investment_Breakdown_DATA!T510),IF($C$2="Current Exchange rate",IF(Investment_Breakdown_DATA!T510=0,0,Investment_Breakdown_DATA!T510/ECO!T35),IF($C$2="Constant Exchange rate",IF(Investment_Breakdown_DATA!T510=0,0,Investment_Breakdown_DATA!T510/ECO!T70))))</f>
        <v>91</v>
      </c>
      <c r="K578" s="64">
        <f>IF($C$2="National Currency",IF(Investment_Breakdown_DATA!U510=0,0,Investment_Breakdown_DATA!U510),IF($C$2="Current Exchange rate",IF(Investment_Breakdown_DATA!U510=0,0,Investment_Breakdown_DATA!U510/ECO!U35),IF($C$2="Constant Exchange rate",IF(Investment_Breakdown_DATA!U510=0,0,Investment_Breakdown_DATA!U510/ECO!U70))))</f>
        <v>81.309011879976836</v>
      </c>
      <c r="L578" s="64">
        <f>IF($C$2="National Currency",IF(Investment_Breakdown_DATA!V510=0,0,Investment_Breakdown_DATA!V510),IF($C$2="Current Exchange rate",IF(Investment_Breakdown_DATA!V510=0,0,Investment_Breakdown_DATA!V510/ECO!V35),IF($C$2="Constant Exchange rate",IF(Investment_Breakdown_DATA!V510=0,0,Investment_Breakdown_DATA!V510/ECO!V70))))</f>
        <v>74.556451761780096</v>
      </c>
      <c r="M578" s="64">
        <f>IF($C$2="National Currency",IF(Investment_Breakdown_DATA!W510=0,0,Investment_Breakdown_DATA!W510),IF($C$2="Current Exchange rate",IF(Investment_Breakdown_DATA!W510=0,0,Investment_Breakdown_DATA!W510/ECO!W35),IF($C$2="Constant Exchange rate",IF(Investment_Breakdown_DATA!W510=0,0,Investment_Breakdown_DATA!W510/ECO!W70))))</f>
        <v>78.299128599862968</v>
      </c>
      <c r="N578" s="64">
        <f>IF($C$2="National Currency",IF(Investment_Breakdown_DATA!X510=0,0,Investment_Breakdown_DATA!X510),IF($C$2="Current Exchange rate",IF(Investment_Breakdown_DATA!X510=0,0,Investment_Breakdown_DATA!X510/ECO!X35),IF($C$2="Constant Exchange rate",IF(Investment_Breakdown_DATA!X510=0,0,Investment_Breakdown_DATA!X510/ECO!X70))))</f>
        <v>72.028034531756163</v>
      </c>
      <c r="O578" s="64">
        <f>IF($C$2="National Currency",IF(Investment_Breakdown_DATA!Y510=0,0,Investment_Breakdown_DATA!Y510),IF($C$2="Current Exchange rate",IF(Investment_Breakdown_DATA!Y510=0,0,Investment_Breakdown_DATA!Y510/ECO!Y35),IF($C$2="Constant Exchange rate",IF(Investment_Breakdown_DATA!Y510=0,0,Investment_Breakdown_DATA!Y510/ECO!Y70))))</f>
        <v>79.115807462012569</v>
      </c>
      <c r="P578" s="144">
        <f>IF($C$2="National Currency",IF(Investment_Breakdown_DATA!Z510=0,0,Investment_Breakdown_DATA!Z510),IF($C$2="Current Exchange rate",IF(Investment_Breakdown_DATA!Z510=0,0,Investment_Breakdown_DATA!Z510/ECO!Z35),IF($C$2="Constant Exchange rate",IF(Investment_Breakdown_DATA!Z510=0,0,Investment_Breakdown_DATA!Z510/ECO!Z70))))</f>
        <v>78.245897140089141</v>
      </c>
      <c r="Q578" s="63">
        <f t="shared" si="161"/>
        <v>9.9394231621340398E-5</v>
      </c>
      <c r="R578" s="63">
        <f t="shared" si="162"/>
        <v>9.8402975679303006E-2</v>
      </c>
      <c r="S578" s="63">
        <f t="shared" si="163"/>
        <v>0.30936287322095102</v>
      </c>
    </row>
    <row r="579" spans="3:19" ht="15" x14ac:dyDescent="0.25">
      <c r="C579" s="165"/>
      <c r="D579" s="166"/>
      <c r="E579" s="61" t="str">
        <f t="shared" si="160"/>
        <v>RO</v>
      </c>
      <c r="F579" s="64">
        <f>IF($C$2="National Currency",IF(Investment_Breakdown_DATA!P511=0,0,Investment_Breakdown_DATA!P511),IF($C$2="Current Exchange rate",IF(Investment_Breakdown_DATA!P511=0,0,Investment_Breakdown_DATA!P511/ECO!P36),IF($C$2="Constant Exchange rate",IF(Investment_Breakdown_DATA!P511=0,0,Investment_Breakdown_DATA!P511/ECO!P71))))</f>
        <v>0</v>
      </c>
      <c r="G579" s="64">
        <f>IF($C$2="National Currency",IF(Investment_Breakdown_DATA!Q511=0,0,Investment_Breakdown_DATA!Q511),IF($C$2="Current Exchange rate",IF(Investment_Breakdown_DATA!Q511=0,0,Investment_Breakdown_DATA!Q511/ECO!Q36),IF($C$2="Constant Exchange rate",IF(Investment_Breakdown_DATA!Q511=0,0,Investment_Breakdown_DATA!Q511/ECO!Q71))))</f>
        <v>0</v>
      </c>
      <c r="H579" s="64">
        <f>IF($C$2="National Currency",IF(Investment_Breakdown_DATA!R511=0,0,Investment_Breakdown_DATA!R511),IF($C$2="Current Exchange rate",IF(Investment_Breakdown_DATA!R511=0,0,Investment_Breakdown_DATA!R511/ECO!R36),IF($C$2="Constant Exchange rate",IF(Investment_Breakdown_DATA!R511=0,0,Investment_Breakdown_DATA!R511/ECO!R71))))</f>
        <v>0</v>
      </c>
      <c r="I579" s="64">
        <f>IF($C$2="National Currency",IF(Investment_Breakdown_DATA!S511=0,0,Investment_Breakdown_DATA!S511),IF($C$2="Current Exchange rate",IF(Investment_Breakdown_DATA!S511=0,0,Investment_Breakdown_DATA!S511/ECO!S36),IF($C$2="Constant Exchange rate",IF(Investment_Breakdown_DATA!S511=0,0,Investment_Breakdown_DATA!S511/ECO!S71))))</f>
        <v>0</v>
      </c>
      <c r="J579" s="64">
        <f>IF($C$2="National Currency",IF(Investment_Breakdown_DATA!T511=0,0,Investment_Breakdown_DATA!T511),IF($C$2="Current Exchange rate",IF(Investment_Breakdown_DATA!T511=0,0,Investment_Breakdown_DATA!T511/ECO!T36),IF($C$2="Constant Exchange rate",IF(Investment_Breakdown_DATA!T511=0,0,Investment_Breakdown_DATA!T511/ECO!T71))))</f>
        <v>0</v>
      </c>
      <c r="K579" s="64">
        <f>IF($C$2="National Currency",IF(Investment_Breakdown_DATA!U511=0,0,Investment_Breakdown_DATA!U511),IF($C$2="Current Exchange rate",IF(Investment_Breakdown_DATA!U511=0,0,Investment_Breakdown_DATA!U511/ECO!U36),IF($C$2="Constant Exchange rate",IF(Investment_Breakdown_DATA!U511=0,0,Investment_Breakdown_DATA!U511/ECO!U71))))</f>
        <v>10.930668332292317</v>
      </c>
      <c r="L579" s="64">
        <f>IF($C$2="National Currency",IF(Investment_Breakdown_DATA!V511=0,0,Investment_Breakdown_DATA!V511),IF($C$2="Current Exchange rate",IF(Investment_Breakdown_DATA!V511=0,0,Investment_Breakdown_DATA!V511/ECO!V36),IF($C$2="Constant Exchange rate",IF(Investment_Breakdown_DATA!V511=0,0,Investment_Breakdown_DATA!V511/ECO!V71))))</f>
        <v>2.23074863924333</v>
      </c>
      <c r="M579" s="64">
        <f>IF($C$2="National Currency",IF(Investment_Breakdown_DATA!W511=0,0,Investment_Breakdown_DATA!W511),IF($C$2="Current Exchange rate",IF(Investment_Breakdown_DATA!W511=0,0,Investment_Breakdown_DATA!W511/ECO!W36),IF($C$2="Constant Exchange rate",IF(Investment_Breakdown_DATA!W511=0,0,Investment_Breakdown_DATA!W511/ECO!W71))))</f>
        <v>0</v>
      </c>
      <c r="N579" s="64">
        <f>IF($C$2="National Currency",IF(Investment_Breakdown_DATA!X511=0,0,Investment_Breakdown_DATA!X511),IF($C$2="Current Exchange rate",IF(Investment_Breakdown_DATA!X511=0,0,Investment_Breakdown_DATA!X511/ECO!X36),IF($C$2="Constant Exchange rate",IF(Investment_Breakdown_DATA!X511=0,0,Investment_Breakdown_DATA!X511/ECO!X71))))</f>
        <v>0</v>
      </c>
      <c r="O579" s="64">
        <f>IF($C$2="National Currency",IF(Investment_Breakdown_DATA!Y511=0,0,Investment_Breakdown_DATA!Y511),IF($C$2="Current Exchange rate",IF(Investment_Breakdown_DATA!Y511=0,0,Investment_Breakdown_DATA!Y511/ECO!Y36),IF($C$2="Constant Exchange rate",IF(Investment_Breakdown_DATA!Y511=0,0,Investment_Breakdown_DATA!Y511/ECO!Y71))))</f>
        <v>0</v>
      </c>
      <c r="P579" s="144">
        <f>IF($C$2="National Currency",IF(Investment_Breakdown_DATA!Z511=0,0,Investment_Breakdown_DATA!Z511),IF($C$2="Current Exchange rate",IF(Investment_Breakdown_DATA!Z511=0,0,Investment_Breakdown_DATA!Z511/ECO!Z36),IF($C$2="Constant Exchange rate",IF(Investment_Breakdown_DATA!Z511=0,0,Investment_Breakdown_DATA!Z511/ECO!Z71))))</f>
        <v>0</v>
      </c>
      <c r="Q579" s="63">
        <f t="shared" si="161"/>
        <v>0</v>
      </c>
      <c r="R579" s="63" t="str">
        <f t="shared" si="162"/>
        <v>-</v>
      </c>
      <c r="S579" s="63" t="str">
        <f t="shared" si="163"/>
        <v>-</v>
      </c>
    </row>
    <row r="580" spans="3:19" ht="15" x14ac:dyDescent="0.25">
      <c r="C580" s="165"/>
      <c r="D580" s="166"/>
      <c r="E580" s="61" t="str">
        <f t="shared" si="160"/>
        <v>SE</v>
      </c>
      <c r="F580" s="64">
        <f>IF($C$2="National Currency",IF(Investment_Breakdown_DATA!P512=0,0,Investment_Breakdown_DATA!P512),IF($C$2="Current Exchange rate",IF(Investment_Breakdown_DATA!P512=0,0,Investment_Breakdown_DATA!P512/ECO!P37),IF($C$2="Constant Exchange rate",IF(Investment_Breakdown_DATA!P512=0,0,Investment_Breakdown_DATA!P512/ECO!P72))))</f>
        <v>1483.8709677419354</v>
      </c>
      <c r="G580" s="64">
        <f>IF($C$2="National Currency",IF(Investment_Breakdown_DATA!Q512=0,0,Investment_Breakdown_DATA!Q512),IF($C$2="Current Exchange rate",IF(Investment_Breakdown_DATA!Q512=0,0,Investment_Breakdown_DATA!Q512/ECO!Q37),IF($C$2="Constant Exchange rate",IF(Investment_Breakdown_DATA!Q512=0,0,Investment_Breakdown_DATA!Q512/ECO!Q72))))</f>
        <v>1672.9479399552856</v>
      </c>
      <c r="H580" s="64">
        <f>IF($C$2="National Currency",IF(Investment_Breakdown_DATA!R512=0,0,Investment_Breakdown_DATA!R512),IF($C$2="Current Exchange rate",IF(Investment_Breakdown_DATA!R512=0,0,Investment_Breakdown_DATA!R512/ECO!R37),IF($C$2="Constant Exchange rate",IF(Investment_Breakdown_DATA!R512=0,0,Investment_Breakdown_DATA!R512/ECO!R72))))</f>
        <v>1794.3149153625038</v>
      </c>
      <c r="I580" s="64">
        <f>IF($C$2="National Currency",IF(Investment_Breakdown_DATA!S512=0,0,Investment_Breakdown_DATA!S512),IF($C$2="Current Exchange rate",IF(Investment_Breakdown_DATA!S512=0,0,Investment_Breakdown_DATA!S512/ECO!S37),IF($C$2="Constant Exchange rate",IF(Investment_Breakdown_DATA!S512=0,0,Investment_Breakdown_DATA!S512/ECO!S72))))</f>
        <v>1502.7147876077929</v>
      </c>
      <c r="J580" s="64">
        <f>IF($C$2="National Currency",IF(Investment_Breakdown_DATA!T512=0,0,Investment_Breakdown_DATA!T512),IF($C$2="Current Exchange rate",IF(Investment_Breakdown_DATA!T512=0,0,Investment_Breakdown_DATA!T512/ECO!T37),IF($C$2="Constant Exchange rate",IF(Investment_Breakdown_DATA!T512=0,0,Investment_Breakdown_DATA!T512/ECO!T72))))</f>
        <v>999.99999999999989</v>
      </c>
      <c r="K580" s="64">
        <f>IF($C$2="National Currency",IF(Investment_Breakdown_DATA!U512=0,0,Investment_Breakdown_DATA!U512),IF($C$2="Current Exchange rate",IF(Investment_Breakdown_DATA!U512=0,0,Investment_Breakdown_DATA!U512/ECO!U37),IF($C$2="Constant Exchange rate",IF(Investment_Breakdown_DATA!U512=0,0,Investment_Breakdown_DATA!U512/ECO!U72))))</f>
        <v>1486.638986479293</v>
      </c>
      <c r="L580" s="64">
        <f>IF($C$2="National Currency",IF(Investment_Breakdown_DATA!V512=0,0,Investment_Breakdown_DATA!V512),IF($C$2="Current Exchange rate",IF(Investment_Breakdown_DATA!V512=0,0,Investment_Breakdown_DATA!V512/ECO!V37),IF($C$2="Constant Exchange rate",IF(Investment_Breakdown_DATA!V512=0,0,Investment_Breakdown_DATA!V512/ECO!V72))))</f>
        <v>1524.9653997657829</v>
      </c>
      <c r="M580" s="64">
        <f>IF($C$2="National Currency",IF(Investment_Breakdown_DATA!W512=0,0,Investment_Breakdown_DATA!W512),IF($C$2="Current Exchange rate",IF(Investment_Breakdown_DATA!W512=0,0,Investment_Breakdown_DATA!W512/ECO!W37),IF($C$2="Constant Exchange rate",IF(Investment_Breakdown_DATA!W512=0,0,Investment_Breakdown_DATA!W512/ECO!W72))))</f>
        <v>1388.374321303098</v>
      </c>
      <c r="N580" s="64">
        <f>IF($C$2="National Currency",IF(Investment_Breakdown_DATA!X512=0,0,Investment_Breakdown_DATA!X512),IF($C$2="Current Exchange rate",IF(Investment_Breakdown_DATA!X512=0,0,Investment_Breakdown_DATA!X512/ECO!X37),IF($C$2="Constant Exchange rate",IF(Investment_Breakdown_DATA!X512=0,0,Investment_Breakdown_DATA!X512/ECO!X72))))</f>
        <v>1985.6275950175661</v>
      </c>
      <c r="O580" s="64">
        <f>IF($C$2="National Currency",IF(Investment_Breakdown_DATA!Y512=0,0,Investment_Breakdown_DATA!Y512),IF($C$2="Current Exchange rate",IF(Investment_Breakdown_DATA!Y512=0,0,Investment_Breakdown_DATA!Y512/ECO!Y37),IF($C$2="Constant Exchange rate",IF(Investment_Breakdown_DATA!Y512=0,0,Investment_Breakdown_DATA!Y512/ECO!Y72))))</f>
        <v>3005.8554242521022</v>
      </c>
      <c r="P580" s="144">
        <f>IF($C$2="National Currency",IF(Investment_Breakdown_DATA!Z512=0,0,Investment_Breakdown_DATA!Z512),IF($C$2="Current Exchange rate",IF(Investment_Breakdown_DATA!Z512=0,0,Investment_Breakdown_DATA!Z512/ECO!Z37),IF($C$2="Constant Exchange rate",IF(Investment_Breakdown_DATA!Z512=0,0,Investment_Breakdown_DATA!Z512/ECO!Z72))))</f>
        <v>0</v>
      </c>
      <c r="Q580" s="63">
        <f t="shared" si="161"/>
        <v>3.776295785160603E-3</v>
      </c>
      <c r="R580" s="63">
        <f t="shared" si="162"/>
        <v>0.51380623022894212</v>
      </c>
      <c r="S580" s="63">
        <f t="shared" si="163"/>
        <v>1.0256851772133735</v>
      </c>
    </row>
    <row r="581" spans="3:19" ht="15" x14ac:dyDescent="0.25">
      <c r="C581" s="165"/>
      <c r="D581" s="166"/>
      <c r="E581" s="61" t="str">
        <f t="shared" si="160"/>
        <v>SI</v>
      </c>
      <c r="F581" s="64">
        <f>IF($C$2="National Currency",IF(Investment_Breakdown_DATA!P513=0,0,Investment_Breakdown_DATA!P513),IF($C$2="Current Exchange rate",IF(Investment_Breakdown_DATA!P513=0,0,Investment_Breakdown_DATA!P513/ECO!P38),IF($C$2="Constant Exchange rate",IF(Investment_Breakdown_DATA!P513=0,0,Investment_Breakdown_DATA!P513/ECO!P73))))</f>
        <v>128.05458187280922</v>
      </c>
      <c r="G581" s="64">
        <f>IF($C$2="National Currency",IF(Investment_Breakdown_DATA!Q513=0,0,Investment_Breakdown_DATA!Q513),IF($C$2="Current Exchange rate",IF(Investment_Breakdown_DATA!Q513=0,0,Investment_Breakdown_DATA!Q513/ECO!Q38),IF($C$2="Constant Exchange rate",IF(Investment_Breakdown_DATA!Q513=0,0,Investment_Breakdown_DATA!Q513/ECO!Q73))))</f>
        <v>20.935570021699217</v>
      </c>
      <c r="H581" s="64">
        <f>IF($C$2="National Currency",IF(Investment_Breakdown_DATA!R513=0,0,Investment_Breakdown_DATA!R513),IF($C$2="Current Exchange rate",IF(Investment_Breakdown_DATA!R513=0,0,Investment_Breakdown_DATA!R513/ECO!R38),IF($C$2="Constant Exchange rate",IF(Investment_Breakdown_DATA!R513=0,0,Investment_Breakdown_DATA!R513/ECO!R73))))</f>
        <v>22.834251377065598</v>
      </c>
      <c r="I581" s="64">
        <f>IF($C$2="National Currency",IF(Investment_Breakdown_DATA!S513=0,0,Investment_Breakdown_DATA!S513),IF($C$2="Current Exchange rate",IF(Investment_Breakdown_DATA!S513=0,0,Investment_Breakdown_DATA!S513/ECO!S38),IF($C$2="Constant Exchange rate",IF(Investment_Breakdown_DATA!S513=0,0,Investment_Breakdown_DATA!S513/ECO!S73))))</f>
        <v>68</v>
      </c>
      <c r="J581" s="64">
        <f>IF($C$2="National Currency",IF(Investment_Breakdown_DATA!T513=0,0,Investment_Breakdown_DATA!T513),IF($C$2="Current Exchange rate",IF(Investment_Breakdown_DATA!T513=0,0,Investment_Breakdown_DATA!T513/ECO!T38),IF($C$2="Constant Exchange rate",IF(Investment_Breakdown_DATA!T513=0,0,Investment_Breakdown_DATA!T513/ECO!T73))))</f>
        <v>59</v>
      </c>
      <c r="K581" s="64">
        <f>IF($C$2="National Currency",IF(Investment_Breakdown_DATA!U513=0,0,Investment_Breakdown_DATA!U513),IF($C$2="Current Exchange rate",IF(Investment_Breakdown_DATA!U513=0,0,Investment_Breakdown_DATA!U513/ECO!U38),IF($C$2="Constant Exchange rate",IF(Investment_Breakdown_DATA!U513=0,0,Investment_Breakdown_DATA!U513/ECO!U73))))</f>
        <v>164</v>
      </c>
      <c r="L581" s="64">
        <f>IF($C$2="National Currency",IF(Investment_Breakdown_DATA!V513=0,0,Investment_Breakdown_DATA!V513),IF($C$2="Current Exchange rate",IF(Investment_Breakdown_DATA!V513=0,0,Investment_Breakdown_DATA!V513/ECO!V38),IF($C$2="Constant Exchange rate",IF(Investment_Breakdown_DATA!V513=0,0,Investment_Breakdown_DATA!V513/ECO!V73))))</f>
        <v>139</v>
      </c>
      <c r="M581" s="64">
        <f>IF($C$2="National Currency",IF(Investment_Breakdown_DATA!W513=0,0,Investment_Breakdown_DATA!W513),IF($C$2="Current Exchange rate",IF(Investment_Breakdown_DATA!W513=0,0,Investment_Breakdown_DATA!W513/ECO!W38),IF($C$2="Constant Exchange rate",IF(Investment_Breakdown_DATA!W513=0,0,Investment_Breakdown_DATA!W513/ECO!W73))))</f>
        <v>83</v>
      </c>
      <c r="N581" s="64">
        <f>IF($C$2="National Currency",IF(Investment_Breakdown_DATA!X513=0,0,Investment_Breakdown_DATA!X513),IF($C$2="Current Exchange rate",IF(Investment_Breakdown_DATA!X513=0,0,Investment_Breakdown_DATA!X513/ECO!X38),IF($C$2="Constant Exchange rate",IF(Investment_Breakdown_DATA!X513=0,0,Investment_Breakdown_DATA!X513/ECO!X73))))</f>
        <v>72</v>
      </c>
      <c r="O581" s="64">
        <f>IF($C$2="National Currency",IF(Investment_Breakdown_DATA!Y513=0,0,Investment_Breakdown_DATA!Y513),IF($C$2="Current Exchange rate",IF(Investment_Breakdown_DATA!Y513=0,0,Investment_Breakdown_DATA!Y513/ECO!Y38),IF($C$2="Constant Exchange rate",IF(Investment_Breakdown_DATA!Y513=0,0,Investment_Breakdown_DATA!Y513/ECO!Y73))))</f>
        <v>80.099999999999994</v>
      </c>
      <c r="P581" s="144">
        <f>IF($C$2="National Currency",IF(Investment_Breakdown_DATA!Z513=0,0,Investment_Breakdown_DATA!Z513),IF($C$2="Current Exchange rate",IF(Investment_Breakdown_DATA!Z513=0,0,Investment_Breakdown_DATA!Z513/ECO!Z38),IF($C$2="Constant Exchange rate",IF(Investment_Breakdown_DATA!Z513=0,0,Investment_Breakdown_DATA!Z513/ECO!Z73))))</f>
        <v>0</v>
      </c>
      <c r="Q581" s="63">
        <f t="shared" si="161"/>
        <v>1.0063068567797992E-4</v>
      </c>
      <c r="R581" s="63">
        <f t="shared" si="162"/>
        <v>0.11249999999999982</v>
      </c>
      <c r="S581" s="63">
        <f t="shared" si="163"/>
        <v>-0.37448548245185265</v>
      </c>
    </row>
    <row r="582" spans="3:19" ht="15" x14ac:dyDescent="0.25">
      <c r="C582" s="165"/>
      <c r="D582" s="166"/>
      <c r="E582" s="61" t="str">
        <f t="shared" si="160"/>
        <v xml:space="preserve">SK </v>
      </c>
      <c r="F582" s="64">
        <f>IF($C$2="National Currency",IF(Investment_Breakdown_DATA!P514=0,0,Investment_Breakdown_DATA!P514),IF($C$2="Current Exchange rate",IF(Investment_Breakdown_DATA!P514=0,0,Investment_Breakdown_DATA!P514/ECO!P39),IF($C$2="Constant Exchange rate",IF(Investment_Breakdown_DATA!P514=0,0,Investment_Breakdown_DATA!P514/ECO!P74))))</f>
        <v>263.46013410343227</v>
      </c>
      <c r="G582" s="64">
        <f>IF($C$2="National Currency",IF(Investment_Breakdown_DATA!Q514=0,0,Investment_Breakdown_DATA!Q514),IF($C$2="Current Exchange rate",IF(Investment_Breakdown_DATA!Q514=0,0,Investment_Breakdown_DATA!Q514/ECO!Q39),IF($C$2="Constant Exchange rate",IF(Investment_Breakdown_DATA!Q514=0,0,Investment_Breakdown_DATA!Q514/ECO!Q74))))</f>
        <v>288.05682798911238</v>
      </c>
      <c r="H582" s="64">
        <f>IF($C$2="National Currency",IF(Investment_Breakdown_DATA!R514=0,0,Investment_Breakdown_DATA!R514),IF($C$2="Current Exchange rate",IF(Investment_Breakdown_DATA!R514=0,0,Investment_Breakdown_DATA!R514/ECO!R39),IF($C$2="Constant Exchange rate",IF(Investment_Breakdown_DATA!R514=0,0,Investment_Breakdown_DATA!R514/ECO!R74))))</f>
        <v>459.66938856801431</v>
      </c>
      <c r="I582" s="64">
        <f>IF($C$2="National Currency",IF(Investment_Breakdown_DATA!S514=0,0,Investment_Breakdown_DATA!S514),IF($C$2="Current Exchange rate",IF(Investment_Breakdown_DATA!S514=0,0,Investment_Breakdown_DATA!S514/ECO!S39),IF($C$2="Constant Exchange rate",IF(Investment_Breakdown_DATA!S514=0,0,Investment_Breakdown_DATA!S514/ECO!S74))))</f>
        <v>0</v>
      </c>
      <c r="J582" s="64">
        <f>IF($C$2="National Currency",IF(Investment_Breakdown_DATA!T514=0,0,Investment_Breakdown_DATA!T514),IF($C$2="Current Exchange rate",IF(Investment_Breakdown_DATA!T514=0,0,Investment_Breakdown_DATA!T514/ECO!T39),IF($C$2="Constant Exchange rate",IF(Investment_Breakdown_DATA!T514=0,0,Investment_Breakdown_DATA!T514/ECO!T74))))</f>
        <v>0</v>
      </c>
      <c r="K582" s="64">
        <f>IF($C$2="National Currency",IF(Investment_Breakdown_DATA!U514=0,0,Investment_Breakdown_DATA!U514),IF($C$2="Current Exchange rate",IF(Investment_Breakdown_DATA!U514=0,0,Investment_Breakdown_DATA!U514/ECO!U39),IF($C$2="Constant Exchange rate",IF(Investment_Breakdown_DATA!U514=0,0,Investment_Breakdown_DATA!U514/ECO!U74))))</f>
        <v>0</v>
      </c>
      <c r="L582" s="64">
        <f>IF($C$2="National Currency",IF(Investment_Breakdown_DATA!V514=0,0,Investment_Breakdown_DATA!V514),IF($C$2="Current Exchange rate",IF(Investment_Breakdown_DATA!V514=0,0,Investment_Breakdown_DATA!V514/ECO!V39),IF($C$2="Constant Exchange rate",IF(Investment_Breakdown_DATA!V514=0,0,Investment_Breakdown_DATA!V514/ECO!V74))))</f>
        <v>0</v>
      </c>
      <c r="M582" s="64">
        <f>IF($C$2="National Currency",IF(Investment_Breakdown_DATA!W514=0,0,Investment_Breakdown_DATA!W514),IF($C$2="Current Exchange rate",IF(Investment_Breakdown_DATA!W514=0,0,Investment_Breakdown_DATA!W514/ECO!W39),IF($C$2="Constant Exchange rate",IF(Investment_Breakdown_DATA!W514=0,0,Investment_Breakdown_DATA!W514/ECO!W74))))</f>
        <v>0</v>
      </c>
      <c r="N582" s="64">
        <f>IF($C$2="National Currency",IF(Investment_Breakdown_DATA!X514=0,0,Investment_Breakdown_DATA!X514),IF($C$2="Current Exchange rate",IF(Investment_Breakdown_DATA!X514=0,0,Investment_Breakdown_DATA!X514/ECO!X39),IF($C$2="Constant Exchange rate",IF(Investment_Breakdown_DATA!X514=0,0,Investment_Breakdown_DATA!X514/ECO!X74))))</f>
        <v>0</v>
      </c>
      <c r="O582" s="64">
        <f>IF($C$2="National Currency",IF(Investment_Breakdown_DATA!Y514=0,0,Investment_Breakdown_DATA!Y514),IF($C$2="Current Exchange rate",IF(Investment_Breakdown_DATA!Y514=0,0,Investment_Breakdown_DATA!Y514/ECO!Y39),IF($C$2="Constant Exchange rate",IF(Investment_Breakdown_DATA!Y514=0,0,Investment_Breakdown_DATA!Y514/ECO!Y74))))</f>
        <v>0</v>
      </c>
      <c r="P582" s="144">
        <f>IF($C$2="National Currency",IF(Investment_Breakdown_DATA!Z514=0,0,Investment_Breakdown_DATA!Z514),IF($C$2="Current Exchange rate",IF(Investment_Breakdown_DATA!Z514=0,0,Investment_Breakdown_DATA!Z514/ECO!Z39),IF($C$2="Constant Exchange rate",IF(Investment_Breakdown_DATA!Z514=0,0,Investment_Breakdown_DATA!Z514/ECO!Z74))))</f>
        <v>0</v>
      </c>
      <c r="Q582" s="63">
        <f t="shared" si="161"/>
        <v>0</v>
      </c>
      <c r="R582" s="63" t="str">
        <f t="shared" si="162"/>
        <v>-</v>
      </c>
      <c r="S582" s="63" t="str">
        <f t="shared" si="163"/>
        <v>-</v>
      </c>
    </row>
    <row r="583" spans="3:19" ht="15" x14ac:dyDescent="0.25">
      <c r="C583" s="165"/>
      <c r="D583" s="166"/>
      <c r="E583" s="61" t="str">
        <f t="shared" si="160"/>
        <v>TR</v>
      </c>
      <c r="F583" s="64">
        <f>IF($C$2="National Currency",IF(Investment_Breakdown_DATA!P515=0,0,Investment_Breakdown_DATA!P515),IF($C$2="Current Exchange rate",IF(Investment_Breakdown_DATA!P515=0,0,Investment_Breakdown_DATA!P515/ECO!P40),IF($C$2="Constant Exchange rate",IF(Investment_Breakdown_DATA!P515=0,0,Investment_Breakdown_DATA!P515/ECO!P75))))</f>
        <v>0</v>
      </c>
      <c r="G583" s="64">
        <f>IF($C$2="National Currency",IF(Investment_Breakdown_DATA!Q515=0,0,Investment_Breakdown_DATA!Q515),IF($C$2="Current Exchange rate",IF(Investment_Breakdown_DATA!Q515=0,0,Investment_Breakdown_DATA!Q515/ECO!Q40),IF($C$2="Constant Exchange rate",IF(Investment_Breakdown_DATA!Q515=0,0,Investment_Breakdown_DATA!Q515/ECO!Q75))))</f>
        <v>0</v>
      </c>
      <c r="H583" s="64">
        <f>IF($C$2="National Currency",IF(Investment_Breakdown_DATA!R515=0,0,Investment_Breakdown_DATA!R515),IF($C$2="Current Exchange rate",IF(Investment_Breakdown_DATA!R515=0,0,Investment_Breakdown_DATA!R515/ECO!R40),IF($C$2="Constant Exchange rate",IF(Investment_Breakdown_DATA!R515=0,0,Investment_Breakdown_DATA!R515/ECO!R75))))</f>
        <v>0</v>
      </c>
      <c r="I583" s="64">
        <f>IF($C$2="National Currency",IF(Investment_Breakdown_DATA!S515=0,0,Investment_Breakdown_DATA!S515),IF($C$2="Current Exchange rate",IF(Investment_Breakdown_DATA!S515=0,0,Investment_Breakdown_DATA!S515/ECO!S40),IF($C$2="Constant Exchange rate",IF(Investment_Breakdown_DATA!S515=0,0,Investment_Breakdown_DATA!S515/ECO!S75))))</f>
        <v>0</v>
      </c>
      <c r="J583" s="64">
        <f>IF($C$2="National Currency",IF(Investment_Breakdown_DATA!T515=0,0,Investment_Breakdown_DATA!T515),IF($C$2="Current Exchange rate",IF(Investment_Breakdown_DATA!T515=0,0,Investment_Breakdown_DATA!T515/ECO!T40),IF($C$2="Constant Exchange rate",IF(Investment_Breakdown_DATA!T515=0,0,Investment_Breakdown_DATA!T515/ECO!T75))))</f>
        <v>0</v>
      </c>
      <c r="K583" s="64">
        <f>IF($C$2="National Currency",IF(Investment_Breakdown_DATA!U515=0,0,Investment_Breakdown_DATA!U515),IF($C$2="Current Exchange rate",IF(Investment_Breakdown_DATA!U515=0,0,Investment_Breakdown_DATA!U515/ECO!U40),IF($C$2="Constant Exchange rate",IF(Investment_Breakdown_DATA!U515=0,0,Investment_Breakdown_DATA!U515/ECO!U75))))</f>
        <v>0</v>
      </c>
      <c r="L583" s="64">
        <f>IF($C$2="National Currency",IF(Investment_Breakdown_DATA!V515=0,0,Investment_Breakdown_DATA!V515),IF($C$2="Current Exchange rate",IF(Investment_Breakdown_DATA!V515=0,0,Investment_Breakdown_DATA!V515/ECO!V40),IF($C$2="Constant Exchange rate",IF(Investment_Breakdown_DATA!V515=0,0,Investment_Breakdown_DATA!V515/ECO!V75))))</f>
        <v>0</v>
      </c>
      <c r="M583" s="64">
        <f>IF($C$2="National Currency",IF(Investment_Breakdown_DATA!W515=0,0,Investment_Breakdown_DATA!W515),IF($C$2="Current Exchange rate",IF(Investment_Breakdown_DATA!W515=0,0,Investment_Breakdown_DATA!W515/ECO!W40),IF($C$2="Constant Exchange rate",IF(Investment_Breakdown_DATA!W515=0,0,Investment_Breakdown_DATA!W515/ECO!W75))))</f>
        <v>0</v>
      </c>
      <c r="N583" s="64">
        <f>IF($C$2="National Currency",IF(Investment_Breakdown_DATA!X515=0,0,Investment_Breakdown_DATA!X515),IF($C$2="Current Exchange rate",IF(Investment_Breakdown_DATA!X515=0,0,Investment_Breakdown_DATA!X515/ECO!X40),IF($C$2="Constant Exchange rate",IF(Investment_Breakdown_DATA!X515=0,0,Investment_Breakdown_DATA!X515/ECO!X75))))</f>
        <v>0</v>
      </c>
      <c r="O583" s="64">
        <f>IF($C$2="National Currency",IF(Investment_Breakdown_DATA!Y515=0,0,Investment_Breakdown_DATA!Y515),IF($C$2="Current Exchange rate",IF(Investment_Breakdown_DATA!Y515=0,0,Investment_Breakdown_DATA!Y515/ECO!Y40),IF($C$2="Constant Exchange rate",IF(Investment_Breakdown_DATA!Y515=0,0,Investment_Breakdown_DATA!Y515/ECO!Y75))))</f>
        <v>0</v>
      </c>
      <c r="P583" s="144">
        <f>IF($C$2="National Currency",IF(Investment_Breakdown_DATA!Z515=0,0,Investment_Breakdown_DATA!Z515),IF($C$2="Current Exchange rate",IF(Investment_Breakdown_DATA!Z515=0,0,Investment_Breakdown_DATA!Z515/ECO!Z40),IF($C$2="Constant Exchange rate",IF(Investment_Breakdown_DATA!Z515=0,0,Investment_Breakdown_DATA!Z515/ECO!Z75))))</f>
        <v>0</v>
      </c>
      <c r="Q583" s="63">
        <f t="shared" si="161"/>
        <v>0</v>
      </c>
      <c r="R583" s="63" t="str">
        <f t="shared" si="162"/>
        <v>-</v>
      </c>
      <c r="S583" s="63" t="str">
        <f t="shared" si="163"/>
        <v>-</v>
      </c>
    </row>
    <row r="584" spans="3:19" ht="15" x14ac:dyDescent="0.25">
      <c r="C584" s="165"/>
      <c r="D584" s="166"/>
      <c r="E584" s="61" t="str">
        <f t="shared" si="160"/>
        <v>UK</v>
      </c>
      <c r="F584" s="65">
        <f>IF($C$2="National Currency",IF(Investment_Breakdown_DATA!P516=0,0,Investment_Breakdown_DATA!P516),IF($C$2="Current Exchange rate",IF(Investment_Breakdown_DATA!P516=0,0,Investment_Breakdown_DATA!P516/ECO!P41),IF($C$2="Constant Exchange rate",IF(Investment_Breakdown_DATA!P516=0,0,Investment_Breakdown_DATA!P516/ECO!P76))))</f>
        <v>17337.741686994483</v>
      </c>
      <c r="G584" s="65">
        <f>IF($C$2="National Currency",IF(Investment_Breakdown_DATA!Q516=0,0,Investment_Breakdown_DATA!Q516),IF($C$2="Current Exchange rate",IF(Investment_Breakdown_DATA!Q516=0,0,Investment_Breakdown_DATA!Q516/ECO!Q41),IF($C$2="Constant Exchange rate",IF(Investment_Breakdown_DATA!Q516=0,0,Investment_Breakdown_DATA!Q516/ECO!Q76))))</f>
        <v>18020.376171523942</v>
      </c>
      <c r="H584" s="65">
        <f>IF($C$2="National Currency",IF(Investment_Breakdown_DATA!R516=0,0,Investment_Breakdown_DATA!R516),IF($C$2="Current Exchange rate",IF(Investment_Breakdown_DATA!R516=0,0,Investment_Breakdown_DATA!R516/ECO!R41),IF($C$2="Constant Exchange rate",IF(Investment_Breakdown_DATA!R516=0,0,Investment_Breakdown_DATA!R516/ECO!R76))))</f>
        <v>19755.285659263063</v>
      </c>
      <c r="I584" s="65">
        <f>IF($C$2="National Currency",IF(Investment_Breakdown_DATA!S516=0,0,Investment_Breakdown_DATA!S516),IF($C$2="Current Exchange rate",IF(Investment_Breakdown_DATA!S516=0,0,Investment_Breakdown_DATA!S516/ECO!S41),IF($C$2="Constant Exchange rate",IF(Investment_Breakdown_DATA!S516=0,0,Investment_Breakdown_DATA!S516/ECO!S76))))</f>
        <v>23474.524329182179</v>
      </c>
      <c r="J584" s="65">
        <f>IF($C$2="National Currency",IF(Investment_Breakdown_DATA!T516=0,0,Investment_Breakdown_DATA!T516),IF($C$2="Current Exchange rate",IF(Investment_Breakdown_DATA!T516=0,0,Investment_Breakdown_DATA!T516/ECO!T41),IF($C$2="Constant Exchange rate",IF(Investment_Breakdown_DATA!T516=0,0,Investment_Breakdown_DATA!T516/ECO!T76))))</f>
        <v>25613.280267043265</v>
      </c>
      <c r="K584" s="65">
        <f>IF($C$2="National Currency",IF(Investment_Breakdown_DATA!U516=0,0,Investment_Breakdown_DATA!U516),IF($C$2="Current Exchange rate",IF(Investment_Breakdown_DATA!U516=0,0,Investment_Breakdown_DATA!U516/ECO!U41),IF($C$2="Constant Exchange rate",IF(Investment_Breakdown_DATA!U516=0,0,Investment_Breakdown_DATA!U516/ECO!U76))))</f>
        <v>26452.526640133521</v>
      </c>
      <c r="L584" s="65">
        <f>IF($C$2="National Currency",IF(Investment_Breakdown_DATA!V516=0,0,Investment_Breakdown_DATA!V516),IF($C$2="Current Exchange rate",IF(Investment_Breakdown_DATA!V516=0,0,Investment_Breakdown_DATA!V516/ECO!V41),IF($C$2="Constant Exchange rate",IF(Investment_Breakdown_DATA!V516=0,0,Investment_Breakdown_DATA!V516/ECO!V76))))</f>
        <v>28014.230324817043</v>
      </c>
      <c r="M584" s="65">
        <f>IF($C$2="National Currency",IF(Investment_Breakdown_DATA!W516=0,0,Investment_Breakdown_DATA!W516),IF($C$2="Current Exchange rate",IF(Investment_Breakdown_DATA!W516=0,0,Investment_Breakdown_DATA!W516/ECO!W41),IF($C$2="Constant Exchange rate",IF(Investment_Breakdown_DATA!W516=0,0,Investment_Breakdown_DATA!W516/ECO!W76))))</f>
        <v>45648.108871485427</v>
      </c>
      <c r="N584" s="65">
        <f>IF($C$2="National Currency",IF(Investment_Breakdown_DATA!X516=0,0,Investment_Breakdown_DATA!X516),IF($C$2="Current Exchange rate",IF(Investment_Breakdown_DATA!X516=0,0,Investment_Breakdown_DATA!X516/ECO!X41),IF($C$2="Constant Exchange rate",IF(Investment_Breakdown_DATA!X516=0,0,Investment_Breakdown_DATA!X516/ECO!X76))))</f>
        <v>36962.24675824881</v>
      </c>
      <c r="O584" s="142">
        <f>IF($C$2="National Currency",IF(Investment_Breakdown_DATA!Y516=0,0,Investment_Breakdown_DATA!Y516),IF($C$2="Current Exchange rate",IF(Investment_Breakdown_DATA!Y516=0,0,Investment_Breakdown_DATA!Y516/ECO!Y41),IF($C$2="Constant Exchange rate",IF(Investment_Breakdown_DATA!Y516=0,0,Investment_Breakdown_DATA!Y516/ECO!Y76))))</f>
        <v>36962.24675824881</v>
      </c>
      <c r="P584" s="145">
        <f>IF($C$2="National Currency",IF(Investment_Breakdown_DATA!Z516=0,0,Investment_Breakdown_DATA!Z516),IF($C$2="Current Exchange rate",IF(Investment_Breakdown_DATA!Z516=0,0,Investment_Breakdown_DATA!Z516/ECO!Z41),IF($C$2="Constant Exchange rate",IF(Investment_Breakdown_DATA!Z516=0,0,Investment_Breakdown_DATA!Z516/ECO!Z76))))</f>
        <v>0</v>
      </c>
      <c r="Q584" s="63">
        <f t="shared" si="161"/>
        <v>4.6436157746332939E-2</v>
      </c>
      <c r="R584" s="63">
        <f t="shared" si="162"/>
        <v>0</v>
      </c>
      <c r="S584" s="63">
        <f t="shared" si="163"/>
        <v>1.1318951121514984</v>
      </c>
    </row>
    <row r="585" spans="3:19" ht="15.75" thickBot="1" x14ac:dyDescent="0.3">
      <c r="C585" s="171"/>
      <c r="D585" s="172"/>
      <c r="E585" s="87" t="s">
        <v>100</v>
      </c>
      <c r="F585" s="87">
        <f t="shared" ref="F585:O585" si="164">SUM(F553:F584)</f>
        <v>701754.09903269878</v>
      </c>
      <c r="G585" s="87">
        <f t="shared" si="164"/>
        <v>720414.07105999219</v>
      </c>
      <c r="H585" s="87">
        <f t="shared" si="164"/>
        <v>748854.52846963657</v>
      </c>
      <c r="I585" s="87">
        <f t="shared" si="164"/>
        <v>770832.10002416826</v>
      </c>
      <c r="J585" s="87">
        <f t="shared" si="164"/>
        <v>780199.80488850153</v>
      </c>
      <c r="K585" s="87">
        <f t="shared" si="164"/>
        <v>821311.0482381765</v>
      </c>
      <c r="L585" s="87">
        <f t="shared" si="164"/>
        <v>771503.56338035094</v>
      </c>
      <c r="M585" s="87">
        <f t="shared" si="164"/>
        <v>799795.9818084843</v>
      </c>
      <c r="N585" s="87">
        <f t="shared" si="164"/>
        <v>833609.93800270464</v>
      </c>
      <c r="O585" s="87">
        <f t="shared" si="164"/>
        <v>795979.86896682286</v>
      </c>
      <c r="P585" s="146" t="s">
        <v>181</v>
      </c>
      <c r="Q585" s="63">
        <f t="shared" si="161"/>
        <v>1</v>
      </c>
      <c r="R585" s="95"/>
      <c r="S585" s="95"/>
    </row>
    <row r="586" spans="3:19" ht="16.5" thickTop="1" thickBot="1" x14ac:dyDescent="0.3">
      <c r="C586" s="173"/>
      <c r="D586" s="174"/>
      <c r="E586" s="93" t="s">
        <v>103</v>
      </c>
      <c r="F586" s="89">
        <v>701275.125</v>
      </c>
      <c r="G586" s="89">
        <v>720126</v>
      </c>
      <c r="H586" s="89">
        <v>748387.6875</v>
      </c>
      <c r="I586" s="89">
        <v>770813.5625</v>
      </c>
      <c r="J586" s="89">
        <v>780103.5</v>
      </c>
      <c r="K586" s="89">
        <v>821204.875</v>
      </c>
      <c r="L586" s="89">
        <v>771422.625</v>
      </c>
      <c r="M586" s="89">
        <v>799708.625</v>
      </c>
      <c r="N586" s="89">
        <v>833526.5</v>
      </c>
      <c r="O586" s="89">
        <v>795896.5625</v>
      </c>
      <c r="P586" s="147" t="s">
        <v>181</v>
      </c>
      <c r="Q586" s="63">
        <f t="shared" ref="Q586" si="165">O586/$O$585</f>
        <v>0.99989534098779287</v>
      </c>
      <c r="R586" s="63">
        <f t="shared" ref="R586" si="166">IF(OR(O586=0, N586=0),"-",O586/N586-1)</f>
        <v>-4.5145460282306593E-2</v>
      </c>
      <c r="S586" s="63">
        <f t="shared" ref="S586" si="167">IF(OR(O586=0, F586=0),"-",O586/F586-1)</f>
        <v>0.13492769688643946</v>
      </c>
    </row>
    <row r="587" spans="3:19" ht="15.75" thickTop="1" x14ac:dyDescent="0.25">
      <c r="E587" s="86" t="s">
        <v>104</v>
      </c>
      <c r="F587" s="90"/>
      <c r="G587" s="90">
        <f t="shared" ref="G587:O587" si="168">G586/F586-1</f>
        <v>2.6880855070968046E-2</v>
      </c>
      <c r="H587" s="90">
        <f t="shared" si="168"/>
        <v>3.9245475791736428E-2</v>
      </c>
      <c r="I587" s="90">
        <f t="shared" si="168"/>
        <v>2.9965585183414634E-2</v>
      </c>
      <c r="J587" s="90">
        <f t="shared" si="168"/>
        <v>1.2052119931400318E-2</v>
      </c>
      <c r="K587" s="90">
        <f t="shared" si="168"/>
        <v>5.2687079342677023E-2</v>
      </c>
      <c r="L587" s="90">
        <f t="shared" si="168"/>
        <v>-6.0620986937029553E-2</v>
      </c>
      <c r="M587" s="90">
        <f t="shared" si="168"/>
        <v>3.6667319680959487E-2</v>
      </c>
      <c r="N587" s="90">
        <f t="shared" si="168"/>
        <v>4.2287745739893801E-2</v>
      </c>
      <c r="O587" s="91">
        <f t="shared" si="168"/>
        <v>-4.5145460282306593E-2</v>
      </c>
      <c r="P587" s="91"/>
    </row>
    <row r="590" spans="3:19" ht="18.75" x14ac:dyDescent="0.15">
      <c r="C590" s="159" t="s">
        <v>156</v>
      </c>
      <c r="D590" s="160"/>
      <c r="E590" s="167" t="s">
        <v>122</v>
      </c>
      <c r="F590" s="168"/>
      <c r="G590" s="168"/>
      <c r="H590" s="168"/>
      <c r="I590" s="168"/>
      <c r="J590" s="168"/>
      <c r="K590" s="168"/>
      <c r="L590" s="168"/>
      <c r="M590" s="168"/>
      <c r="N590" s="168"/>
      <c r="O590" s="168"/>
      <c r="P590" s="169"/>
    </row>
    <row r="591" spans="3:19" ht="15" x14ac:dyDescent="0.15">
      <c r="C591" s="163" t="s">
        <v>116</v>
      </c>
      <c r="D591" s="164"/>
      <c r="E591" s="57">
        <v>16</v>
      </c>
      <c r="F591" s="58">
        <v>2004</v>
      </c>
      <c r="G591" s="58">
        <f t="shared" ref="G591:P591" si="169">F591+1</f>
        <v>2005</v>
      </c>
      <c r="H591" s="58">
        <f t="shared" si="169"/>
        <v>2006</v>
      </c>
      <c r="I591" s="58">
        <f t="shared" si="169"/>
        <v>2007</v>
      </c>
      <c r="J591" s="58">
        <f t="shared" si="169"/>
        <v>2008</v>
      </c>
      <c r="K591" s="58">
        <f t="shared" si="169"/>
        <v>2009</v>
      </c>
      <c r="L591" s="58">
        <f t="shared" si="169"/>
        <v>2010</v>
      </c>
      <c r="M591" s="58">
        <f t="shared" si="169"/>
        <v>2011</v>
      </c>
      <c r="N591" s="58">
        <f t="shared" si="169"/>
        <v>2012</v>
      </c>
      <c r="O591" s="107">
        <f t="shared" si="169"/>
        <v>2013</v>
      </c>
      <c r="P591" s="107">
        <f t="shared" si="169"/>
        <v>2014</v>
      </c>
      <c r="Q591" s="59" t="s">
        <v>102</v>
      </c>
      <c r="R591" s="60" t="s">
        <v>126</v>
      </c>
      <c r="S591" s="59" t="s">
        <v>127</v>
      </c>
    </row>
    <row r="592" spans="3:19" ht="15" x14ac:dyDescent="0.25">
      <c r="C592" s="165"/>
      <c r="D592" s="166"/>
      <c r="E592" s="61" t="str">
        <f t="shared" ref="E592:E622" si="170">E514</f>
        <v>AT</v>
      </c>
      <c r="F592" s="62">
        <f>IF($C$2="National Currency",IF(Investment_Breakdown_DATA!P522=0,0,Investment_Breakdown_DATA!P522),IF($C$2="Current Exchange rate",IF(Investment_Breakdown_DATA!P522=0,0,Investment_Breakdown_DATA!P522/ECO!P10),IF($C$2="Constant Exchange rate",IF(Investment_Breakdown_DATA!P522=0,0,Investment_Breakdown_DATA!P522/ECO!P45))))</f>
        <v>0</v>
      </c>
      <c r="G592" s="62">
        <f>IF($C$2="National Currency",IF(Investment_Breakdown_DATA!Q522=0,0,Investment_Breakdown_DATA!Q522),IF($C$2="Current Exchange rate",IF(Investment_Breakdown_DATA!Q522=0,0,Investment_Breakdown_DATA!Q522/ECO!Q10),IF($C$2="Constant Exchange rate",IF(Investment_Breakdown_DATA!Q522=0,0,Investment_Breakdown_DATA!Q522/ECO!Q45))))</f>
        <v>0</v>
      </c>
      <c r="H592" s="62">
        <f>IF($C$2="National Currency",IF(Investment_Breakdown_DATA!R522=0,0,Investment_Breakdown_DATA!R522),IF($C$2="Current Exchange rate",IF(Investment_Breakdown_DATA!R522=0,0,Investment_Breakdown_DATA!R522/ECO!R10),IF($C$2="Constant Exchange rate",IF(Investment_Breakdown_DATA!R522=0,0,Investment_Breakdown_DATA!R522/ECO!R45))))</f>
        <v>0</v>
      </c>
      <c r="I592" s="62">
        <f>IF($C$2="National Currency",IF(Investment_Breakdown_DATA!S522=0,0,Investment_Breakdown_DATA!S522),IF($C$2="Current Exchange rate",IF(Investment_Breakdown_DATA!S522=0,0,Investment_Breakdown_DATA!S522/ECO!S10),IF($C$2="Constant Exchange rate",IF(Investment_Breakdown_DATA!S522=0,0,Investment_Breakdown_DATA!S522/ECO!S45))))</f>
        <v>0</v>
      </c>
      <c r="J592" s="62">
        <f>IF($C$2="National Currency",IF(Investment_Breakdown_DATA!T522=0,0,Investment_Breakdown_DATA!T522),IF($C$2="Current Exchange rate",IF(Investment_Breakdown_DATA!T522=0,0,Investment_Breakdown_DATA!T522/ECO!T10),IF($C$2="Constant Exchange rate",IF(Investment_Breakdown_DATA!T522=0,0,Investment_Breakdown_DATA!T522/ECO!T45))))</f>
        <v>0</v>
      </c>
      <c r="K592" s="62">
        <f>IF($C$2="National Currency",IF(Investment_Breakdown_DATA!U522=0,0,Investment_Breakdown_DATA!U522),IF($C$2="Current Exchange rate",IF(Investment_Breakdown_DATA!U522=0,0,Investment_Breakdown_DATA!U522/ECO!U10),IF($C$2="Constant Exchange rate",IF(Investment_Breakdown_DATA!U522=0,0,Investment_Breakdown_DATA!U522/ECO!U45))))</f>
        <v>0</v>
      </c>
      <c r="L592" s="62">
        <f>IF($C$2="National Currency",IF(Investment_Breakdown_DATA!V522=0,0,Investment_Breakdown_DATA!V522),IF($C$2="Current Exchange rate",IF(Investment_Breakdown_DATA!V522=0,0,Investment_Breakdown_DATA!V522/ECO!V10),IF($C$2="Constant Exchange rate",IF(Investment_Breakdown_DATA!V522=0,0,Investment_Breakdown_DATA!V522/ECO!V45))))</f>
        <v>0</v>
      </c>
      <c r="M592" s="62">
        <f>IF($C$2="National Currency",IF(Investment_Breakdown_DATA!W522=0,0,Investment_Breakdown_DATA!W522),IF($C$2="Current Exchange rate",IF(Investment_Breakdown_DATA!W522=0,0,Investment_Breakdown_DATA!W522/ECO!W10),IF($C$2="Constant Exchange rate",IF(Investment_Breakdown_DATA!W522=0,0,Investment_Breakdown_DATA!W522/ECO!W45))))</f>
        <v>0</v>
      </c>
      <c r="N592" s="62">
        <f>IF($C$2="National Currency",IF(Investment_Breakdown_DATA!X522=0,0,Investment_Breakdown_DATA!X522),IF($C$2="Current Exchange rate",IF(Investment_Breakdown_DATA!X522=0,0,Investment_Breakdown_DATA!X522/ECO!X10),IF($C$2="Constant Exchange rate",IF(Investment_Breakdown_DATA!X522=0,0,Investment_Breakdown_DATA!X522/ECO!X45))))</f>
        <v>0</v>
      </c>
      <c r="O592" s="62">
        <f>IF($C$2="National Currency",IF(Investment_Breakdown_DATA!Y522=0,0,Investment_Breakdown_DATA!Y522),IF($C$2="Current Exchange rate",IF(Investment_Breakdown_DATA!Y522=0,0,Investment_Breakdown_DATA!Y522/ECO!Y10),IF($C$2="Constant Exchange rate",IF(Investment_Breakdown_DATA!Y522=0,0,Investment_Breakdown_DATA!Y522/ECO!Y45))))</f>
        <v>0</v>
      </c>
      <c r="P592" s="143">
        <f>IF($C$2="National Currency",IF(Investment_Breakdown_DATA!Z522=0,0,Investment_Breakdown_DATA!Z522),IF($C$2="Current Exchange rate",IF(Investment_Breakdown_DATA!Z522=0,0,Investment_Breakdown_DATA!Z522/ECO!Z10),IF($C$2="Constant Exchange rate",IF(Investment_Breakdown_DATA!Z522=0,0,Investment_Breakdown_DATA!Z522/ECO!Z45))))</f>
        <v>0</v>
      </c>
      <c r="Q592" s="63">
        <f>O592/$O$624</f>
        <v>0</v>
      </c>
      <c r="R592" s="63" t="str">
        <f>IF(OR(O592=0, N592=0),"-",O592/N592-1)</f>
        <v>-</v>
      </c>
      <c r="S592" s="63" t="str">
        <f>IF(OR(O592=0, F592=0),"-",O592/F592-1)</f>
        <v>-</v>
      </c>
    </row>
    <row r="593" spans="3:19" ht="15" x14ac:dyDescent="0.25">
      <c r="C593" s="165"/>
      <c r="D593" s="166"/>
      <c r="E593" s="61" t="str">
        <f t="shared" si="170"/>
        <v>BE</v>
      </c>
      <c r="F593" s="64">
        <f>IF($C$2="National Currency",IF(Investment_Breakdown_DATA!P523=0,0,Investment_Breakdown_DATA!P523),IF($C$2="Current Exchange rate",IF(Investment_Breakdown_DATA!P523=0,0,Investment_Breakdown_DATA!P523/ECO!P11),IF($C$2="Constant Exchange rate",IF(Investment_Breakdown_DATA!P523=0,0,Investment_Breakdown_DATA!P523/ECO!P46))))</f>
        <v>0</v>
      </c>
      <c r="G593" s="64">
        <f>IF($C$2="National Currency",IF(Investment_Breakdown_DATA!Q523=0,0,Investment_Breakdown_DATA!Q523),IF($C$2="Current Exchange rate",IF(Investment_Breakdown_DATA!Q523=0,0,Investment_Breakdown_DATA!Q523/ECO!Q11),IF($C$2="Constant Exchange rate",IF(Investment_Breakdown_DATA!Q523=0,0,Investment_Breakdown_DATA!Q523/ECO!Q46))))</f>
        <v>0</v>
      </c>
      <c r="H593" s="64">
        <f>IF($C$2="National Currency",IF(Investment_Breakdown_DATA!R523=0,0,Investment_Breakdown_DATA!R523),IF($C$2="Current Exchange rate",IF(Investment_Breakdown_DATA!R523=0,0,Investment_Breakdown_DATA!R523/ECO!R11),IF($C$2="Constant Exchange rate",IF(Investment_Breakdown_DATA!R523=0,0,Investment_Breakdown_DATA!R523/ECO!R46))))</f>
        <v>0</v>
      </c>
      <c r="I593" s="64">
        <f>IF($C$2="National Currency",IF(Investment_Breakdown_DATA!S523=0,0,Investment_Breakdown_DATA!S523),IF($C$2="Current Exchange rate",IF(Investment_Breakdown_DATA!S523=0,0,Investment_Breakdown_DATA!S523/ECO!S11),IF($C$2="Constant Exchange rate",IF(Investment_Breakdown_DATA!S523=0,0,Investment_Breakdown_DATA!S523/ECO!S46))))</f>
        <v>0</v>
      </c>
      <c r="J593" s="64">
        <f>IF($C$2="National Currency",IF(Investment_Breakdown_DATA!T523=0,0,Investment_Breakdown_DATA!T523),IF($C$2="Current Exchange rate",IF(Investment_Breakdown_DATA!T523=0,0,Investment_Breakdown_DATA!T523/ECO!T11),IF($C$2="Constant Exchange rate",IF(Investment_Breakdown_DATA!T523=0,0,Investment_Breakdown_DATA!T523/ECO!T46))))</f>
        <v>0</v>
      </c>
      <c r="K593" s="64">
        <f>IF($C$2="National Currency",IF(Investment_Breakdown_DATA!U523=0,0,Investment_Breakdown_DATA!U523),IF($C$2="Current Exchange rate",IF(Investment_Breakdown_DATA!U523=0,0,Investment_Breakdown_DATA!U523/ECO!U11),IF($C$2="Constant Exchange rate",IF(Investment_Breakdown_DATA!U523=0,0,Investment_Breakdown_DATA!U523/ECO!U46))))</f>
        <v>0</v>
      </c>
      <c r="L593" s="64">
        <f>IF($C$2="National Currency",IF(Investment_Breakdown_DATA!V523=0,0,Investment_Breakdown_DATA!V523),IF($C$2="Current Exchange rate",IF(Investment_Breakdown_DATA!V523=0,0,Investment_Breakdown_DATA!V523/ECO!V11),IF($C$2="Constant Exchange rate",IF(Investment_Breakdown_DATA!V523=0,0,Investment_Breakdown_DATA!V523/ECO!V46))))</f>
        <v>0</v>
      </c>
      <c r="M593" s="64">
        <f>IF($C$2="National Currency",IF(Investment_Breakdown_DATA!W523=0,0,Investment_Breakdown_DATA!W523),IF($C$2="Current Exchange rate",IF(Investment_Breakdown_DATA!W523=0,0,Investment_Breakdown_DATA!W523/ECO!W11),IF($C$2="Constant Exchange rate",IF(Investment_Breakdown_DATA!W523=0,0,Investment_Breakdown_DATA!W523/ECO!W46))))</f>
        <v>0</v>
      </c>
      <c r="N593" s="64">
        <f>IF($C$2="National Currency",IF(Investment_Breakdown_DATA!X523=0,0,Investment_Breakdown_DATA!X523),IF($C$2="Current Exchange rate",IF(Investment_Breakdown_DATA!X523=0,0,Investment_Breakdown_DATA!X523/ECO!X11),IF($C$2="Constant Exchange rate",IF(Investment_Breakdown_DATA!X523=0,0,Investment_Breakdown_DATA!X523/ECO!X46))))</f>
        <v>0</v>
      </c>
      <c r="O593" s="64">
        <f>IF($C$2="National Currency",IF(Investment_Breakdown_DATA!Y523=0,0,Investment_Breakdown_DATA!Y523),IF($C$2="Current Exchange rate",IF(Investment_Breakdown_DATA!Y523=0,0,Investment_Breakdown_DATA!Y523/ECO!Y11),IF($C$2="Constant Exchange rate",IF(Investment_Breakdown_DATA!Y523=0,0,Investment_Breakdown_DATA!Y523/ECO!Y46))))</f>
        <v>0</v>
      </c>
      <c r="P593" s="144">
        <f>IF($C$2="National Currency",IF(Investment_Breakdown_DATA!Z523=0,0,Investment_Breakdown_DATA!Z523),IF($C$2="Current Exchange rate",IF(Investment_Breakdown_DATA!Z523=0,0,Investment_Breakdown_DATA!Z523/ECO!Z11),IF($C$2="Constant Exchange rate",IF(Investment_Breakdown_DATA!Z523=0,0,Investment_Breakdown_DATA!Z523/ECO!Z46))))</f>
        <v>0</v>
      </c>
      <c r="Q593" s="63">
        <f t="shared" ref="Q593:Q625" si="171">O593/$O$624</f>
        <v>0</v>
      </c>
      <c r="R593" s="63" t="str">
        <f t="shared" ref="R593:R625" si="172">IF(OR(O593=0, N593=0),"-",O593/N593-1)</f>
        <v>-</v>
      </c>
      <c r="S593" s="63" t="str">
        <f t="shared" ref="S593:S625" si="173">IF(OR(O593=0, F593=0),"-",O593/F593-1)</f>
        <v>-</v>
      </c>
    </row>
    <row r="594" spans="3:19" ht="15" x14ac:dyDescent="0.25">
      <c r="C594" s="165"/>
      <c r="D594" s="166"/>
      <c r="E594" s="61" t="str">
        <f t="shared" si="170"/>
        <v>BG</v>
      </c>
      <c r="F594" s="64">
        <f>IF($C$2="National Currency",IF(Investment_Breakdown_DATA!P524=0,0,Investment_Breakdown_DATA!P524),IF($C$2="Current Exchange rate",IF(Investment_Breakdown_DATA!P524=0,0,Investment_Breakdown_DATA!P524/ECO!P12),IF($C$2="Constant Exchange rate",IF(Investment_Breakdown_DATA!P524=0,0,Investment_Breakdown_DATA!P524/ECO!P47))))</f>
        <v>0</v>
      </c>
      <c r="G594" s="64">
        <f>IF($C$2="National Currency",IF(Investment_Breakdown_DATA!Q524=0,0,Investment_Breakdown_DATA!Q524),IF($C$2="Current Exchange rate",IF(Investment_Breakdown_DATA!Q524=0,0,Investment_Breakdown_DATA!Q524/ECO!Q12),IF($C$2="Constant Exchange rate",IF(Investment_Breakdown_DATA!Q524=0,0,Investment_Breakdown_DATA!Q524/ECO!Q47))))</f>
        <v>0</v>
      </c>
      <c r="H594" s="64">
        <f>IF($C$2="National Currency",IF(Investment_Breakdown_DATA!R524=0,0,Investment_Breakdown_DATA!R524),IF($C$2="Current Exchange rate",IF(Investment_Breakdown_DATA!R524=0,0,Investment_Breakdown_DATA!R524/ECO!R12),IF($C$2="Constant Exchange rate",IF(Investment_Breakdown_DATA!R524=0,0,Investment_Breakdown_DATA!R524/ECO!R47))))</f>
        <v>0</v>
      </c>
      <c r="I594" s="64">
        <f>IF($C$2="National Currency",IF(Investment_Breakdown_DATA!S524=0,0,Investment_Breakdown_DATA!S524),IF($C$2="Current Exchange rate",IF(Investment_Breakdown_DATA!S524=0,0,Investment_Breakdown_DATA!S524/ECO!S12),IF($C$2="Constant Exchange rate",IF(Investment_Breakdown_DATA!S524=0,0,Investment_Breakdown_DATA!S524/ECO!S47))))</f>
        <v>0</v>
      </c>
      <c r="J594" s="64">
        <f>IF($C$2="National Currency",IF(Investment_Breakdown_DATA!T524=0,0,Investment_Breakdown_DATA!T524),IF($C$2="Current Exchange rate",IF(Investment_Breakdown_DATA!T524=0,0,Investment_Breakdown_DATA!T524/ECO!T12),IF($C$2="Constant Exchange rate",IF(Investment_Breakdown_DATA!T524=0,0,Investment_Breakdown_DATA!T524/ECO!T47))))</f>
        <v>0</v>
      </c>
      <c r="K594" s="64">
        <f>IF($C$2="National Currency",IF(Investment_Breakdown_DATA!U524=0,0,Investment_Breakdown_DATA!U524),IF($C$2="Current Exchange rate",IF(Investment_Breakdown_DATA!U524=0,0,Investment_Breakdown_DATA!U524/ECO!U12),IF($C$2="Constant Exchange rate",IF(Investment_Breakdown_DATA!U524=0,0,Investment_Breakdown_DATA!U524/ECO!U47))))</f>
        <v>0</v>
      </c>
      <c r="L594" s="64">
        <f>IF($C$2="National Currency",IF(Investment_Breakdown_DATA!V524=0,0,Investment_Breakdown_DATA!V524),IF($C$2="Current Exchange rate",IF(Investment_Breakdown_DATA!V524=0,0,Investment_Breakdown_DATA!V524/ECO!V12),IF($C$2="Constant Exchange rate",IF(Investment_Breakdown_DATA!V524=0,0,Investment_Breakdown_DATA!V524/ECO!V47))))</f>
        <v>0</v>
      </c>
      <c r="M594" s="64">
        <f>IF($C$2="National Currency",IF(Investment_Breakdown_DATA!W524=0,0,Investment_Breakdown_DATA!W524),IF($C$2="Current Exchange rate",IF(Investment_Breakdown_DATA!W524=0,0,Investment_Breakdown_DATA!W524/ECO!W12),IF($C$2="Constant Exchange rate",IF(Investment_Breakdown_DATA!W524=0,0,Investment_Breakdown_DATA!W524/ECO!W47))))</f>
        <v>0</v>
      </c>
      <c r="N594" s="64">
        <f>IF($C$2="National Currency",IF(Investment_Breakdown_DATA!X524=0,0,Investment_Breakdown_DATA!X524),IF($C$2="Current Exchange rate",IF(Investment_Breakdown_DATA!X524=0,0,Investment_Breakdown_DATA!X524/ECO!X12),IF($C$2="Constant Exchange rate",IF(Investment_Breakdown_DATA!X524=0,0,Investment_Breakdown_DATA!X524/ECO!X47))))</f>
        <v>0</v>
      </c>
      <c r="O594" s="64">
        <f>IF($C$2="National Currency",IF(Investment_Breakdown_DATA!Y524=0,0,Investment_Breakdown_DATA!Y524),IF($C$2="Current Exchange rate",IF(Investment_Breakdown_DATA!Y524=0,0,Investment_Breakdown_DATA!Y524/ECO!Y12),IF($C$2="Constant Exchange rate",IF(Investment_Breakdown_DATA!Y524=0,0,Investment_Breakdown_DATA!Y524/ECO!Y47))))</f>
        <v>0</v>
      </c>
      <c r="P594" s="144">
        <f>IF($C$2="National Currency",IF(Investment_Breakdown_DATA!Z524=0,0,Investment_Breakdown_DATA!Z524),IF($C$2="Current Exchange rate",IF(Investment_Breakdown_DATA!Z524=0,0,Investment_Breakdown_DATA!Z524/ECO!Z12),IF($C$2="Constant Exchange rate",IF(Investment_Breakdown_DATA!Z524=0,0,Investment_Breakdown_DATA!Z524/ECO!Z47))))</f>
        <v>0</v>
      </c>
      <c r="Q594" s="63">
        <f t="shared" si="171"/>
        <v>0</v>
      </c>
      <c r="R594" s="63" t="str">
        <f t="shared" si="172"/>
        <v>-</v>
      </c>
      <c r="S594" s="63" t="str">
        <f t="shared" si="173"/>
        <v>-</v>
      </c>
    </row>
    <row r="595" spans="3:19" ht="15" x14ac:dyDescent="0.25">
      <c r="C595" s="165"/>
      <c r="D595" s="166"/>
      <c r="E595" s="61" t="str">
        <f t="shared" si="170"/>
        <v>CH</v>
      </c>
      <c r="F595" s="64">
        <f>IF($C$2="National Currency",IF(Investment_Breakdown_DATA!P525=0,0,Investment_Breakdown_DATA!P525),IF($C$2="Current Exchange rate",IF(Investment_Breakdown_DATA!P525=0,0,Investment_Breakdown_DATA!P525/ECO!P13),IF($C$2="Constant Exchange rate",IF(Investment_Breakdown_DATA!P525=0,0,Investment_Breakdown_DATA!P525/ECO!P48))))</f>
        <v>22445.064038589488</v>
      </c>
      <c r="G595" s="64">
        <f>IF($C$2="National Currency",IF(Investment_Breakdown_DATA!Q525=0,0,Investment_Breakdown_DATA!Q525),IF($C$2="Current Exchange rate",IF(Investment_Breakdown_DATA!Q525=0,0,Investment_Breakdown_DATA!Q525/ECO!Q13),IF($C$2="Constant Exchange rate",IF(Investment_Breakdown_DATA!Q525=0,0,Investment_Breakdown_DATA!Q525/ECO!Q48))))</f>
        <v>22124.192448436464</v>
      </c>
      <c r="H595" s="64">
        <f>IF($C$2="National Currency",IF(Investment_Breakdown_DATA!R525=0,0,Investment_Breakdown_DATA!R525),IF($C$2="Current Exchange rate",IF(Investment_Breakdown_DATA!R525=0,0,Investment_Breakdown_DATA!R525/ECO!R13),IF($C$2="Constant Exchange rate",IF(Investment_Breakdown_DATA!R525=0,0,Investment_Breakdown_DATA!R525/ECO!R48))))</f>
        <v>21973.549567531605</v>
      </c>
      <c r="I595" s="64">
        <f>IF($C$2="National Currency",IF(Investment_Breakdown_DATA!S525=0,0,Investment_Breakdown_DATA!S525),IF($C$2="Current Exchange rate",IF(Investment_Breakdown_DATA!S525=0,0,Investment_Breakdown_DATA!S525/ECO!S13),IF($C$2="Constant Exchange rate",IF(Investment_Breakdown_DATA!S525=0,0,Investment_Breakdown_DATA!S525/ECO!S48))))</f>
        <v>21723.405688622759</v>
      </c>
      <c r="J595" s="64">
        <f>IF($C$2="National Currency",IF(Investment_Breakdown_DATA!T525=0,0,Investment_Breakdown_DATA!T525),IF($C$2="Current Exchange rate",IF(Investment_Breakdown_DATA!T525=0,0,Investment_Breakdown_DATA!T525/ECO!T13),IF($C$2="Constant Exchange rate",IF(Investment_Breakdown_DATA!T525=0,0,Investment_Breakdown_DATA!T525/ECO!T48))))</f>
        <v>21813.919792914174</v>
      </c>
      <c r="K595" s="64">
        <f>IF($C$2="National Currency",IF(Investment_Breakdown_DATA!U525=0,0,Investment_Breakdown_DATA!U525),IF($C$2="Current Exchange rate",IF(Investment_Breakdown_DATA!U525=0,0,Investment_Breakdown_DATA!U525/ECO!U13),IF($C$2="Constant Exchange rate",IF(Investment_Breakdown_DATA!U525=0,0,Investment_Breakdown_DATA!U525/ECO!U48))))</f>
        <v>22513.598904690618</v>
      </c>
      <c r="L595" s="64">
        <f>IF($C$2="National Currency",IF(Investment_Breakdown_DATA!V525=0,0,Investment_Breakdown_DATA!V525),IF($C$2="Current Exchange rate",IF(Investment_Breakdown_DATA!V525=0,0,Investment_Breakdown_DATA!V525/ECO!V13),IF($C$2="Constant Exchange rate",IF(Investment_Breakdown_DATA!V525=0,0,Investment_Breakdown_DATA!V525/ECO!V48))))</f>
        <v>23419.188124584169</v>
      </c>
      <c r="M595" s="64">
        <f>IF($C$2="National Currency",IF(Investment_Breakdown_DATA!W525=0,0,Investment_Breakdown_DATA!W525),IF($C$2="Current Exchange rate",IF(Investment_Breakdown_DATA!W525=0,0,Investment_Breakdown_DATA!W525/ECO!W13),IF($C$2="Constant Exchange rate",IF(Investment_Breakdown_DATA!W525=0,0,Investment_Breakdown_DATA!W525/ECO!W48))))</f>
        <v>24412.041116101133</v>
      </c>
      <c r="N595" s="64">
        <f>IF($C$2="National Currency",IF(Investment_Breakdown_DATA!X525=0,0,Investment_Breakdown_DATA!X525),IF($C$2="Current Exchange rate",IF(Investment_Breakdown_DATA!X525=0,0,Investment_Breakdown_DATA!X525/ECO!X13),IF($C$2="Constant Exchange rate",IF(Investment_Breakdown_DATA!X525=0,0,Investment_Breakdown_DATA!X525/ECO!X48))))</f>
        <v>25115.312405189623</v>
      </c>
      <c r="O595" s="64">
        <f>IF($C$2="National Currency",IF(Investment_Breakdown_DATA!Y525=0,0,Investment_Breakdown_DATA!Y525),IF($C$2="Current Exchange rate",IF(Investment_Breakdown_DATA!Y525=0,0,Investment_Breakdown_DATA!Y525/ECO!Y13),IF($C$2="Constant Exchange rate",IF(Investment_Breakdown_DATA!Y525=0,0,Investment_Breakdown_DATA!Y525/ECO!Y48))))</f>
        <v>25930.277198935462</v>
      </c>
      <c r="P595" s="144">
        <f>IF($C$2="National Currency",IF(Investment_Breakdown_DATA!Z525=0,0,Investment_Breakdown_DATA!Z525),IF($C$2="Current Exchange rate",IF(Investment_Breakdown_DATA!Z525=0,0,Investment_Breakdown_DATA!Z525/ECO!Z13),IF($C$2="Constant Exchange rate",IF(Investment_Breakdown_DATA!Z525=0,0,Investment_Breakdown_DATA!Z525/ECO!Z48))))</f>
        <v>26364.08256819694</v>
      </c>
      <c r="Q595" s="63">
        <f t="shared" si="171"/>
        <v>0.9989790720243541</v>
      </c>
      <c r="R595" s="63">
        <f t="shared" si="172"/>
        <v>3.2448921223748872E-2</v>
      </c>
      <c r="S595" s="63">
        <f t="shared" si="173"/>
        <v>0.15527748793025919</v>
      </c>
    </row>
    <row r="596" spans="3:19" ht="15" x14ac:dyDescent="0.25">
      <c r="C596" s="165"/>
      <c r="D596" s="166"/>
      <c r="E596" s="61" t="str">
        <f t="shared" si="170"/>
        <v>CY</v>
      </c>
      <c r="F596" s="64">
        <f>IF($C$2="National Currency",IF(Investment_Breakdown_DATA!P526=0,0,Investment_Breakdown_DATA!P526),IF($C$2="Current Exchange rate",IF(Investment_Breakdown_DATA!P526=0,0,Investment_Breakdown_DATA!P526/ECO!P14),IF($C$2="Constant Exchange rate",IF(Investment_Breakdown_DATA!P526=0,0,Investment_Breakdown_DATA!P526/ECO!P49))))</f>
        <v>0</v>
      </c>
      <c r="G596" s="64">
        <f>IF($C$2="National Currency",IF(Investment_Breakdown_DATA!Q526=0,0,Investment_Breakdown_DATA!Q526),IF($C$2="Current Exchange rate",IF(Investment_Breakdown_DATA!Q526=0,0,Investment_Breakdown_DATA!Q526/ECO!Q14),IF($C$2="Constant Exchange rate",IF(Investment_Breakdown_DATA!Q526=0,0,Investment_Breakdown_DATA!Q526/ECO!Q49))))</f>
        <v>0</v>
      </c>
      <c r="H596" s="64">
        <f>IF($C$2="National Currency",IF(Investment_Breakdown_DATA!R526=0,0,Investment_Breakdown_DATA!R526),IF($C$2="Current Exchange rate",IF(Investment_Breakdown_DATA!R526=0,0,Investment_Breakdown_DATA!R526/ECO!R14),IF($C$2="Constant Exchange rate",IF(Investment_Breakdown_DATA!R526=0,0,Investment_Breakdown_DATA!R526/ECO!R49))))</f>
        <v>0</v>
      </c>
      <c r="I596" s="64">
        <f>IF($C$2="National Currency",IF(Investment_Breakdown_DATA!S526=0,0,Investment_Breakdown_DATA!S526),IF($C$2="Current Exchange rate",IF(Investment_Breakdown_DATA!S526=0,0,Investment_Breakdown_DATA!S526/ECO!S14),IF($C$2="Constant Exchange rate",IF(Investment_Breakdown_DATA!S526=0,0,Investment_Breakdown_DATA!S526/ECO!S49))))</f>
        <v>0</v>
      </c>
      <c r="J596" s="64">
        <f>IF($C$2="National Currency",IF(Investment_Breakdown_DATA!T526=0,0,Investment_Breakdown_DATA!T526),IF($C$2="Current Exchange rate",IF(Investment_Breakdown_DATA!T526=0,0,Investment_Breakdown_DATA!T526/ECO!T14),IF($C$2="Constant Exchange rate",IF(Investment_Breakdown_DATA!T526=0,0,Investment_Breakdown_DATA!T526/ECO!T49))))</f>
        <v>0</v>
      </c>
      <c r="K596" s="64">
        <f>IF($C$2="National Currency",IF(Investment_Breakdown_DATA!U526=0,0,Investment_Breakdown_DATA!U526),IF($C$2="Current Exchange rate",IF(Investment_Breakdown_DATA!U526=0,0,Investment_Breakdown_DATA!U526/ECO!U14),IF($C$2="Constant Exchange rate",IF(Investment_Breakdown_DATA!U526=0,0,Investment_Breakdown_DATA!U526/ECO!U49))))</f>
        <v>0</v>
      </c>
      <c r="L596" s="64">
        <f>IF($C$2="National Currency",IF(Investment_Breakdown_DATA!V526=0,0,Investment_Breakdown_DATA!V526),IF($C$2="Current Exchange rate",IF(Investment_Breakdown_DATA!V526=0,0,Investment_Breakdown_DATA!V526/ECO!V14),IF($C$2="Constant Exchange rate",IF(Investment_Breakdown_DATA!V526=0,0,Investment_Breakdown_DATA!V526/ECO!V49))))</f>
        <v>0</v>
      </c>
      <c r="M596" s="64">
        <f>IF($C$2="National Currency",IF(Investment_Breakdown_DATA!W526=0,0,Investment_Breakdown_DATA!W526),IF($C$2="Current Exchange rate",IF(Investment_Breakdown_DATA!W526=0,0,Investment_Breakdown_DATA!W526/ECO!W14),IF($C$2="Constant Exchange rate",IF(Investment_Breakdown_DATA!W526=0,0,Investment_Breakdown_DATA!W526/ECO!W49))))</f>
        <v>0</v>
      </c>
      <c r="N596" s="64">
        <f>IF($C$2="National Currency",IF(Investment_Breakdown_DATA!X526=0,0,Investment_Breakdown_DATA!X526),IF($C$2="Current Exchange rate",IF(Investment_Breakdown_DATA!X526=0,0,Investment_Breakdown_DATA!X526/ECO!X14),IF($C$2="Constant Exchange rate",IF(Investment_Breakdown_DATA!X526=0,0,Investment_Breakdown_DATA!X526/ECO!X49))))</f>
        <v>0</v>
      </c>
      <c r="O596" s="64">
        <f>IF($C$2="National Currency",IF(Investment_Breakdown_DATA!Y526=0,0,Investment_Breakdown_DATA!Y526),IF($C$2="Current Exchange rate",IF(Investment_Breakdown_DATA!Y526=0,0,Investment_Breakdown_DATA!Y526/ECO!Y14),IF($C$2="Constant Exchange rate",IF(Investment_Breakdown_DATA!Y526=0,0,Investment_Breakdown_DATA!Y526/ECO!Y49))))</f>
        <v>0</v>
      </c>
      <c r="P596" s="144">
        <f>IF($C$2="National Currency",IF(Investment_Breakdown_DATA!Z526=0,0,Investment_Breakdown_DATA!Z526),IF($C$2="Current Exchange rate",IF(Investment_Breakdown_DATA!Z526=0,0,Investment_Breakdown_DATA!Z526/ECO!Z14),IF($C$2="Constant Exchange rate",IF(Investment_Breakdown_DATA!Z526=0,0,Investment_Breakdown_DATA!Z526/ECO!Z49))))</f>
        <v>0</v>
      </c>
      <c r="Q596" s="63">
        <f t="shared" si="171"/>
        <v>0</v>
      </c>
      <c r="R596" s="63" t="str">
        <f t="shared" si="172"/>
        <v>-</v>
      </c>
      <c r="S596" s="63" t="str">
        <f t="shared" si="173"/>
        <v>-</v>
      </c>
    </row>
    <row r="597" spans="3:19" ht="15" x14ac:dyDescent="0.25">
      <c r="C597" s="165"/>
      <c r="D597" s="166"/>
      <c r="E597" s="61" t="str">
        <f t="shared" si="170"/>
        <v xml:space="preserve">CZ </v>
      </c>
      <c r="F597" s="64">
        <f>IF($C$2="National Currency",IF(Investment_Breakdown_DATA!P527=0,0,Investment_Breakdown_DATA!P527),IF($C$2="Current Exchange rate",IF(Investment_Breakdown_DATA!P527=0,0,Investment_Breakdown_DATA!P527/ECO!P15),IF($C$2="Constant Exchange rate",IF(Investment_Breakdown_DATA!P527=0,0,Investment_Breakdown_DATA!P527/ECO!P50))))</f>
        <v>0</v>
      </c>
      <c r="G597" s="64">
        <f>IF($C$2="National Currency",IF(Investment_Breakdown_DATA!Q527=0,0,Investment_Breakdown_DATA!Q527),IF($C$2="Current Exchange rate",IF(Investment_Breakdown_DATA!Q527=0,0,Investment_Breakdown_DATA!Q527/ECO!Q15),IF($C$2="Constant Exchange rate",IF(Investment_Breakdown_DATA!Q527=0,0,Investment_Breakdown_DATA!Q527/ECO!Q50))))</f>
        <v>0</v>
      </c>
      <c r="H597" s="64">
        <f>IF($C$2="National Currency",IF(Investment_Breakdown_DATA!R527=0,0,Investment_Breakdown_DATA!R527),IF($C$2="Current Exchange rate",IF(Investment_Breakdown_DATA!R527=0,0,Investment_Breakdown_DATA!R527/ECO!R15),IF($C$2="Constant Exchange rate",IF(Investment_Breakdown_DATA!R527=0,0,Investment_Breakdown_DATA!R527/ECO!R50))))</f>
        <v>0</v>
      </c>
      <c r="I597" s="64">
        <f>IF($C$2="National Currency",IF(Investment_Breakdown_DATA!S527=0,0,Investment_Breakdown_DATA!S527),IF($C$2="Current Exchange rate",IF(Investment_Breakdown_DATA!S527=0,0,Investment_Breakdown_DATA!S527/ECO!S15),IF($C$2="Constant Exchange rate",IF(Investment_Breakdown_DATA!S527=0,0,Investment_Breakdown_DATA!S527/ECO!S50))))</f>
        <v>0</v>
      </c>
      <c r="J597" s="64">
        <f>IF($C$2="National Currency",IF(Investment_Breakdown_DATA!T527=0,0,Investment_Breakdown_DATA!T527),IF($C$2="Current Exchange rate",IF(Investment_Breakdown_DATA!T527=0,0,Investment_Breakdown_DATA!T527/ECO!T15),IF($C$2="Constant Exchange rate",IF(Investment_Breakdown_DATA!T527=0,0,Investment_Breakdown_DATA!T527/ECO!T50))))</f>
        <v>0</v>
      </c>
      <c r="K597" s="64">
        <f>IF($C$2="National Currency",IF(Investment_Breakdown_DATA!U527=0,0,Investment_Breakdown_DATA!U527),IF($C$2="Current Exchange rate",IF(Investment_Breakdown_DATA!U527=0,0,Investment_Breakdown_DATA!U527/ECO!U15),IF($C$2="Constant Exchange rate",IF(Investment_Breakdown_DATA!U527=0,0,Investment_Breakdown_DATA!U527/ECO!U50))))</f>
        <v>0</v>
      </c>
      <c r="L597" s="64">
        <f>IF($C$2="National Currency",IF(Investment_Breakdown_DATA!V527=0,0,Investment_Breakdown_DATA!V527),IF($C$2="Current Exchange rate",IF(Investment_Breakdown_DATA!V527=0,0,Investment_Breakdown_DATA!V527/ECO!V15),IF($C$2="Constant Exchange rate",IF(Investment_Breakdown_DATA!V527=0,0,Investment_Breakdown_DATA!V527/ECO!V50))))</f>
        <v>0</v>
      </c>
      <c r="M597" s="98">
        <f>IF($C$2="National Currency",IF(Investment_Breakdown_DATA!W527=0,0,Investment_Breakdown_DATA!W527),IF($C$2="Current Exchange rate",IF(Investment_Breakdown_DATA!W527=0,0,Investment_Breakdown_DATA!W527/ECO!W15),IF($C$2="Constant Exchange rate",IF(Investment_Breakdown_DATA!W527=0,0,Investment_Breakdown_DATA!W527/ECO!W50))))</f>
        <v>0</v>
      </c>
      <c r="N597" s="64">
        <f>IF($C$2="National Currency",IF(Investment_Breakdown_DATA!X527=0,0,Investment_Breakdown_DATA!X527),IF($C$2="Current Exchange rate",IF(Investment_Breakdown_DATA!X527=0,0,Investment_Breakdown_DATA!X527/ECO!X15),IF($C$2="Constant Exchange rate",IF(Investment_Breakdown_DATA!X527=0,0,Investment_Breakdown_DATA!X527/ECO!X50))))</f>
        <v>0</v>
      </c>
      <c r="O597" s="97">
        <f>IF($C$2="National Currency",IF(Investment_Breakdown_DATA!Y527=0,0,Investment_Breakdown_DATA!Y527),IF($C$2="Current Exchange rate",IF(Investment_Breakdown_DATA!Y527=0,0,Investment_Breakdown_DATA!Y527/ECO!Y15),IF($C$2="Constant Exchange rate",IF(Investment_Breakdown_DATA!Y527=0,0,Investment_Breakdown_DATA!Y527/ECO!Y50))))</f>
        <v>0</v>
      </c>
      <c r="P597" s="144">
        <f>IF($C$2="National Currency",IF(Investment_Breakdown_DATA!Z527=0,0,Investment_Breakdown_DATA!Z527),IF($C$2="Current Exchange rate",IF(Investment_Breakdown_DATA!Z527=0,0,Investment_Breakdown_DATA!Z527/ECO!Z15),IF($C$2="Constant Exchange rate",IF(Investment_Breakdown_DATA!Z527=0,0,Investment_Breakdown_DATA!Z527/ECO!Z50))))</f>
        <v>0</v>
      </c>
      <c r="Q597" s="63">
        <f t="shared" si="171"/>
        <v>0</v>
      </c>
      <c r="R597" s="63" t="str">
        <f t="shared" si="172"/>
        <v>-</v>
      </c>
      <c r="S597" s="63" t="str">
        <f t="shared" si="173"/>
        <v>-</v>
      </c>
    </row>
    <row r="598" spans="3:19" ht="15" x14ac:dyDescent="0.25">
      <c r="C598" s="165"/>
      <c r="D598" s="166"/>
      <c r="E598" s="61" t="str">
        <f t="shared" si="170"/>
        <v>DE</v>
      </c>
      <c r="F598" s="64">
        <f>IF($C$2="National Currency",IF(Investment_Breakdown_DATA!P528=0,0,Investment_Breakdown_DATA!P528),IF($C$2="Current Exchange rate",IF(Investment_Breakdown_DATA!P528=0,0,Investment_Breakdown_DATA!P528/ECO!P16),IF($C$2="Constant Exchange rate",IF(Investment_Breakdown_DATA!P528=0,0,Investment_Breakdown_DATA!P528/ECO!P51))))</f>
        <v>0</v>
      </c>
      <c r="G598" s="64">
        <f>IF($C$2="National Currency",IF(Investment_Breakdown_DATA!Q528=0,0,Investment_Breakdown_DATA!Q528),IF($C$2="Current Exchange rate",IF(Investment_Breakdown_DATA!Q528=0,0,Investment_Breakdown_DATA!Q528/ECO!Q16),IF($C$2="Constant Exchange rate",IF(Investment_Breakdown_DATA!Q528=0,0,Investment_Breakdown_DATA!Q528/ECO!Q51))))</f>
        <v>0</v>
      </c>
      <c r="H598" s="64">
        <f>IF($C$2="National Currency",IF(Investment_Breakdown_DATA!R528=0,0,Investment_Breakdown_DATA!R528),IF($C$2="Current Exchange rate",IF(Investment_Breakdown_DATA!R528=0,0,Investment_Breakdown_DATA!R528/ECO!R16),IF($C$2="Constant Exchange rate",IF(Investment_Breakdown_DATA!R528=0,0,Investment_Breakdown_DATA!R528/ECO!R51))))</f>
        <v>0</v>
      </c>
      <c r="I598" s="64">
        <f>IF($C$2="National Currency",IF(Investment_Breakdown_DATA!S528=0,0,Investment_Breakdown_DATA!S528),IF($C$2="Current Exchange rate",IF(Investment_Breakdown_DATA!S528=0,0,Investment_Breakdown_DATA!S528/ECO!S16),IF($C$2="Constant Exchange rate",IF(Investment_Breakdown_DATA!S528=0,0,Investment_Breakdown_DATA!S528/ECO!S51))))</f>
        <v>0</v>
      </c>
      <c r="J598" s="64">
        <f>IF($C$2="National Currency",IF(Investment_Breakdown_DATA!T528=0,0,Investment_Breakdown_DATA!T528),IF($C$2="Current Exchange rate",IF(Investment_Breakdown_DATA!T528=0,0,Investment_Breakdown_DATA!T528/ECO!T16),IF($C$2="Constant Exchange rate",IF(Investment_Breakdown_DATA!T528=0,0,Investment_Breakdown_DATA!T528/ECO!T51))))</f>
        <v>0</v>
      </c>
      <c r="K598" s="64">
        <f>IF($C$2="National Currency",IF(Investment_Breakdown_DATA!U528=0,0,Investment_Breakdown_DATA!U528),IF($C$2="Current Exchange rate",IF(Investment_Breakdown_DATA!U528=0,0,Investment_Breakdown_DATA!U528/ECO!U16),IF($C$2="Constant Exchange rate",IF(Investment_Breakdown_DATA!U528=0,0,Investment_Breakdown_DATA!U528/ECO!U51))))</f>
        <v>0</v>
      </c>
      <c r="L598" s="64">
        <f>IF($C$2="National Currency",IF(Investment_Breakdown_DATA!V528=0,0,Investment_Breakdown_DATA!V528),IF($C$2="Current Exchange rate",IF(Investment_Breakdown_DATA!V528=0,0,Investment_Breakdown_DATA!V528/ECO!V16),IF($C$2="Constant Exchange rate",IF(Investment_Breakdown_DATA!V528=0,0,Investment_Breakdown_DATA!V528/ECO!V51))))</f>
        <v>0</v>
      </c>
      <c r="M598" s="64">
        <f>IF($C$2="National Currency",IF(Investment_Breakdown_DATA!W528=0,0,Investment_Breakdown_DATA!W528),IF($C$2="Current Exchange rate",IF(Investment_Breakdown_DATA!W528=0,0,Investment_Breakdown_DATA!W528/ECO!W16),IF($C$2="Constant Exchange rate",IF(Investment_Breakdown_DATA!W528=0,0,Investment_Breakdown_DATA!W528/ECO!W51))))</f>
        <v>0</v>
      </c>
      <c r="N598" s="64">
        <f>IF($C$2="National Currency",IF(Investment_Breakdown_DATA!X528=0,0,Investment_Breakdown_DATA!X528),IF($C$2="Current Exchange rate",IF(Investment_Breakdown_DATA!X528=0,0,Investment_Breakdown_DATA!X528/ECO!X16),IF($C$2="Constant Exchange rate",IF(Investment_Breakdown_DATA!X528=0,0,Investment_Breakdown_DATA!X528/ECO!X51))))</f>
        <v>0</v>
      </c>
      <c r="O598" s="64">
        <f>IF($C$2="National Currency",IF(Investment_Breakdown_DATA!Y528=0,0,Investment_Breakdown_DATA!Y528),IF($C$2="Current Exchange rate",IF(Investment_Breakdown_DATA!Y528=0,0,Investment_Breakdown_DATA!Y528/ECO!Y16),IF($C$2="Constant Exchange rate",IF(Investment_Breakdown_DATA!Y528=0,0,Investment_Breakdown_DATA!Y528/ECO!Y51))))</f>
        <v>0</v>
      </c>
      <c r="P598" s="144">
        <f>IF($C$2="National Currency",IF(Investment_Breakdown_DATA!Z528=0,0,Investment_Breakdown_DATA!Z528),IF($C$2="Current Exchange rate",IF(Investment_Breakdown_DATA!Z528=0,0,Investment_Breakdown_DATA!Z528/ECO!Z16),IF($C$2="Constant Exchange rate",IF(Investment_Breakdown_DATA!Z528=0,0,Investment_Breakdown_DATA!Z528/ECO!Z51))))</f>
        <v>0</v>
      </c>
      <c r="Q598" s="63">
        <f t="shared" si="171"/>
        <v>0</v>
      </c>
      <c r="R598" s="63" t="str">
        <f t="shared" si="172"/>
        <v>-</v>
      </c>
      <c r="S598" s="63" t="str">
        <f t="shared" si="173"/>
        <v>-</v>
      </c>
    </row>
    <row r="599" spans="3:19" ht="15" x14ac:dyDescent="0.25">
      <c r="C599" s="165"/>
      <c r="D599" s="166"/>
      <c r="E599" s="61" t="str">
        <f t="shared" si="170"/>
        <v>DK</v>
      </c>
      <c r="F599" s="64">
        <f>IF($C$2="National Currency",IF(Investment_Breakdown_DATA!P529=0,0,Investment_Breakdown_DATA!P529),IF($C$2="Current Exchange rate",IF(Investment_Breakdown_DATA!P529=0,0,Investment_Breakdown_DATA!P529/ECO!P17),IF($C$2="Constant Exchange rate",IF(Investment_Breakdown_DATA!P529=0,0,Investment_Breakdown_DATA!P529/ECO!P52))))</f>
        <v>0</v>
      </c>
      <c r="G599" s="64">
        <f>IF($C$2="National Currency",IF(Investment_Breakdown_DATA!Q529=0,0,Investment_Breakdown_DATA!Q529),IF($C$2="Current Exchange rate",IF(Investment_Breakdown_DATA!Q529=0,0,Investment_Breakdown_DATA!Q529/ECO!Q17),IF($C$2="Constant Exchange rate",IF(Investment_Breakdown_DATA!Q529=0,0,Investment_Breakdown_DATA!Q529/ECO!Q52))))</f>
        <v>0</v>
      </c>
      <c r="H599" s="64">
        <f>IF($C$2="National Currency",IF(Investment_Breakdown_DATA!R529=0,0,Investment_Breakdown_DATA!R529),IF($C$2="Current Exchange rate",IF(Investment_Breakdown_DATA!R529=0,0,Investment_Breakdown_DATA!R529/ECO!R17),IF($C$2="Constant Exchange rate",IF(Investment_Breakdown_DATA!R529=0,0,Investment_Breakdown_DATA!R529/ECO!R52))))</f>
        <v>0</v>
      </c>
      <c r="I599" s="64">
        <f>IF($C$2="National Currency",IF(Investment_Breakdown_DATA!S529=0,0,Investment_Breakdown_DATA!S529),IF($C$2="Current Exchange rate",IF(Investment_Breakdown_DATA!S529=0,0,Investment_Breakdown_DATA!S529/ECO!S17),IF($C$2="Constant Exchange rate",IF(Investment_Breakdown_DATA!S529=0,0,Investment_Breakdown_DATA!S529/ECO!S52))))</f>
        <v>0</v>
      </c>
      <c r="J599" s="64">
        <f>IF($C$2="National Currency",IF(Investment_Breakdown_DATA!T529=0,0,Investment_Breakdown_DATA!T529),IF($C$2="Current Exchange rate",IF(Investment_Breakdown_DATA!T529=0,0,Investment_Breakdown_DATA!T529/ECO!T17),IF($C$2="Constant Exchange rate",IF(Investment_Breakdown_DATA!T529=0,0,Investment_Breakdown_DATA!T529/ECO!T52))))</f>
        <v>0</v>
      </c>
      <c r="K599" s="64">
        <f>IF($C$2="National Currency",IF(Investment_Breakdown_DATA!U529=0,0,Investment_Breakdown_DATA!U529),IF($C$2="Current Exchange rate",IF(Investment_Breakdown_DATA!U529=0,0,Investment_Breakdown_DATA!U529/ECO!U17),IF($C$2="Constant Exchange rate",IF(Investment_Breakdown_DATA!U529=0,0,Investment_Breakdown_DATA!U529/ECO!U52))))</f>
        <v>0</v>
      </c>
      <c r="L599" s="64">
        <f>IF($C$2="National Currency",IF(Investment_Breakdown_DATA!V529=0,0,Investment_Breakdown_DATA!V529),IF($C$2="Current Exchange rate",IF(Investment_Breakdown_DATA!V529=0,0,Investment_Breakdown_DATA!V529/ECO!V17),IF($C$2="Constant Exchange rate",IF(Investment_Breakdown_DATA!V529=0,0,Investment_Breakdown_DATA!V529/ECO!V52))))</f>
        <v>0</v>
      </c>
      <c r="M599" s="64">
        <f>IF($C$2="National Currency",IF(Investment_Breakdown_DATA!W529=0,0,Investment_Breakdown_DATA!W529),IF($C$2="Current Exchange rate",IF(Investment_Breakdown_DATA!W529=0,0,Investment_Breakdown_DATA!W529/ECO!W17),IF($C$2="Constant Exchange rate",IF(Investment_Breakdown_DATA!W529=0,0,Investment_Breakdown_DATA!W529/ECO!W52))))</f>
        <v>0</v>
      </c>
      <c r="N599" s="64">
        <f>IF($C$2="National Currency",IF(Investment_Breakdown_DATA!X529=0,0,Investment_Breakdown_DATA!X529),IF($C$2="Current Exchange rate",IF(Investment_Breakdown_DATA!X529=0,0,Investment_Breakdown_DATA!X529/ECO!X17),IF($C$2="Constant Exchange rate",IF(Investment_Breakdown_DATA!X529=0,0,Investment_Breakdown_DATA!X529/ECO!X52))))</f>
        <v>0</v>
      </c>
      <c r="O599" s="64">
        <f>IF($C$2="National Currency",IF(Investment_Breakdown_DATA!Y529=0,0,Investment_Breakdown_DATA!Y529),IF($C$2="Current Exchange rate",IF(Investment_Breakdown_DATA!Y529=0,0,Investment_Breakdown_DATA!Y529/ECO!Y17),IF($C$2="Constant Exchange rate",IF(Investment_Breakdown_DATA!Y529=0,0,Investment_Breakdown_DATA!Y529/ECO!Y52))))</f>
        <v>0</v>
      </c>
      <c r="P599" s="144">
        <f>IF($C$2="National Currency",IF(Investment_Breakdown_DATA!Z529=0,0,Investment_Breakdown_DATA!Z529),IF($C$2="Current Exchange rate",IF(Investment_Breakdown_DATA!Z529=0,0,Investment_Breakdown_DATA!Z529/ECO!Z17),IF($C$2="Constant Exchange rate",IF(Investment_Breakdown_DATA!Z529=0,0,Investment_Breakdown_DATA!Z529/ECO!Z52))))</f>
        <v>0</v>
      </c>
      <c r="Q599" s="63">
        <f t="shared" si="171"/>
        <v>0</v>
      </c>
      <c r="R599" s="63" t="str">
        <f t="shared" si="172"/>
        <v>-</v>
      </c>
      <c r="S599" s="63" t="str">
        <f t="shared" si="173"/>
        <v>-</v>
      </c>
    </row>
    <row r="600" spans="3:19" ht="15" x14ac:dyDescent="0.25">
      <c r="C600" s="165"/>
      <c r="D600" s="166"/>
      <c r="E600" s="61" t="str">
        <f t="shared" si="170"/>
        <v>EE</v>
      </c>
      <c r="F600" s="64">
        <f>IF($C$2="National Currency",IF(Investment_Breakdown_DATA!P530=0,0,Investment_Breakdown_DATA!P530),IF($C$2="Current Exchange rate",IF(Investment_Breakdown_DATA!P530=0,0,Investment_Breakdown_DATA!P530/ECO!P18),IF($C$2="Constant Exchange rate",IF(Investment_Breakdown_DATA!P530=0,0,Investment_Breakdown_DATA!P530/ECO!P53))))</f>
        <v>0</v>
      </c>
      <c r="G600" s="64">
        <f>IF($C$2="National Currency",IF(Investment_Breakdown_DATA!Q530=0,0,Investment_Breakdown_DATA!Q530),IF($C$2="Current Exchange rate",IF(Investment_Breakdown_DATA!Q530=0,0,Investment_Breakdown_DATA!Q530/ECO!Q18),IF($C$2="Constant Exchange rate",IF(Investment_Breakdown_DATA!Q530=0,0,Investment_Breakdown_DATA!Q530/ECO!Q53))))</f>
        <v>0</v>
      </c>
      <c r="H600" s="64">
        <f>IF($C$2="National Currency",IF(Investment_Breakdown_DATA!R530=0,0,Investment_Breakdown_DATA!R530),IF($C$2="Current Exchange rate",IF(Investment_Breakdown_DATA!R530=0,0,Investment_Breakdown_DATA!R530/ECO!R18),IF($C$2="Constant Exchange rate",IF(Investment_Breakdown_DATA!R530=0,0,Investment_Breakdown_DATA!R530/ECO!R53))))</f>
        <v>0</v>
      </c>
      <c r="I600" s="64">
        <f>IF($C$2="National Currency",IF(Investment_Breakdown_DATA!S530=0,0,Investment_Breakdown_DATA!S530),IF($C$2="Current Exchange rate",IF(Investment_Breakdown_DATA!S530=0,0,Investment_Breakdown_DATA!S530/ECO!S18),IF($C$2="Constant Exchange rate",IF(Investment_Breakdown_DATA!S530=0,0,Investment_Breakdown_DATA!S530/ECO!S53))))</f>
        <v>0</v>
      </c>
      <c r="J600" s="64">
        <f>IF($C$2="National Currency",IF(Investment_Breakdown_DATA!T530=0,0,Investment_Breakdown_DATA!T530),IF($C$2="Current Exchange rate",IF(Investment_Breakdown_DATA!T530=0,0,Investment_Breakdown_DATA!T530/ECO!T18),IF($C$2="Constant Exchange rate",IF(Investment_Breakdown_DATA!T530=0,0,Investment_Breakdown_DATA!T530/ECO!T53))))</f>
        <v>0</v>
      </c>
      <c r="K600" s="64">
        <f>IF($C$2="National Currency",IF(Investment_Breakdown_DATA!U530=0,0,Investment_Breakdown_DATA!U530),IF($C$2="Current Exchange rate",IF(Investment_Breakdown_DATA!U530=0,0,Investment_Breakdown_DATA!U530/ECO!U18),IF($C$2="Constant Exchange rate",IF(Investment_Breakdown_DATA!U530=0,0,Investment_Breakdown_DATA!U530/ECO!U53))))</f>
        <v>0</v>
      </c>
      <c r="L600" s="64">
        <f>IF($C$2="National Currency",IF(Investment_Breakdown_DATA!V530=0,0,Investment_Breakdown_DATA!V530),IF($C$2="Current Exchange rate",IF(Investment_Breakdown_DATA!V530=0,0,Investment_Breakdown_DATA!V530/ECO!V18),IF($C$2="Constant Exchange rate",IF(Investment_Breakdown_DATA!V530=0,0,Investment_Breakdown_DATA!V530/ECO!V53))))</f>
        <v>0</v>
      </c>
      <c r="M600" s="64">
        <f>IF($C$2="National Currency",IF(Investment_Breakdown_DATA!W530=0,0,Investment_Breakdown_DATA!W530),IF($C$2="Current Exchange rate",IF(Investment_Breakdown_DATA!W530=0,0,Investment_Breakdown_DATA!W530/ECO!W18),IF($C$2="Constant Exchange rate",IF(Investment_Breakdown_DATA!W530=0,0,Investment_Breakdown_DATA!W530/ECO!W53))))</f>
        <v>0</v>
      </c>
      <c r="N600" s="64">
        <f>IF($C$2="National Currency",IF(Investment_Breakdown_DATA!X530=0,0,Investment_Breakdown_DATA!X530),IF($C$2="Current Exchange rate",IF(Investment_Breakdown_DATA!X530=0,0,Investment_Breakdown_DATA!X530/ECO!X18),IF($C$2="Constant Exchange rate",IF(Investment_Breakdown_DATA!X530=0,0,Investment_Breakdown_DATA!X530/ECO!X53))))</f>
        <v>0</v>
      </c>
      <c r="O600" s="64">
        <f>IF($C$2="National Currency",IF(Investment_Breakdown_DATA!Y530=0,0,Investment_Breakdown_DATA!Y530),IF($C$2="Current Exchange rate",IF(Investment_Breakdown_DATA!Y530=0,0,Investment_Breakdown_DATA!Y530/ECO!Y18),IF($C$2="Constant Exchange rate",IF(Investment_Breakdown_DATA!Y530=0,0,Investment_Breakdown_DATA!Y530/ECO!Y53))))</f>
        <v>0</v>
      </c>
      <c r="P600" s="144">
        <f>IF($C$2="National Currency",IF(Investment_Breakdown_DATA!Z530=0,0,Investment_Breakdown_DATA!Z530),IF($C$2="Current Exchange rate",IF(Investment_Breakdown_DATA!Z530=0,0,Investment_Breakdown_DATA!Z530/ECO!Z18),IF($C$2="Constant Exchange rate",IF(Investment_Breakdown_DATA!Z530=0,0,Investment_Breakdown_DATA!Z530/ECO!Z53))))</f>
        <v>0</v>
      </c>
      <c r="Q600" s="63">
        <f t="shared" si="171"/>
        <v>0</v>
      </c>
      <c r="R600" s="63" t="str">
        <f t="shared" si="172"/>
        <v>-</v>
      </c>
      <c r="S600" s="63" t="str">
        <f t="shared" si="173"/>
        <v>-</v>
      </c>
    </row>
    <row r="601" spans="3:19" ht="15" x14ac:dyDescent="0.25">
      <c r="C601" s="165"/>
      <c r="D601" s="166"/>
      <c r="E601" s="61" t="str">
        <f t="shared" si="170"/>
        <v>ES</v>
      </c>
      <c r="F601" s="64">
        <f>IF($C$2="National Currency",IF(Investment_Breakdown_DATA!P531=0,0,Investment_Breakdown_DATA!P531),IF($C$2="Current Exchange rate",IF(Investment_Breakdown_DATA!P531=0,0,Investment_Breakdown_DATA!P531/ECO!P19),IF($C$2="Constant Exchange rate",IF(Investment_Breakdown_DATA!P531=0,0,Investment_Breakdown_DATA!P531/ECO!P54))))</f>
        <v>0</v>
      </c>
      <c r="G601" s="64">
        <f>IF($C$2="National Currency",IF(Investment_Breakdown_DATA!Q531=0,0,Investment_Breakdown_DATA!Q531),IF($C$2="Current Exchange rate",IF(Investment_Breakdown_DATA!Q531=0,0,Investment_Breakdown_DATA!Q531/ECO!Q19),IF($C$2="Constant Exchange rate",IF(Investment_Breakdown_DATA!Q531=0,0,Investment_Breakdown_DATA!Q531/ECO!Q54))))</f>
        <v>0</v>
      </c>
      <c r="H601" s="64">
        <f>IF($C$2="National Currency",IF(Investment_Breakdown_DATA!R531=0,0,Investment_Breakdown_DATA!R531),IF($C$2="Current Exchange rate",IF(Investment_Breakdown_DATA!R531=0,0,Investment_Breakdown_DATA!R531/ECO!R19),IF($C$2="Constant Exchange rate",IF(Investment_Breakdown_DATA!R531=0,0,Investment_Breakdown_DATA!R531/ECO!R54))))</f>
        <v>0</v>
      </c>
      <c r="I601" s="64">
        <f>IF($C$2="National Currency",IF(Investment_Breakdown_DATA!S531=0,0,Investment_Breakdown_DATA!S531),IF($C$2="Current Exchange rate",IF(Investment_Breakdown_DATA!S531=0,0,Investment_Breakdown_DATA!S531/ECO!S19),IF($C$2="Constant Exchange rate",IF(Investment_Breakdown_DATA!S531=0,0,Investment_Breakdown_DATA!S531/ECO!S54))))</f>
        <v>0</v>
      </c>
      <c r="J601" s="64">
        <f>IF($C$2="National Currency",IF(Investment_Breakdown_DATA!T531=0,0,Investment_Breakdown_DATA!T531),IF($C$2="Current Exchange rate",IF(Investment_Breakdown_DATA!T531=0,0,Investment_Breakdown_DATA!T531/ECO!T19),IF($C$2="Constant Exchange rate",IF(Investment_Breakdown_DATA!T531=0,0,Investment_Breakdown_DATA!T531/ECO!T54))))</f>
        <v>0</v>
      </c>
      <c r="K601" s="64">
        <f>IF($C$2="National Currency",IF(Investment_Breakdown_DATA!U531=0,0,Investment_Breakdown_DATA!U531),IF($C$2="Current Exchange rate",IF(Investment_Breakdown_DATA!U531=0,0,Investment_Breakdown_DATA!U531/ECO!U19),IF($C$2="Constant Exchange rate",IF(Investment_Breakdown_DATA!U531=0,0,Investment_Breakdown_DATA!U531/ECO!U54))))</f>
        <v>0</v>
      </c>
      <c r="L601" s="64">
        <f>IF($C$2="National Currency",IF(Investment_Breakdown_DATA!V531=0,0,Investment_Breakdown_DATA!V531),IF($C$2="Current Exchange rate",IF(Investment_Breakdown_DATA!V531=0,0,Investment_Breakdown_DATA!V531/ECO!V19),IF($C$2="Constant Exchange rate",IF(Investment_Breakdown_DATA!V531=0,0,Investment_Breakdown_DATA!V531/ECO!V54))))</f>
        <v>0</v>
      </c>
      <c r="M601" s="64">
        <f>IF($C$2="National Currency",IF(Investment_Breakdown_DATA!W531=0,0,Investment_Breakdown_DATA!W531),IF($C$2="Current Exchange rate",IF(Investment_Breakdown_DATA!W531=0,0,Investment_Breakdown_DATA!W531/ECO!W19),IF($C$2="Constant Exchange rate",IF(Investment_Breakdown_DATA!W531=0,0,Investment_Breakdown_DATA!W531/ECO!W54))))</f>
        <v>0</v>
      </c>
      <c r="N601" s="64">
        <f>IF($C$2="National Currency",IF(Investment_Breakdown_DATA!X531=0,0,Investment_Breakdown_DATA!X531),IF($C$2="Current Exchange rate",IF(Investment_Breakdown_DATA!X531=0,0,Investment_Breakdown_DATA!X531/ECO!X19),IF($C$2="Constant Exchange rate",IF(Investment_Breakdown_DATA!X531=0,0,Investment_Breakdown_DATA!X531/ECO!X54))))</f>
        <v>0</v>
      </c>
      <c r="O601" s="64">
        <f>IF($C$2="National Currency",IF(Investment_Breakdown_DATA!Y531=0,0,Investment_Breakdown_DATA!Y531),IF($C$2="Current Exchange rate",IF(Investment_Breakdown_DATA!Y531=0,0,Investment_Breakdown_DATA!Y531/ECO!Y19),IF($C$2="Constant Exchange rate",IF(Investment_Breakdown_DATA!Y531=0,0,Investment_Breakdown_DATA!Y531/ECO!Y54))))</f>
        <v>0</v>
      </c>
      <c r="P601" s="144">
        <f>IF($C$2="National Currency",IF(Investment_Breakdown_DATA!Z531=0,0,Investment_Breakdown_DATA!Z531),IF($C$2="Current Exchange rate",IF(Investment_Breakdown_DATA!Z531=0,0,Investment_Breakdown_DATA!Z531/ECO!Z19),IF($C$2="Constant Exchange rate",IF(Investment_Breakdown_DATA!Z531=0,0,Investment_Breakdown_DATA!Z531/ECO!Z54))))</f>
        <v>0</v>
      </c>
      <c r="Q601" s="63">
        <f t="shared" si="171"/>
        <v>0</v>
      </c>
      <c r="R601" s="63" t="str">
        <f t="shared" si="172"/>
        <v>-</v>
      </c>
      <c r="S601" s="63" t="str">
        <f t="shared" si="173"/>
        <v>-</v>
      </c>
    </row>
    <row r="602" spans="3:19" ht="15" x14ac:dyDescent="0.25">
      <c r="C602" s="165"/>
      <c r="D602" s="166"/>
      <c r="E602" s="61" t="str">
        <f t="shared" si="170"/>
        <v>FI</v>
      </c>
      <c r="F602" s="64">
        <f>IF($C$2="National Currency",IF(Investment_Breakdown_DATA!P532=0,0,Investment_Breakdown_DATA!P532),IF($C$2="Current Exchange rate",IF(Investment_Breakdown_DATA!P532=0,0,Investment_Breakdown_DATA!P532/ECO!P20),IF($C$2="Constant Exchange rate",IF(Investment_Breakdown_DATA!P532=0,0,Investment_Breakdown_DATA!P532/ECO!P55))))</f>
        <v>109</v>
      </c>
      <c r="G602" s="64">
        <f>IF($C$2="National Currency",IF(Investment_Breakdown_DATA!Q532=0,0,Investment_Breakdown_DATA!Q532),IF($C$2="Current Exchange rate",IF(Investment_Breakdown_DATA!Q532=0,0,Investment_Breakdown_DATA!Q532/ECO!Q20),IF($C$2="Constant Exchange rate",IF(Investment_Breakdown_DATA!Q532=0,0,Investment_Breakdown_DATA!Q532/ECO!Q55))))</f>
        <v>107</v>
      </c>
      <c r="H602" s="64">
        <f>IF($C$2="National Currency",IF(Investment_Breakdown_DATA!R532=0,0,Investment_Breakdown_DATA!R532),IF($C$2="Current Exchange rate",IF(Investment_Breakdown_DATA!R532=0,0,Investment_Breakdown_DATA!R532/ECO!R20),IF($C$2="Constant Exchange rate",IF(Investment_Breakdown_DATA!R532=0,0,Investment_Breakdown_DATA!R532/ECO!R55))))</f>
        <v>108</v>
      </c>
      <c r="I602" s="64">
        <f>IF($C$2="National Currency",IF(Investment_Breakdown_DATA!S532=0,0,Investment_Breakdown_DATA!S532),IF($C$2="Current Exchange rate",IF(Investment_Breakdown_DATA!S532=0,0,Investment_Breakdown_DATA!S532/ECO!S20),IF($C$2="Constant Exchange rate",IF(Investment_Breakdown_DATA!S532=0,0,Investment_Breakdown_DATA!S532/ECO!S55))))</f>
        <v>25</v>
      </c>
      <c r="J602" s="64">
        <f>IF($C$2="National Currency",IF(Investment_Breakdown_DATA!T532=0,0,Investment_Breakdown_DATA!T532),IF($C$2="Current Exchange rate",IF(Investment_Breakdown_DATA!T532=0,0,Investment_Breakdown_DATA!T532/ECO!T20),IF($C$2="Constant Exchange rate",IF(Investment_Breakdown_DATA!T532=0,0,Investment_Breakdown_DATA!T532/ECO!T55))))</f>
        <v>23</v>
      </c>
      <c r="K602" s="64">
        <f>IF($C$2="National Currency",IF(Investment_Breakdown_DATA!U532=0,0,Investment_Breakdown_DATA!U532),IF($C$2="Current Exchange rate",IF(Investment_Breakdown_DATA!U532=0,0,Investment_Breakdown_DATA!U532/ECO!U20),IF($C$2="Constant Exchange rate",IF(Investment_Breakdown_DATA!U532=0,0,Investment_Breakdown_DATA!U532/ECO!U55))))</f>
        <v>40</v>
      </c>
      <c r="L602" s="64">
        <f>IF($C$2="National Currency",IF(Investment_Breakdown_DATA!V532=0,0,Investment_Breakdown_DATA!V532),IF($C$2="Current Exchange rate",IF(Investment_Breakdown_DATA!V532=0,0,Investment_Breakdown_DATA!V532/ECO!V20),IF($C$2="Constant Exchange rate",IF(Investment_Breakdown_DATA!V532=0,0,Investment_Breakdown_DATA!V532/ECO!V55))))</f>
        <v>41</v>
      </c>
      <c r="M602" s="64">
        <f>IF($C$2="National Currency",IF(Investment_Breakdown_DATA!W532=0,0,Investment_Breakdown_DATA!W532),IF($C$2="Current Exchange rate",IF(Investment_Breakdown_DATA!W532=0,0,Investment_Breakdown_DATA!W532/ECO!W20),IF($C$2="Constant Exchange rate",IF(Investment_Breakdown_DATA!W532=0,0,Investment_Breakdown_DATA!W532/ECO!W55))))</f>
        <v>38</v>
      </c>
      <c r="N602" s="64">
        <f>IF($C$2="National Currency",IF(Investment_Breakdown_DATA!X532=0,0,Investment_Breakdown_DATA!X532),IF($C$2="Current Exchange rate",IF(Investment_Breakdown_DATA!X532=0,0,Investment_Breakdown_DATA!X532/ECO!X20),IF($C$2="Constant Exchange rate",IF(Investment_Breakdown_DATA!X532=0,0,Investment_Breakdown_DATA!X532/ECO!X55))))</f>
        <v>35</v>
      </c>
      <c r="O602" s="64">
        <f>IF($C$2="National Currency",IF(Investment_Breakdown_DATA!Y532=0,0,Investment_Breakdown_DATA!Y532),IF($C$2="Current Exchange rate",IF(Investment_Breakdown_DATA!Y532=0,0,Investment_Breakdown_DATA!Y532/ECO!Y20),IF($C$2="Constant Exchange rate",IF(Investment_Breakdown_DATA!Y532=0,0,Investment_Breakdown_DATA!Y532/ECO!Y55))))</f>
        <v>25</v>
      </c>
      <c r="P602" s="144">
        <f>IF($C$2="National Currency",IF(Investment_Breakdown_DATA!Z532=0,0,Investment_Breakdown_DATA!Z532),IF($C$2="Current Exchange rate",IF(Investment_Breakdown_DATA!Z532=0,0,Investment_Breakdown_DATA!Z532/ECO!Z20),IF($C$2="Constant Exchange rate",IF(Investment_Breakdown_DATA!Z532=0,0,Investment_Breakdown_DATA!Z532/ECO!Z55))))</f>
        <v>37</v>
      </c>
      <c r="Q602" s="63">
        <f t="shared" si="171"/>
        <v>9.6313959966591296E-4</v>
      </c>
      <c r="R602" s="63">
        <f t="shared" si="172"/>
        <v>-0.2857142857142857</v>
      </c>
      <c r="S602" s="63">
        <f t="shared" si="173"/>
        <v>-0.77064220183486243</v>
      </c>
    </row>
    <row r="603" spans="3:19" ht="15" x14ac:dyDescent="0.25">
      <c r="C603" s="165"/>
      <c r="D603" s="166"/>
      <c r="E603" s="61" t="str">
        <f t="shared" si="170"/>
        <v>FR</v>
      </c>
      <c r="F603" s="64">
        <f>IF($C$2="National Currency",IF(Investment_Breakdown_DATA!P533=0,0,Investment_Breakdown_DATA!P533),IF($C$2="Current Exchange rate",IF(Investment_Breakdown_DATA!P533=0,0,Investment_Breakdown_DATA!P533/ECO!P21),IF($C$2="Constant Exchange rate",IF(Investment_Breakdown_DATA!P533=0,0,Investment_Breakdown_DATA!P533/ECO!P56))))</f>
        <v>0</v>
      </c>
      <c r="G603" s="64">
        <f>IF($C$2="National Currency",IF(Investment_Breakdown_DATA!Q533=0,0,Investment_Breakdown_DATA!Q533),IF($C$2="Current Exchange rate",IF(Investment_Breakdown_DATA!Q533=0,0,Investment_Breakdown_DATA!Q533/ECO!Q21),IF($C$2="Constant Exchange rate",IF(Investment_Breakdown_DATA!Q533=0,0,Investment_Breakdown_DATA!Q533/ECO!Q56))))</f>
        <v>0</v>
      </c>
      <c r="H603" s="64">
        <f>IF($C$2="National Currency",IF(Investment_Breakdown_DATA!R533=0,0,Investment_Breakdown_DATA!R533),IF($C$2="Current Exchange rate",IF(Investment_Breakdown_DATA!R533=0,0,Investment_Breakdown_DATA!R533/ECO!R21),IF($C$2="Constant Exchange rate",IF(Investment_Breakdown_DATA!R533=0,0,Investment_Breakdown_DATA!R533/ECO!R56))))</f>
        <v>0</v>
      </c>
      <c r="I603" s="64">
        <f>IF($C$2="National Currency",IF(Investment_Breakdown_DATA!S533=0,0,Investment_Breakdown_DATA!S533),IF($C$2="Current Exchange rate",IF(Investment_Breakdown_DATA!S533=0,0,Investment_Breakdown_DATA!S533/ECO!S21),IF($C$2="Constant Exchange rate",IF(Investment_Breakdown_DATA!S533=0,0,Investment_Breakdown_DATA!S533/ECO!S56))))</f>
        <v>0</v>
      </c>
      <c r="J603" s="64">
        <f>IF($C$2="National Currency",IF(Investment_Breakdown_DATA!T533=0,0,Investment_Breakdown_DATA!T533),IF($C$2="Current Exchange rate",IF(Investment_Breakdown_DATA!T533=0,0,Investment_Breakdown_DATA!T533/ECO!T21),IF($C$2="Constant Exchange rate",IF(Investment_Breakdown_DATA!T533=0,0,Investment_Breakdown_DATA!T533/ECO!T56))))</f>
        <v>0</v>
      </c>
      <c r="K603" s="64">
        <f>IF($C$2="National Currency",IF(Investment_Breakdown_DATA!U533=0,0,Investment_Breakdown_DATA!U533),IF($C$2="Current Exchange rate",IF(Investment_Breakdown_DATA!U533=0,0,Investment_Breakdown_DATA!U533/ECO!U21),IF($C$2="Constant Exchange rate",IF(Investment_Breakdown_DATA!U533=0,0,Investment_Breakdown_DATA!U533/ECO!U56))))</f>
        <v>0</v>
      </c>
      <c r="L603" s="64">
        <f>IF($C$2="National Currency",IF(Investment_Breakdown_DATA!V533=0,0,Investment_Breakdown_DATA!V533),IF($C$2="Current Exchange rate",IF(Investment_Breakdown_DATA!V533=0,0,Investment_Breakdown_DATA!V533/ECO!V21),IF($C$2="Constant Exchange rate",IF(Investment_Breakdown_DATA!V533=0,0,Investment_Breakdown_DATA!V533/ECO!V56))))</f>
        <v>0</v>
      </c>
      <c r="M603" s="64">
        <f>IF($C$2="National Currency",IF(Investment_Breakdown_DATA!W533=0,0,Investment_Breakdown_DATA!W533),IF($C$2="Current Exchange rate",IF(Investment_Breakdown_DATA!W533=0,0,Investment_Breakdown_DATA!W533/ECO!W21),IF($C$2="Constant Exchange rate",IF(Investment_Breakdown_DATA!W533=0,0,Investment_Breakdown_DATA!W533/ECO!W56))))</f>
        <v>0</v>
      </c>
      <c r="N603" s="64">
        <f>IF($C$2="National Currency",IF(Investment_Breakdown_DATA!X533=0,0,Investment_Breakdown_DATA!X533),IF($C$2="Current Exchange rate",IF(Investment_Breakdown_DATA!X533=0,0,Investment_Breakdown_DATA!X533/ECO!X21),IF($C$2="Constant Exchange rate",IF(Investment_Breakdown_DATA!X533=0,0,Investment_Breakdown_DATA!X533/ECO!X56))))</f>
        <v>0</v>
      </c>
      <c r="O603" s="64">
        <f>IF($C$2="National Currency",IF(Investment_Breakdown_DATA!Y533=0,0,Investment_Breakdown_DATA!Y533),IF($C$2="Current Exchange rate",IF(Investment_Breakdown_DATA!Y533=0,0,Investment_Breakdown_DATA!Y533/ECO!Y21),IF($C$2="Constant Exchange rate",IF(Investment_Breakdown_DATA!Y533=0,0,Investment_Breakdown_DATA!Y533/ECO!Y56))))</f>
        <v>0</v>
      </c>
      <c r="P603" s="144">
        <f>IF($C$2="National Currency",IF(Investment_Breakdown_DATA!Z533=0,0,Investment_Breakdown_DATA!Z533),IF($C$2="Current Exchange rate",IF(Investment_Breakdown_DATA!Z533=0,0,Investment_Breakdown_DATA!Z533/ECO!Z21),IF($C$2="Constant Exchange rate",IF(Investment_Breakdown_DATA!Z533=0,0,Investment_Breakdown_DATA!Z533/ECO!Z56))))</f>
        <v>0</v>
      </c>
      <c r="Q603" s="63">
        <f t="shared" si="171"/>
        <v>0</v>
      </c>
      <c r="R603" s="63" t="str">
        <f t="shared" si="172"/>
        <v>-</v>
      </c>
      <c r="S603" s="63" t="str">
        <f t="shared" si="173"/>
        <v>-</v>
      </c>
    </row>
    <row r="604" spans="3:19" ht="15" x14ac:dyDescent="0.25">
      <c r="C604" s="165"/>
      <c r="D604" s="166"/>
      <c r="E604" s="61" t="str">
        <f t="shared" si="170"/>
        <v>GR</v>
      </c>
      <c r="F604" s="64">
        <f>IF($C$2="National Currency",IF(Investment_Breakdown_DATA!P534=0,0,Investment_Breakdown_DATA!P534),IF($C$2="Current Exchange rate",IF(Investment_Breakdown_DATA!P534=0,0,Investment_Breakdown_DATA!P534/ECO!P22),IF($C$2="Constant Exchange rate",IF(Investment_Breakdown_DATA!P534=0,0,Investment_Breakdown_DATA!P534/ECO!P57))))</f>
        <v>0</v>
      </c>
      <c r="G604" s="64">
        <f>IF($C$2="National Currency",IF(Investment_Breakdown_DATA!Q534=0,0,Investment_Breakdown_DATA!Q534),IF($C$2="Current Exchange rate",IF(Investment_Breakdown_DATA!Q534=0,0,Investment_Breakdown_DATA!Q534/ECO!Q22),IF($C$2="Constant Exchange rate",IF(Investment_Breakdown_DATA!Q534=0,0,Investment_Breakdown_DATA!Q534/ECO!Q57))))</f>
        <v>0</v>
      </c>
      <c r="H604" s="64">
        <f>IF($C$2="National Currency",IF(Investment_Breakdown_DATA!R534=0,0,Investment_Breakdown_DATA!R534),IF($C$2="Current Exchange rate",IF(Investment_Breakdown_DATA!R534=0,0,Investment_Breakdown_DATA!R534/ECO!R22),IF($C$2="Constant Exchange rate",IF(Investment_Breakdown_DATA!R534=0,0,Investment_Breakdown_DATA!R534/ECO!R57))))</f>
        <v>0</v>
      </c>
      <c r="I604" s="64">
        <f>IF($C$2="National Currency",IF(Investment_Breakdown_DATA!S534=0,0,Investment_Breakdown_DATA!S534),IF($C$2="Current Exchange rate",IF(Investment_Breakdown_DATA!S534=0,0,Investment_Breakdown_DATA!S534/ECO!S22),IF($C$2="Constant Exchange rate",IF(Investment_Breakdown_DATA!S534=0,0,Investment_Breakdown_DATA!S534/ECO!S57))))</f>
        <v>0</v>
      </c>
      <c r="J604" s="64">
        <f>IF($C$2="National Currency",IF(Investment_Breakdown_DATA!T534=0,0,Investment_Breakdown_DATA!T534),IF($C$2="Current Exchange rate",IF(Investment_Breakdown_DATA!T534=0,0,Investment_Breakdown_DATA!T534/ECO!T22),IF($C$2="Constant Exchange rate",IF(Investment_Breakdown_DATA!T534=0,0,Investment_Breakdown_DATA!T534/ECO!T57))))</f>
        <v>0</v>
      </c>
      <c r="K604" s="64">
        <f>IF($C$2="National Currency",IF(Investment_Breakdown_DATA!U534=0,0,Investment_Breakdown_DATA!U534),IF($C$2="Current Exchange rate",IF(Investment_Breakdown_DATA!U534=0,0,Investment_Breakdown_DATA!U534/ECO!U22),IF($C$2="Constant Exchange rate",IF(Investment_Breakdown_DATA!U534=0,0,Investment_Breakdown_DATA!U534/ECO!U57))))</f>
        <v>0</v>
      </c>
      <c r="L604" s="64">
        <f>IF($C$2="National Currency",IF(Investment_Breakdown_DATA!V534=0,0,Investment_Breakdown_DATA!V534),IF($C$2="Current Exchange rate",IF(Investment_Breakdown_DATA!V534=0,0,Investment_Breakdown_DATA!V534/ECO!V22),IF($C$2="Constant Exchange rate",IF(Investment_Breakdown_DATA!V534=0,0,Investment_Breakdown_DATA!V534/ECO!V57))))</f>
        <v>0</v>
      </c>
      <c r="M604" s="64">
        <f>IF($C$2="National Currency",IF(Investment_Breakdown_DATA!W534=0,0,Investment_Breakdown_DATA!W534),IF($C$2="Current Exchange rate",IF(Investment_Breakdown_DATA!W534=0,0,Investment_Breakdown_DATA!W534/ECO!W22),IF($C$2="Constant Exchange rate",IF(Investment_Breakdown_DATA!W534=0,0,Investment_Breakdown_DATA!W534/ECO!W57))))</f>
        <v>0</v>
      </c>
      <c r="N604" s="64">
        <f>IF($C$2="National Currency",IF(Investment_Breakdown_DATA!X534=0,0,Investment_Breakdown_DATA!X534),IF($C$2="Current Exchange rate",IF(Investment_Breakdown_DATA!X534=0,0,Investment_Breakdown_DATA!X534/ECO!X22),IF($C$2="Constant Exchange rate",IF(Investment_Breakdown_DATA!X534=0,0,Investment_Breakdown_DATA!X534/ECO!X57))))</f>
        <v>0</v>
      </c>
      <c r="O604" s="64">
        <f>IF($C$2="National Currency",IF(Investment_Breakdown_DATA!Y534=0,0,Investment_Breakdown_DATA!Y534),IF($C$2="Current Exchange rate",IF(Investment_Breakdown_DATA!Y534=0,0,Investment_Breakdown_DATA!Y534/ECO!Y22),IF($C$2="Constant Exchange rate",IF(Investment_Breakdown_DATA!Y534=0,0,Investment_Breakdown_DATA!Y534/ECO!Y57))))</f>
        <v>0</v>
      </c>
      <c r="P604" s="144">
        <f>IF($C$2="National Currency",IF(Investment_Breakdown_DATA!Z534=0,0,Investment_Breakdown_DATA!Z534),IF($C$2="Current Exchange rate",IF(Investment_Breakdown_DATA!Z534=0,0,Investment_Breakdown_DATA!Z534/ECO!Z22),IF($C$2="Constant Exchange rate",IF(Investment_Breakdown_DATA!Z534=0,0,Investment_Breakdown_DATA!Z534/ECO!Z57))))</f>
        <v>0</v>
      </c>
      <c r="Q604" s="63">
        <f t="shared" si="171"/>
        <v>0</v>
      </c>
      <c r="R604" s="63" t="str">
        <f t="shared" si="172"/>
        <v>-</v>
      </c>
      <c r="S604" s="63" t="str">
        <f t="shared" si="173"/>
        <v>-</v>
      </c>
    </row>
    <row r="605" spans="3:19" ht="15" x14ac:dyDescent="0.25">
      <c r="C605" s="165"/>
      <c r="D605" s="166"/>
      <c r="E605" s="61" t="str">
        <f t="shared" si="170"/>
        <v>HR</v>
      </c>
      <c r="F605" s="64">
        <f>IF($C$2="National Currency",IF(Investment_Breakdown_DATA!P535=0,0,Investment_Breakdown_DATA!P535),IF($C$2="Current Exchange rate",IF(Investment_Breakdown_DATA!P535=0,0,Investment_Breakdown_DATA!P535/ECO!P23),IF($C$2="Constant Exchange rate",IF(Investment_Breakdown_DATA!P535=0,0,Investment_Breakdown_DATA!P535/ECO!P58))))</f>
        <v>0</v>
      </c>
      <c r="G605" s="64">
        <f>IF($C$2="National Currency",IF(Investment_Breakdown_DATA!Q535=0,0,Investment_Breakdown_DATA!Q535),IF($C$2="Current Exchange rate",IF(Investment_Breakdown_DATA!Q535=0,0,Investment_Breakdown_DATA!Q535/ECO!Q23),IF($C$2="Constant Exchange rate",IF(Investment_Breakdown_DATA!Q535=0,0,Investment_Breakdown_DATA!Q535/ECO!Q58))))</f>
        <v>0</v>
      </c>
      <c r="H605" s="64">
        <f>IF($C$2="National Currency",IF(Investment_Breakdown_DATA!R535=0,0,Investment_Breakdown_DATA!R535),IF($C$2="Current Exchange rate",IF(Investment_Breakdown_DATA!R535=0,0,Investment_Breakdown_DATA!R535/ECO!R23),IF($C$2="Constant Exchange rate",IF(Investment_Breakdown_DATA!R535=0,0,Investment_Breakdown_DATA!R535/ECO!R58))))</f>
        <v>0</v>
      </c>
      <c r="I605" s="64">
        <f>IF($C$2="National Currency",IF(Investment_Breakdown_DATA!S535=0,0,Investment_Breakdown_DATA!S535),IF($C$2="Current Exchange rate",IF(Investment_Breakdown_DATA!S535=0,0,Investment_Breakdown_DATA!S535/ECO!S23),IF($C$2="Constant Exchange rate",IF(Investment_Breakdown_DATA!S535=0,0,Investment_Breakdown_DATA!S535/ECO!S58))))</f>
        <v>0</v>
      </c>
      <c r="J605" s="64">
        <f>IF($C$2="National Currency",IF(Investment_Breakdown_DATA!T535=0,0,Investment_Breakdown_DATA!T535),IF($C$2="Current Exchange rate",IF(Investment_Breakdown_DATA!T535=0,0,Investment_Breakdown_DATA!T535/ECO!T23),IF($C$2="Constant Exchange rate",IF(Investment_Breakdown_DATA!T535=0,0,Investment_Breakdown_DATA!T535/ECO!T58))))</f>
        <v>0</v>
      </c>
      <c r="K605" s="64">
        <f>IF($C$2="National Currency",IF(Investment_Breakdown_DATA!U535=0,0,Investment_Breakdown_DATA!U535),IF($C$2="Current Exchange rate",IF(Investment_Breakdown_DATA!U535=0,0,Investment_Breakdown_DATA!U535/ECO!U23),IF($C$2="Constant Exchange rate",IF(Investment_Breakdown_DATA!U535=0,0,Investment_Breakdown_DATA!U535/ECO!U58))))</f>
        <v>0</v>
      </c>
      <c r="L605" s="64">
        <f>IF($C$2="National Currency",IF(Investment_Breakdown_DATA!V535=0,0,Investment_Breakdown_DATA!V535),IF($C$2="Current Exchange rate",IF(Investment_Breakdown_DATA!V535=0,0,Investment_Breakdown_DATA!V535/ECO!V23),IF($C$2="Constant Exchange rate",IF(Investment_Breakdown_DATA!V535=0,0,Investment_Breakdown_DATA!V535/ECO!V58))))</f>
        <v>0</v>
      </c>
      <c r="M605" s="64">
        <f>IF($C$2="National Currency",IF(Investment_Breakdown_DATA!W535=0,0,Investment_Breakdown_DATA!W535),IF($C$2="Current Exchange rate",IF(Investment_Breakdown_DATA!W535=0,0,Investment_Breakdown_DATA!W535/ECO!W23),IF($C$2="Constant Exchange rate",IF(Investment_Breakdown_DATA!W535=0,0,Investment_Breakdown_DATA!W535/ECO!W58))))</f>
        <v>0</v>
      </c>
      <c r="N605" s="64">
        <f>IF($C$2="National Currency",IF(Investment_Breakdown_DATA!X535=0,0,Investment_Breakdown_DATA!X535),IF($C$2="Current Exchange rate",IF(Investment_Breakdown_DATA!X535=0,0,Investment_Breakdown_DATA!X535/ECO!X23),IF($C$2="Constant Exchange rate",IF(Investment_Breakdown_DATA!X535=0,0,Investment_Breakdown_DATA!X535/ECO!X58))))</f>
        <v>0</v>
      </c>
      <c r="O605" s="64">
        <f>IF($C$2="National Currency",IF(Investment_Breakdown_DATA!Y535=0,0,Investment_Breakdown_DATA!Y535),IF($C$2="Current Exchange rate",IF(Investment_Breakdown_DATA!Y535=0,0,Investment_Breakdown_DATA!Y535/ECO!Y23),IF($C$2="Constant Exchange rate",IF(Investment_Breakdown_DATA!Y535=0,0,Investment_Breakdown_DATA!Y535/ECO!Y58))))</f>
        <v>0</v>
      </c>
      <c r="P605" s="144">
        <f>IF($C$2="National Currency",IF(Investment_Breakdown_DATA!Z535=0,0,Investment_Breakdown_DATA!Z535),IF($C$2="Current Exchange rate",IF(Investment_Breakdown_DATA!Z535=0,0,Investment_Breakdown_DATA!Z535/ECO!Z23),IF($C$2="Constant Exchange rate",IF(Investment_Breakdown_DATA!Z535=0,0,Investment_Breakdown_DATA!Z535/ECO!Z58))))</f>
        <v>0</v>
      </c>
      <c r="Q605" s="63">
        <f t="shared" si="171"/>
        <v>0</v>
      </c>
      <c r="R605" s="63" t="str">
        <f t="shared" si="172"/>
        <v>-</v>
      </c>
      <c r="S605" s="63" t="str">
        <f t="shared" si="173"/>
        <v>-</v>
      </c>
    </row>
    <row r="606" spans="3:19" ht="15" x14ac:dyDescent="0.25">
      <c r="C606" s="165"/>
      <c r="D606" s="166"/>
      <c r="E606" s="61" t="str">
        <f t="shared" si="170"/>
        <v>HU</v>
      </c>
      <c r="F606" s="64">
        <f>IF($C$2="National Currency",IF(Investment_Breakdown_DATA!P536=0,0,Investment_Breakdown_DATA!P536),IF($C$2="Current Exchange rate",IF(Investment_Breakdown_DATA!P536=0,0,Investment_Breakdown_DATA!P536/ECO!P24),IF($C$2="Constant Exchange rate",IF(Investment_Breakdown_DATA!P536=0,0,Investment_Breakdown_DATA!P536/ECO!P59))))</f>
        <v>0</v>
      </c>
      <c r="G606" s="64">
        <f>IF($C$2="National Currency",IF(Investment_Breakdown_DATA!Q536=0,0,Investment_Breakdown_DATA!Q536),IF($C$2="Current Exchange rate",IF(Investment_Breakdown_DATA!Q536=0,0,Investment_Breakdown_DATA!Q536/ECO!Q24),IF($C$2="Constant Exchange rate",IF(Investment_Breakdown_DATA!Q536=0,0,Investment_Breakdown_DATA!Q536/ECO!Q59))))</f>
        <v>0</v>
      </c>
      <c r="H606" s="64">
        <f>IF($C$2="National Currency",IF(Investment_Breakdown_DATA!R536=0,0,Investment_Breakdown_DATA!R536),IF($C$2="Current Exchange rate",IF(Investment_Breakdown_DATA!R536=0,0,Investment_Breakdown_DATA!R536/ECO!R24),IF($C$2="Constant Exchange rate",IF(Investment_Breakdown_DATA!R536=0,0,Investment_Breakdown_DATA!R536/ECO!R59))))</f>
        <v>0</v>
      </c>
      <c r="I606" s="64">
        <f>IF($C$2="National Currency",IF(Investment_Breakdown_DATA!S536=0,0,Investment_Breakdown_DATA!S536),IF($C$2="Current Exchange rate",IF(Investment_Breakdown_DATA!S536=0,0,Investment_Breakdown_DATA!S536/ECO!S24),IF($C$2="Constant Exchange rate",IF(Investment_Breakdown_DATA!S536=0,0,Investment_Breakdown_DATA!S536/ECO!S59))))</f>
        <v>0</v>
      </c>
      <c r="J606" s="64">
        <f>IF($C$2="National Currency",IF(Investment_Breakdown_DATA!T536=0,0,Investment_Breakdown_DATA!T536),IF($C$2="Current Exchange rate",IF(Investment_Breakdown_DATA!T536=0,0,Investment_Breakdown_DATA!T536/ECO!T24),IF($C$2="Constant Exchange rate",IF(Investment_Breakdown_DATA!T536=0,0,Investment_Breakdown_DATA!T536/ECO!T59))))</f>
        <v>0</v>
      </c>
      <c r="K606" s="64">
        <f>IF($C$2="National Currency",IF(Investment_Breakdown_DATA!U536=0,0,Investment_Breakdown_DATA!U536),IF($C$2="Current Exchange rate",IF(Investment_Breakdown_DATA!U536=0,0,Investment_Breakdown_DATA!U536/ECO!U24),IF($C$2="Constant Exchange rate",IF(Investment_Breakdown_DATA!U536=0,0,Investment_Breakdown_DATA!U536/ECO!U59))))</f>
        <v>0</v>
      </c>
      <c r="L606" s="64">
        <f>IF($C$2="National Currency",IF(Investment_Breakdown_DATA!V536=0,0,Investment_Breakdown_DATA!V536),IF($C$2="Current Exchange rate",IF(Investment_Breakdown_DATA!V536=0,0,Investment_Breakdown_DATA!V536/ECO!V24),IF($C$2="Constant Exchange rate",IF(Investment_Breakdown_DATA!V536=0,0,Investment_Breakdown_DATA!V536/ECO!V59))))</f>
        <v>0</v>
      </c>
      <c r="M606" s="64">
        <f>IF($C$2="National Currency",IF(Investment_Breakdown_DATA!W536=0,0,Investment_Breakdown_DATA!W536),IF($C$2="Current Exchange rate",IF(Investment_Breakdown_DATA!W536=0,0,Investment_Breakdown_DATA!W536/ECO!W24),IF($C$2="Constant Exchange rate",IF(Investment_Breakdown_DATA!W536=0,0,Investment_Breakdown_DATA!W536/ECO!W59))))</f>
        <v>0</v>
      </c>
      <c r="N606" s="64">
        <f>IF($C$2="National Currency",IF(Investment_Breakdown_DATA!X536=0,0,Investment_Breakdown_DATA!X536),IF($C$2="Current Exchange rate",IF(Investment_Breakdown_DATA!X536=0,0,Investment_Breakdown_DATA!X536/ECO!X24),IF($C$2="Constant Exchange rate",IF(Investment_Breakdown_DATA!X536=0,0,Investment_Breakdown_DATA!X536/ECO!X59))))</f>
        <v>0</v>
      </c>
      <c r="O606" s="64">
        <f>IF($C$2="National Currency",IF(Investment_Breakdown_DATA!Y536=0,0,Investment_Breakdown_DATA!Y536),IF($C$2="Current Exchange rate",IF(Investment_Breakdown_DATA!Y536=0,0,Investment_Breakdown_DATA!Y536/ECO!Y24),IF($C$2="Constant Exchange rate",IF(Investment_Breakdown_DATA!Y536=0,0,Investment_Breakdown_DATA!Y536/ECO!Y59))))</f>
        <v>0</v>
      </c>
      <c r="P606" s="144">
        <f>IF($C$2="National Currency",IF(Investment_Breakdown_DATA!Z536=0,0,Investment_Breakdown_DATA!Z536),IF($C$2="Current Exchange rate",IF(Investment_Breakdown_DATA!Z536=0,0,Investment_Breakdown_DATA!Z536/ECO!Z24),IF($C$2="Constant Exchange rate",IF(Investment_Breakdown_DATA!Z536=0,0,Investment_Breakdown_DATA!Z536/ECO!Z59))))</f>
        <v>0</v>
      </c>
      <c r="Q606" s="63">
        <f t="shared" si="171"/>
        <v>0</v>
      </c>
      <c r="R606" s="63" t="str">
        <f t="shared" si="172"/>
        <v>-</v>
      </c>
      <c r="S606" s="63" t="str">
        <f t="shared" si="173"/>
        <v>-</v>
      </c>
    </row>
    <row r="607" spans="3:19" ht="15" x14ac:dyDescent="0.25">
      <c r="C607" s="165"/>
      <c r="D607" s="166"/>
      <c r="E607" s="61" t="str">
        <f t="shared" si="170"/>
        <v>IE</v>
      </c>
      <c r="F607" s="64">
        <f>IF($C$2="National Currency",IF(Investment_Breakdown_DATA!P537=0,0,Investment_Breakdown_DATA!P537),IF($C$2="Current Exchange rate",IF(Investment_Breakdown_DATA!P537=0,0,Investment_Breakdown_DATA!P537/ECO!P25),IF($C$2="Constant Exchange rate",IF(Investment_Breakdown_DATA!P537=0,0,Investment_Breakdown_DATA!P537/ECO!P60))))</f>
        <v>0</v>
      </c>
      <c r="G607" s="64">
        <f>IF($C$2="National Currency",IF(Investment_Breakdown_DATA!Q537=0,0,Investment_Breakdown_DATA!Q537),IF($C$2="Current Exchange rate",IF(Investment_Breakdown_DATA!Q537=0,0,Investment_Breakdown_DATA!Q537/ECO!Q25),IF($C$2="Constant Exchange rate",IF(Investment_Breakdown_DATA!Q537=0,0,Investment_Breakdown_DATA!Q537/ECO!Q60))))</f>
        <v>0</v>
      </c>
      <c r="H607" s="64">
        <f>IF($C$2="National Currency",IF(Investment_Breakdown_DATA!R537=0,0,Investment_Breakdown_DATA!R537),IF($C$2="Current Exchange rate",IF(Investment_Breakdown_DATA!R537=0,0,Investment_Breakdown_DATA!R537/ECO!R25),IF($C$2="Constant Exchange rate",IF(Investment_Breakdown_DATA!R537=0,0,Investment_Breakdown_DATA!R537/ECO!R60))))</f>
        <v>0</v>
      </c>
      <c r="I607" s="64">
        <f>IF($C$2="National Currency",IF(Investment_Breakdown_DATA!S537=0,0,Investment_Breakdown_DATA!S537),IF($C$2="Current Exchange rate",IF(Investment_Breakdown_DATA!S537=0,0,Investment_Breakdown_DATA!S537/ECO!S25),IF($C$2="Constant Exchange rate",IF(Investment_Breakdown_DATA!S537=0,0,Investment_Breakdown_DATA!S537/ECO!S60))))</f>
        <v>0</v>
      </c>
      <c r="J607" s="64">
        <f>IF($C$2="National Currency",IF(Investment_Breakdown_DATA!T537=0,0,Investment_Breakdown_DATA!T537),IF($C$2="Current Exchange rate",IF(Investment_Breakdown_DATA!T537=0,0,Investment_Breakdown_DATA!T537/ECO!T25),IF($C$2="Constant Exchange rate",IF(Investment_Breakdown_DATA!T537=0,0,Investment_Breakdown_DATA!T537/ECO!T60))))</f>
        <v>0</v>
      </c>
      <c r="K607" s="64">
        <f>IF($C$2="National Currency",IF(Investment_Breakdown_DATA!U537=0,0,Investment_Breakdown_DATA!U537),IF($C$2="Current Exchange rate",IF(Investment_Breakdown_DATA!U537=0,0,Investment_Breakdown_DATA!U537/ECO!U25),IF($C$2="Constant Exchange rate",IF(Investment_Breakdown_DATA!U537=0,0,Investment_Breakdown_DATA!U537/ECO!U60))))</f>
        <v>0</v>
      </c>
      <c r="L607" s="64">
        <f>IF($C$2="National Currency",IF(Investment_Breakdown_DATA!V537=0,0,Investment_Breakdown_DATA!V537),IF($C$2="Current Exchange rate",IF(Investment_Breakdown_DATA!V537=0,0,Investment_Breakdown_DATA!V537/ECO!V25),IF($C$2="Constant Exchange rate",IF(Investment_Breakdown_DATA!V537=0,0,Investment_Breakdown_DATA!V537/ECO!V60))))</f>
        <v>0</v>
      </c>
      <c r="M607" s="64">
        <f>IF($C$2="National Currency",IF(Investment_Breakdown_DATA!W537=0,0,Investment_Breakdown_DATA!W537),IF($C$2="Current Exchange rate",IF(Investment_Breakdown_DATA!W537=0,0,Investment_Breakdown_DATA!W537/ECO!W25),IF($C$2="Constant Exchange rate",IF(Investment_Breakdown_DATA!W537=0,0,Investment_Breakdown_DATA!W537/ECO!W60))))</f>
        <v>0</v>
      </c>
      <c r="N607" s="64">
        <f>IF($C$2="National Currency",IF(Investment_Breakdown_DATA!X537=0,0,Investment_Breakdown_DATA!X537),IF($C$2="Current Exchange rate",IF(Investment_Breakdown_DATA!X537=0,0,Investment_Breakdown_DATA!X537/ECO!X25),IF($C$2="Constant Exchange rate",IF(Investment_Breakdown_DATA!X537=0,0,Investment_Breakdown_DATA!X537/ECO!X60))))</f>
        <v>0</v>
      </c>
      <c r="O607" s="64">
        <f>IF($C$2="National Currency",IF(Investment_Breakdown_DATA!Y537=0,0,Investment_Breakdown_DATA!Y537),IF($C$2="Current Exchange rate",IF(Investment_Breakdown_DATA!Y537=0,0,Investment_Breakdown_DATA!Y537/ECO!Y25),IF($C$2="Constant Exchange rate",IF(Investment_Breakdown_DATA!Y537=0,0,Investment_Breakdown_DATA!Y537/ECO!Y60))))</f>
        <v>0</v>
      </c>
      <c r="P607" s="144">
        <f>IF($C$2="National Currency",IF(Investment_Breakdown_DATA!Z537=0,0,Investment_Breakdown_DATA!Z537),IF($C$2="Current Exchange rate",IF(Investment_Breakdown_DATA!Z537=0,0,Investment_Breakdown_DATA!Z537/ECO!Z25),IF($C$2="Constant Exchange rate",IF(Investment_Breakdown_DATA!Z537=0,0,Investment_Breakdown_DATA!Z537/ECO!Z60))))</f>
        <v>0</v>
      </c>
      <c r="Q607" s="63">
        <f t="shared" si="171"/>
        <v>0</v>
      </c>
      <c r="R607" s="63" t="str">
        <f t="shared" si="172"/>
        <v>-</v>
      </c>
      <c r="S607" s="63" t="str">
        <f t="shared" si="173"/>
        <v>-</v>
      </c>
    </row>
    <row r="608" spans="3:19" ht="15" x14ac:dyDescent="0.25">
      <c r="C608" s="165"/>
      <c r="D608" s="166"/>
      <c r="E608" s="61" t="str">
        <f t="shared" si="170"/>
        <v>IS</v>
      </c>
      <c r="F608" s="64">
        <f>IF($C$2="National Currency",IF(Investment_Breakdown_DATA!P538=0,0,Investment_Breakdown_DATA!P538),IF($C$2="Current Exchange rate",IF(Investment_Breakdown_DATA!P538=0,0,Investment_Breakdown_DATA!P538/ECO!P26),IF($C$2="Constant Exchange rate",IF(Investment_Breakdown_DATA!P538=0,0,Investment_Breakdown_DATA!P538/ECO!P61))))</f>
        <v>0</v>
      </c>
      <c r="G608" s="64">
        <f>IF($C$2="National Currency",IF(Investment_Breakdown_DATA!Q538=0,0,Investment_Breakdown_DATA!Q538),IF($C$2="Current Exchange rate",IF(Investment_Breakdown_DATA!Q538=0,0,Investment_Breakdown_DATA!Q538/ECO!Q26),IF($C$2="Constant Exchange rate",IF(Investment_Breakdown_DATA!Q538=0,0,Investment_Breakdown_DATA!Q538/ECO!Q61))))</f>
        <v>0</v>
      </c>
      <c r="H608" s="64">
        <f>IF($C$2="National Currency",IF(Investment_Breakdown_DATA!R538=0,0,Investment_Breakdown_DATA!R538),IF($C$2="Current Exchange rate",IF(Investment_Breakdown_DATA!R538=0,0,Investment_Breakdown_DATA!R538/ECO!R26),IF($C$2="Constant Exchange rate",IF(Investment_Breakdown_DATA!R538=0,0,Investment_Breakdown_DATA!R538/ECO!R61))))</f>
        <v>0</v>
      </c>
      <c r="I608" s="64">
        <f>IF($C$2="National Currency",IF(Investment_Breakdown_DATA!S538=0,0,Investment_Breakdown_DATA!S538),IF($C$2="Current Exchange rate",IF(Investment_Breakdown_DATA!S538=0,0,Investment_Breakdown_DATA!S538/ECO!S26),IF($C$2="Constant Exchange rate",IF(Investment_Breakdown_DATA!S538=0,0,Investment_Breakdown_DATA!S538/ECO!S61))))</f>
        <v>0</v>
      </c>
      <c r="J608" s="64">
        <f>IF($C$2="National Currency",IF(Investment_Breakdown_DATA!T538=0,0,Investment_Breakdown_DATA!T538),IF($C$2="Current Exchange rate",IF(Investment_Breakdown_DATA!T538=0,0,Investment_Breakdown_DATA!T538/ECO!T26),IF($C$2="Constant Exchange rate",IF(Investment_Breakdown_DATA!T538=0,0,Investment_Breakdown_DATA!T538/ECO!T61))))</f>
        <v>0</v>
      </c>
      <c r="K608" s="64">
        <f>IF($C$2="National Currency",IF(Investment_Breakdown_DATA!U538=0,0,Investment_Breakdown_DATA!U538),IF($C$2="Current Exchange rate",IF(Investment_Breakdown_DATA!U538=0,0,Investment_Breakdown_DATA!U538/ECO!U26),IF($C$2="Constant Exchange rate",IF(Investment_Breakdown_DATA!U538=0,0,Investment_Breakdown_DATA!U538/ECO!U61))))</f>
        <v>0</v>
      </c>
      <c r="L608" s="64">
        <f>IF($C$2="National Currency",IF(Investment_Breakdown_DATA!V538=0,0,Investment_Breakdown_DATA!V538),IF($C$2="Current Exchange rate",IF(Investment_Breakdown_DATA!V538=0,0,Investment_Breakdown_DATA!V538/ECO!V26),IF($C$2="Constant Exchange rate",IF(Investment_Breakdown_DATA!V538=0,0,Investment_Breakdown_DATA!V538/ECO!V61))))</f>
        <v>0</v>
      </c>
      <c r="M608" s="64">
        <f>IF($C$2="National Currency",IF(Investment_Breakdown_DATA!W538=0,0,Investment_Breakdown_DATA!W538),IF($C$2="Current Exchange rate",IF(Investment_Breakdown_DATA!W538=0,0,Investment_Breakdown_DATA!W538/ECO!W26),IF($C$2="Constant Exchange rate",IF(Investment_Breakdown_DATA!W538=0,0,Investment_Breakdown_DATA!W538/ECO!W61))))</f>
        <v>0</v>
      </c>
      <c r="N608" s="64">
        <f>IF($C$2="National Currency",IF(Investment_Breakdown_DATA!X538=0,0,Investment_Breakdown_DATA!X538),IF($C$2="Current Exchange rate",IF(Investment_Breakdown_DATA!X538=0,0,Investment_Breakdown_DATA!X538/ECO!X26),IF($C$2="Constant Exchange rate",IF(Investment_Breakdown_DATA!X538=0,0,Investment_Breakdown_DATA!X538/ECO!X61))))</f>
        <v>0</v>
      </c>
      <c r="O608" s="64">
        <f>IF($C$2="National Currency",IF(Investment_Breakdown_DATA!Y538=0,0,Investment_Breakdown_DATA!Y538),IF($C$2="Current Exchange rate",IF(Investment_Breakdown_DATA!Y538=0,0,Investment_Breakdown_DATA!Y538/ECO!Y26),IF($C$2="Constant Exchange rate",IF(Investment_Breakdown_DATA!Y538=0,0,Investment_Breakdown_DATA!Y538/ECO!Y61))))</f>
        <v>0</v>
      </c>
      <c r="P608" s="144">
        <f>IF($C$2="National Currency",IF(Investment_Breakdown_DATA!Z538=0,0,Investment_Breakdown_DATA!Z538),IF($C$2="Current Exchange rate",IF(Investment_Breakdown_DATA!Z538=0,0,Investment_Breakdown_DATA!Z538/ECO!Z26),IF($C$2="Constant Exchange rate",IF(Investment_Breakdown_DATA!Z538=0,0,Investment_Breakdown_DATA!Z538/ECO!Z61))))</f>
        <v>0</v>
      </c>
      <c r="Q608" s="63">
        <f t="shared" si="171"/>
        <v>0</v>
      </c>
      <c r="R608" s="63" t="str">
        <f t="shared" si="172"/>
        <v>-</v>
      </c>
      <c r="S608" s="63" t="str">
        <f t="shared" si="173"/>
        <v>-</v>
      </c>
    </row>
    <row r="609" spans="3:19" ht="15" x14ac:dyDescent="0.25">
      <c r="C609" s="165"/>
      <c r="D609" s="166"/>
      <c r="E609" s="61" t="str">
        <f t="shared" si="170"/>
        <v>IT</v>
      </c>
      <c r="F609" s="64">
        <f>IF($C$2="National Currency",IF(Investment_Breakdown_DATA!P539=0,0,Investment_Breakdown_DATA!P539),IF($C$2="Current Exchange rate",IF(Investment_Breakdown_DATA!P539=0,0,Investment_Breakdown_DATA!P539/ECO!P27),IF($C$2="Constant Exchange rate",IF(Investment_Breakdown_DATA!P539=0,0,Investment_Breakdown_DATA!P539/ECO!P62))))</f>
        <v>0</v>
      </c>
      <c r="G609" s="64">
        <f>IF($C$2="National Currency",IF(Investment_Breakdown_DATA!Q539=0,0,Investment_Breakdown_DATA!Q539),IF($C$2="Current Exchange rate",IF(Investment_Breakdown_DATA!Q539=0,0,Investment_Breakdown_DATA!Q539/ECO!Q27),IF($C$2="Constant Exchange rate",IF(Investment_Breakdown_DATA!Q539=0,0,Investment_Breakdown_DATA!Q539/ECO!Q62))))</f>
        <v>0</v>
      </c>
      <c r="H609" s="64">
        <f>IF($C$2="National Currency",IF(Investment_Breakdown_DATA!R539=0,0,Investment_Breakdown_DATA!R539),IF($C$2="Current Exchange rate",IF(Investment_Breakdown_DATA!R539=0,0,Investment_Breakdown_DATA!R539/ECO!R27),IF($C$2="Constant Exchange rate",IF(Investment_Breakdown_DATA!R539=0,0,Investment_Breakdown_DATA!R539/ECO!R62))))</f>
        <v>0</v>
      </c>
      <c r="I609" s="64">
        <f>IF($C$2="National Currency",IF(Investment_Breakdown_DATA!S539=0,0,Investment_Breakdown_DATA!S539),IF($C$2="Current Exchange rate",IF(Investment_Breakdown_DATA!S539=0,0,Investment_Breakdown_DATA!S539/ECO!S27),IF($C$2="Constant Exchange rate",IF(Investment_Breakdown_DATA!S539=0,0,Investment_Breakdown_DATA!S539/ECO!S62))))</f>
        <v>0</v>
      </c>
      <c r="J609" s="64">
        <f>IF($C$2="National Currency",IF(Investment_Breakdown_DATA!T539=0,0,Investment_Breakdown_DATA!T539),IF($C$2="Current Exchange rate",IF(Investment_Breakdown_DATA!T539=0,0,Investment_Breakdown_DATA!T539/ECO!T27),IF($C$2="Constant Exchange rate",IF(Investment_Breakdown_DATA!T539=0,0,Investment_Breakdown_DATA!T539/ECO!T62))))</f>
        <v>0</v>
      </c>
      <c r="K609" s="64">
        <f>IF($C$2="National Currency",IF(Investment_Breakdown_DATA!U539=0,0,Investment_Breakdown_DATA!U539),IF($C$2="Current Exchange rate",IF(Investment_Breakdown_DATA!U539=0,0,Investment_Breakdown_DATA!U539/ECO!U27),IF($C$2="Constant Exchange rate",IF(Investment_Breakdown_DATA!U539=0,0,Investment_Breakdown_DATA!U539/ECO!U62))))</f>
        <v>0</v>
      </c>
      <c r="L609" s="64">
        <f>IF($C$2="National Currency",IF(Investment_Breakdown_DATA!V539=0,0,Investment_Breakdown_DATA!V539),IF($C$2="Current Exchange rate",IF(Investment_Breakdown_DATA!V539=0,0,Investment_Breakdown_DATA!V539/ECO!V27),IF($C$2="Constant Exchange rate",IF(Investment_Breakdown_DATA!V539=0,0,Investment_Breakdown_DATA!V539/ECO!V62))))</f>
        <v>0</v>
      </c>
      <c r="M609" s="64">
        <f>IF($C$2="National Currency",IF(Investment_Breakdown_DATA!W539=0,0,Investment_Breakdown_DATA!W539),IF($C$2="Current Exchange rate",IF(Investment_Breakdown_DATA!W539=0,0,Investment_Breakdown_DATA!W539/ECO!W27),IF($C$2="Constant Exchange rate",IF(Investment_Breakdown_DATA!W539=0,0,Investment_Breakdown_DATA!W539/ECO!W62))))</f>
        <v>0</v>
      </c>
      <c r="N609" s="64">
        <f>IF($C$2="National Currency",IF(Investment_Breakdown_DATA!X539=0,0,Investment_Breakdown_DATA!X539),IF($C$2="Current Exchange rate",IF(Investment_Breakdown_DATA!X539=0,0,Investment_Breakdown_DATA!X539/ECO!X27),IF($C$2="Constant Exchange rate",IF(Investment_Breakdown_DATA!X539=0,0,Investment_Breakdown_DATA!X539/ECO!X62))))</f>
        <v>0</v>
      </c>
      <c r="O609" s="64">
        <f>IF($C$2="National Currency",IF(Investment_Breakdown_DATA!Y539=0,0,Investment_Breakdown_DATA!Y539),IF($C$2="Current Exchange rate",IF(Investment_Breakdown_DATA!Y539=0,0,Investment_Breakdown_DATA!Y539/ECO!Y27),IF($C$2="Constant Exchange rate",IF(Investment_Breakdown_DATA!Y539=0,0,Investment_Breakdown_DATA!Y539/ECO!Y62))))</f>
        <v>0</v>
      </c>
      <c r="P609" s="144">
        <f>IF($C$2="National Currency",IF(Investment_Breakdown_DATA!Z539=0,0,Investment_Breakdown_DATA!Z539),IF($C$2="Current Exchange rate",IF(Investment_Breakdown_DATA!Z539=0,0,Investment_Breakdown_DATA!Z539/ECO!Z27),IF($C$2="Constant Exchange rate",IF(Investment_Breakdown_DATA!Z539=0,0,Investment_Breakdown_DATA!Z539/ECO!Z62))))</f>
        <v>0</v>
      </c>
      <c r="Q609" s="63">
        <f t="shared" si="171"/>
        <v>0</v>
      </c>
      <c r="R609" s="63" t="str">
        <f t="shared" si="172"/>
        <v>-</v>
      </c>
      <c r="S609" s="63" t="str">
        <f t="shared" si="173"/>
        <v>-</v>
      </c>
    </row>
    <row r="610" spans="3:19" ht="15" x14ac:dyDescent="0.25">
      <c r="C610" s="165"/>
      <c r="D610" s="166"/>
      <c r="E610" s="61" t="str">
        <f t="shared" si="170"/>
        <v>LI</v>
      </c>
      <c r="F610" s="64">
        <f>IF($C$2="National Currency",IF(Investment_Breakdown_DATA!P540=0,0,Investment_Breakdown_DATA!P540),IF($C$2="Current Exchange rate",IF(Investment_Breakdown_DATA!P540=0,0,Investment_Breakdown_DATA!P540/ECO!P28),IF($C$2="Constant Exchange rate",IF(Investment_Breakdown_DATA!P540=0,0,Investment_Breakdown_DATA!P540/ECO!P63))))</f>
        <v>0</v>
      </c>
      <c r="G610" s="64">
        <f>IF($C$2="National Currency",IF(Investment_Breakdown_DATA!Q540=0,0,Investment_Breakdown_DATA!Q540),IF($C$2="Current Exchange rate",IF(Investment_Breakdown_DATA!Q540=0,0,Investment_Breakdown_DATA!Q540/ECO!Q28),IF($C$2="Constant Exchange rate",IF(Investment_Breakdown_DATA!Q540=0,0,Investment_Breakdown_DATA!Q540/ECO!Q63))))</f>
        <v>0</v>
      </c>
      <c r="H610" s="64">
        <f>IF($C$2="National Currency",IF(Investment_Breakdown_DATA!R540=0,0,Investment_Breakdown_DATA!R540),IF($C$2="Current Exchange rate",IF(Investment_Breakdown_DATA!R540=0,0,Investment_Breakdown_DATA!R540/ECO!R28),IF($C$2="Constant Exchange rate",IF(Investment_Breakdown_DATA!R540=0,0,Investment_Breakdown_DATA!R540/ECO!R63))))</f>
        <v>0</v>
      </c>
      <c r="I610" s="64">
        <f>IF($C$2="National Currency",IF(Investment_Breakdown_DATA!S540=0,0,Investment_Breakdown_DATA!S540),IF($C$2="Current Exchange rate",IF(Investment_Breakdown_DATA!S540=0,0,Investment_Breakdown_DATA!S540/ECO!S28),IF($C$2="Constant Exchange rate",IF(Investment_Breakdown_DATA!S540=0,0,Investment_Breakdown_DATA!S540/ECO!S63))))</f>
        <v>0</v>
      </c>
      <c r="J610" s="64">
        <f>IF($C$2="National Currency",IF(Investment_Breakdown_DATA!T540=0,0,Investment_Breakdown_DATA!T540),IF($C$2="Current Exchange rate",IF(Investment_Breakdown_DATA!T540=0,0,Investment_Breakdown_DATA!T540/ECO!T28),IF($C$2="Constant Exchange rate",IF(Investment_Breakdown_DATA!T540=0,0,Investment_Breakdown_DATA!T540/ECO!T63))))</f>
        <v>0</v>
      </c>
      <c r="K610" s="64">
        <f>IF($C$2="National Currency",IF(Investment_Breakdown_DATA!U540=0,0,Investment_Breakdown_DATA!U540),IF($C$2="Current Exchange rate",IF(Investment_Breakdown_DATA!U540=0,0,Investment_Breakdown_DATA!U540/ECO!U28),IF($C$2="Constant Exchange rate",IF(Investment_Breakdown_DATA!U540=0,0,Investment_Breakdown_DATA!U540/ECO!U63))))</f>
        <v>0</v>
      </c>
      <c r="L610" s="64">
        <f>IF($C$2="National Currency",IF(Investment_Breakdown_DATA!V540=0,0,Investment_Breakdown_DATA!V540),IF($C$2="Current Exchange rate",IF(Investment_Breakdown_DATA!V540=0,0,Investment_Breakdown_DATA!V540/ECO!V28),IF($C$2="Constant Exchange rate",IF(Investment_Breakdown_DATA!V540=0,0,Investment_Breakdown_DATA!V540/ECO!V63))))</f>
        <v>0</v>
      </c>
      <c r="M610" s="64">
        <f>IF($C$2="National Currency",IF(Investment_Breakdown_DATA!W540=0,0,Investment_Breakdown_DATA!W540),IF($C$2="Current Exchange rate",IF(Investment_Breakdown_DATA!W540=0,0,Investment_Breakdown_DATA!W540/ECO!W28),IF($C$2="Constant Exchange rate",IF(Investment_Breakdown_DATA!W540=0,0,Investment_Breakdown_DATA!W540/ECO!W63))))</f>
        <v>0</v>
      </c>
      <c r="N610" s="64">
        <f>IF($C$2="National Currency",IF(Investment_Breakdown_DATA!X540=0,0,Investment_Breakdown_DATA!X540),IF($C$2="Current Exchange rate",IF(Investment_Breakdown_DATA!X540=0,0,Investment_Breakdown_DATA!X540/ECO!X28),IF($C$2="Constant Exchange rate",IF(Investment_Breakdown_DATA!X540=0,0,Investment_Breakdown_DATA!X540/ECO!X63))))</f>
        <v>0</v>
      </c>
      <c r="O610" s="64">
        <f>IF($C$2="National Currency",IF(Investment_Breakdown_DATA!Y540=0,0,Investment_Breakdown_DATA!Y540),IF($C$2="Current Exchange rate",IF(Investment_Breakdown_DATA!Y540=0,0,Investment_Breakdown_DATA!Y540/ECO!Y28),IF($C$2="Constant Exchange rate",IF(Investment_Breakdown_DATA!Y540=0,0,Investment_Breakdown_DATA!Y540/ECO!Y63))))</f>
        <v>0</v>
      </c>
      <c r="P610" s="144">
        <f>IF($C$2="National Currency",IF(Investment_Breakdown_DATA!Z540=0,0,Investment_Breakdown_DATA!Z540),IF($C$2="Current Exchange rate",IF(Investment_Breakdown_DATA!Z540=0,0,Investment_Breakdown_DATA!Z540/ECO!Z28),IF($C$2="Constant Exchange rate",IF(Investment_Breakdown_DATA!Z540=0,0,Investment_Breakdown_DATA!Z540/ECO!Z63))))</f>
        <v>0</v>
      </c>
      <c r="Q610" s="63">
        <f t="shared" si="171"/>
        <v>0</v>
      </c>
      <c r="R610" s="63" t="str">
        <f t="shared" si="172"/>
        <v>-</v>
      </c>
      <c r="S610" s="63" t="str">
        <f t="shared" si="173"/>
        <v>-</v>
      </c>
    </row>
    <row r="611" spans="3:19" ht="15" x14ac:dyDescent="0.25">
      <c r="C611" s="165"/>
      <c r="D611" s="166"/>
      <c r="E611" s="61" t="str">
        <f t="shared" si="170"/>
        <v>LU</v>
      </c>
      <c r="F611" s="64">
        <f>IF($C$2="National Currency",IF(Investment_Breakdown_DATA!P541=0,0,Investment_Breakdown_DATA!P541),IF($C$2="Current Exchange rate",IF(Investment_Breakdown_DATA!P541=0,0,Investment_Breakdown_DATA!P541/ECO!P29),IF($C$2="Constant Exchange rate",IF(Investment_Breakdown_DATA!P541=0,0,Investment_Breakdown_DATA!P541/ECO!P64))))</f>
        <v>0</v>
      </c>
      <c r="G611" s="64">
        <f>IF($C$2="National Currency",IF(Investment_Breakdown_DATA!Q541=0,0,Investment_Breakdown_DATA!Q541),IF($C$2="Current Exchange rate",IF(Investment_Breakdown_DATA!Q541=0,0,Investment_Breakdown_DATA!Q541/ECO!Q29),IF($C$2="Constant Exchange rate",IF(Investment_Breakdown_DATA!Q541=0,0,Investment_Breakdown_DATA!Q541/ECO!Q64))))</f>
        <v>0</v>
      </c>
      <c r="H611" s="64">
        <f>IF($C$2="National Currency",IF(Investment_Breakdown_DATA!R541=0,0,Investment_Breakdown_DATA!R541),IF($C$2="Current Exchange rate",IF(Investment_Breakdown_DATA!R541=0,0,Investment_Breakdown_DATA!R541/ECO!R29),IF($C$2="Constant Exchange rate",IF(Investment_Breakdown_DATA!R541=0,0,Investment_Breakdown_DATA!R541/ECO!R64))))</f>
        <v>0</v>
      </c>
      <c r="I611" s="64">
        <f>IF($C$2="National Currency",IF(Investment_Breakdown_DATA!S541=0,0,Investment_Breakdown_DATA!S541),IF($C$2="Current Exchange rate",IF(Investment_Breakdown_DATA!S541=0,0,Investment_Breakdown_DATA!S541/ECO!S29),IF($C$2="Constant Exchange rate",IF(Investment_Breakdown_DATA!S541=0,0,Investment_Breakdown_DATA!S541/ECO!S64))))</f>
        <v>0</v>
      </c>
      <c r="J611" s="64">
        <f>IF($C$2="National Currency",IF(Investment_Breakdown_DATA!T541=0,0,Investment_Breakdown_DATA!T541),IF($C$2="Current Exchange rate",IF(Investment_Breakdown_DATA!T541=0,0,Investment_Breakdown_DATA!T541/ECO!T29),IF($C$2="Constant Exchange rate",IF(Investment_Breakdown_DATA!T541=0,0,Investment_Breakdown_DATA!T541/ECO!T64))))</f>
        <v>0</v>
      </c>
      <c r="K611" s="64">
        <f>IF($C$2="National Currency",IF(Investment_Breakdown_DATA!U541=0,0,Investment_Breakdown_DATA!U541),IF($C$2="Current Exchange rate",IF(Investment_Breakdown_DATA!U541=0,0,Investment_Breakdown_DATA!U541/ECO!U29),IF($C$2="Constant Exchange rate",IF(Investment_Breakdown_DATA!U541=0,0,Investment_Breakdown_DATA!U541/ECO!U64))))</f>
        <v>0</v>
      </c>
      <c r="L611" s="64">
        <f>IF($C$2="National Currency",IF(Investment_Breakdown_DATA!V541=0,0,Investment_Breakdown_DATA!V541),IF($C$2="Current Exchange rate",IF(Investment_Breakdown_DATA!V541=0,0,Investment_Breakdown_DATA!V541/ECO!V29),IF($C$2="Constant Exchange rate",IF(Investment_Breakdown_DATA!V541=0,0,Investment_Breakdown_DATA!V541/ECO!V64))))</f>
        <v>0</v>
      </c>
      <c r="M611" s="64">
        <f>IF($C$2="National Currency",IF(Investment_Breakdown_DATA!W541=0,0,Investment_Breakdown_DATA!W541),IF($C$2="Current Exchange rate",IF(Investment_Breakdown_DATA!W541=0,0,Investment_Breakdown_DATA!W541/ECO!W29),IF($C$2="Constant Exchange rate",IF(Investment_Breakdown_DATA!W541=0,0,Investment_Breakdown_DATA!W541/ECO!W64))))</f>
        <v>0</v>
      </c>
      <c r="N611" s="64">
        <f>IF($C$2="National Currency",IF(Investment_Breakdown_DATA!X541=0,0,Investment_Breakdown_DATA!X541),IF($C$2="Current Exchange rate",IF(Investment_Breakdown_DATA!X541=0,0,Investment_Breakdown_DATA!X541/ECO!X29),IF($C$2="Constant Exchange rate",IF(Investment_Breakdown_DATA!X541=0,0,Investment_Breakdown_DATA!X541/ECO!X64))))</f>
        <v>0</v>
      </c>
      <c r="O611" s="64">
        <f>IF($C$2="National Currency",IF(Investment_Breakdown_DATA!Y541=0,0,Investment_Breakdown_DATA!Y541),IF($C$2="Current Exchange rate",IF(Investment_Breakdown_DATA!Y541=0,0,Investment_Breakdown_DATA!Y541/ECO!Y29),IF($C$2="Constant Exchange rate",IF(Investment_Breakdown_DATA!Y541=0,0,Investment_Breakdown_DATA!Y541/ECO!Y64))))</f>
        <v>0</v>
      </c>
      <c r="P611" s="144">
        <f>IF($C$2="National Currency",IF(Investment_Breakdown_DATA!Z541=0,0,Investment_Breakdown_DATA!Z541),IF($C$2="Current Exchange rate",IF(Investment_Breakdown_DATA!Z541=0,0,Investment_Breakdown_DATA!Z541/ECO!Z29),IF($C$2="Constant Exchange rate",IF(Investment_Breakdown_DATA!Z541=0,0,Investment_Breakdown_DATA!Z541/ECO!Z64))))</f>
        <v>0</v>
      </c>
      <c r="Q611" s="63">
        <f t="shared" si="171"/>
        <v>0</v>
      </c>
      <c r="R611" s="63" t="str">
        <f t="shared" si="172"/>
        <v>-</v>
      </c>
      <c r="S611" s="63" t="str">
        <f t="shared" si="173"/>
        <v>-</v>
      </c>
    </row>
    <row r="612" spans="3:19" ht="15" x14ac:dyDescent="0.25">
      <c r="C612" s="165"/>
      <c r="D612" s="166"/>
      <c r="E612" s="61" t="str">
        <f t="shared" si="170"/>
        <v>LV</v>
      </c>
      <c r="F612" s="64">
        <f>IF($C$2="National Currency",IF(Investment_Breakdown_DATA!P542=0,0,Investment_Breakdown_DATA!P542),IF($C$2="Current Exchange rate",IF(Investment_Breakdown_DATA!P542=0,0,Investment_Breakdown_DATA!P542/ECO!P30),IF($C$2="Constant Exchange rate",IF(Investment_Breakdown_DATA!P542=0,0,Investment_Breakdown_DATA!P542/ECO!P65))))</f>
        <v>0</v>
      </c>
      <c r="G612" s="64">
        <f>IF($C$2="National Currency",IF(Investment_Breakdown_DATA!Q542=0,0,Investment_Breakdown_DATA!Q542),IF($C$2="Current Exchange rate",IF(Investment_Breakdown_DATA!Q542=0,0,Investment_Breakdown_DATA!Q542/ECO!Q30),IF($C$2="Constant Exchange rate",IF(Investment_Breakdown_DATA!Q542=0,0,Investment_Breakdown_DATA!Q542/ECO!Q65))))</f>
        <v>0</v>
      </c>
      <c r="H612" s="64">
        <f>IF($C$2="National Currency",IF(Investment_Breakdown_DATA!R542=0,0,Investment_Breakdown_DATA!R542),IF($C$2="Current Exchange rate",IF(Investment_Breakdown_DATA!R542=0,0,Investment_Breakdown_DATA!R542/ECO!R30),IF($C$2="Constant Exchange rate",IF(Investment_Breakdown_DATA!R542=0,0,Investment_Breakdown_DATA!R542/ECO!R65))))</f>
        <v>0</v>
      </c>
      <c r="I612" s="64">
        <f>IF($C$2="National Currency",IF(Investment_Breakdown_DATA!S542=0,0,Investment_Breakdown_DATA!S542),IF($C$2="Current Exchange rate",IF(Investment_Breakdown_DATA!S542=0,0,Investment_Breakdown_DATA!S542/ECO!S30),IF($C$2="Constant Exchange rate",IF(Investment_Breakdown_DATA!S542=0,0,Investment_Breakdown_DATA!S542/ECO!S65))))</f>
        <v>0</v>
      </c>
      <c r="J612" s="64">
        <f>IF($C$2="National Currency",IF(Investment_Breakdown_DATA!T542=0,0,Investment_Breakdown_DATA!T542),IF($C$2="Current Exchange rate",IF(Investment_Breakdown_DATA!T542=0,0,Investment_Breakdown_DATA!T542/ECO!T30),IF($C$2="Constant Exchange rate",IF(Investment_Breakdown_DATA!T542=0,0,Investment_Breakdown_DATA!T542/ECO!T65))))</f>
        <v>0</v>
      </c>
      <c r="K612" s="64">
        <f>IF($C$2="National Currency",IF(Investment_Breakdown_DATA!U542=0,0,Investment_Breakdown_DATA!U542),IF($C$2="Current Exchange rate",IF(Investment_Breakdown_DATA!U542=0,0,Investment_Breakdown_DATA!U542/ECO!U30),IF($C$2="Constant Exchange rate",IF(Investment_Breakdown_DATA!U542=0,0,Investment_Breakdown_DATA!U542/ECO!U65))))</f>
        <v>0</v>
      </c>
      <c r="L612" s="64">
        <f>IF($C$2="National Currency",IF(Investment_Breakdown_DATA!V542=0,0,Investment_Breakdown_DATA!V542),IF($C$2="Current Exchange rate",IF(Investment_Breakdown_DATA!V542=0,0,Investment_Breakdown_DATA!V542/ECO!V30),IF($C$2="Constant Exchange rate",IF(Investment_Breakdown_DATA!V542=0,0,Investment_Breakdown_DATA!V542/ECO!V65))))</f>
        <v>0</v>
      </c>
      <c r="M612" s="64">
        <f>IF($C$2="National Currency",IF(Investment_Breakdown_DATA!W542=0,0,Investment_Breakdown_DATA!W542),IF($C$2="Current Exchange rate",IF(Investment_Breakdown_DATA!W542=0,0,Investment_Breakdown_DATA!W542/ECO!W30),IF($C$2="Constant Exchange rate",IF(Investment_Breakdown_DATA!W542=0,0,Investment_Breakdown_DATA!W542/ECO!W65))))</f>
        <v>0</v>
      </c>
      <c r="N612" s="64">
        <f>IF($C$2="National Currency",IF(Investment_Breakdown_DATA!X542=0,0,Investment_Breakdown_DATA!X542),IF($C$2="Current Exchange rate",IF(Investment_Breakdown_DATA!X542=0,0,Investment_Breakdown_DATA!X542/ECO!X30),IF($C$2="Constant Exchange rate",IF(Investment_Breakdown_DATA!X542=0,0,Investment_Breakdown_DATA!X542/ECO!X65))))</f>
        <v>0</v>
      </c>
      <c r="O612" s="64">
        <f>IF($C$2="National Currency",IF(Investment_Breakdown_DATA!Y542=0,0,Investment_Breakdown_DATA!Y542),IF($C$2="Current Exchange rate",IF(Investment_Breakdown_DATA!Y542=0,0,Investment_Breakdown_DATA!Y542/ECO!Y30),IF($C$2="Constant Exchange rate",IF(Investment_Breakdown_DATA!Y542=0,0,Investment_Breakdown_DATA!Y542/ECO!Y65))))</f>
        <v>0</v>
      </c>
      <c r="P612" s="144">
        <f>IF($C$2="National Currency",IF(Investment_Breakdown_DATA!Z542=0,0,Investment_Breakdown_DATA!Z542),IF($C$2="Current Exchange rate",IF(Investment_Breakdown_DATA!Z542=0,0,Investment_Breakdown_DATA!Z542/ECO!Z30),IF($C$2="Constant Exchange rate",IF(Investment_Breakdown_DATA!Z542=0,0,Investment_Breakdown_DATA!Z542/ECO!Z65))))</f>
        <v>0</v>
      </c>
      <c r="Q612" s="63">
        <f t="shared" si="171"/>
        <v>0</v>
      </c>
      <c r="R612" s="63" t="str">
        <f t="shared" si="172"/>
        <v>-</v>
      </c>
      <c r="S612" s="63" t="str">
        <f t="shared" si="173"/>
        <v>-</v>
      </c>
    </row>
    <row r="613" spans="3:19" ht="15" x14ac:dyDescent="0.25">
      <c r="C613" s="165"/>
      <c r="D613" s="166"/>
      <c r="E613" s="61" t="str">
        <f t="shared" si="170"/>
        <v>MT</v>
      </c>
      <c r="F613" s="64">
        <f>IF($C$2="National Currency",IF(Investment_Breakdown_DATA!P543=0,0,Investment_Breakdown_DATA!P543),IF($C$2="Current Exchange rate",IF(Investment_Breakdown_DATA!P543=0,0,Investment_Breakdown_DATA!P543/ECO!P31),IF($C$2="Constant Exchange rate",IF(Investment_Breakdown_DATA!P543=0,0,Investment_Breakdown_DATA!P543/ECO!P66))))</f>
        <v>0</v>
      </c>
      <c r="G613" s="64">
        <f>IF($C$2="National Currency",IF(Investment_Breakdown_DATA!Q543=0,0,Investment_Breakdown_DATA!Q543),IF($C$2="Current Exchange rate",IF(Investment_Breakdown_DATA!Q543=0,0,Investment_Breakdown_DATA!Q543/ECO!Q31),IF($C$2="Constant Exchange rate",IF(Investment_Breakdown_DATA!Q543=0,0,Investment_Breakdown_DATA!Q543/ECO!Q66))))</f>
        <v>0</v>
      </c>
      <c r="H613" s="64">
        <f>IF($C$2="National Currency",IF(Investment_Breakdown_DATA!R543=0,0,Investment_Breakdown_DATA!R543),IF($C$2="Current Exchange rate",IF(Investment_Breakdown_DATA!R543=0,0,Investment_Breakdown_DATA!R543/ECO!R31),IF($C$2="Constant Exchange rate",IF(Investment_Breakdown_DATA!R543=0,0,Investment_Breakdown_DATA!R543/ECO!R66))))</f>
        <v>0</v>
      </c>
      <c r="I613" s="64">
        <f>IF($C$2="National Currency",IF(Investment_Breakdown_DATA!S543=0,0,Investment_Breakdown_DATA!S543),IF($C$2="Current Exchange rate",IF(Investment_Breakdown_DATA!S543=0,0,Investment_Breakdown_DATA!S543/ECO!S31),IF($C$2="Constant Exchange rate",IF(Investment_Breakdown_DATA!S543=0,0,Investment_Breakdown_DATA!S543/ECO!S66))))</f>
        <v>0</v>
      </c>
      <c r="J613" s="64">
        <f>IF($C$2="National Currency",IF(Investment_Breakdown_DATA!T543=0,0,Investment_Breakdown_DATA!T543),IF($C$2="Current Exchange rate",IF(Investment_Breakdown_DATA!T543=0,0,Investment_Breakdown_DATA!T543/ECO!T31),IF($C$2="Constant Exchange rate",IF(Investment_Breakdown_DATA!T543=0,0,Investment_Breakdown_DATA!T543/ECO!T66))))</f>
        <v>0</v>
      </c>
      <c r="K613" s="64">
        <f>IF($C$2="National Currency",IF(Investment_Breakdown_DATA!U543=0,0,Investment_Breakdown_DATA!U543),IF($C$2="Current Exchange rate",IF(Investment_Breakdown_DATA!U543=0,0,Investment_Breakdown_DATA!U543/ECO!U31),IF($C$2="Constant Exchange rate",IF(Investment_Breakdown_DATA!U543=0,0,Investment_Breakdown_DATA!U543/ECO!U66))))</f>
        <v>0</v>
      </c>
      <c r="L613" s="64">
        <f>IF($C$2="National Currency",IF(Investment_Breakdown_DATA!V543=0,0,Investment_Breakdown_DATA!V543),IF($C$2="Current Exchange rate",IF(Investment_Breakdown_DATA!V543=0,0,Investment_Breakdown_DATA!V543/ECO!V31),IF($C$2="Constant Exchange rate",IF(Investment_Breakdown_DATA!V543=0,0,Investment_Breakdown_DATA!V543/ECO!V66))))</f>
        <v>0</v>
      </c>
      <c r="M613" s="64">
        <f>IF($C$2="National Currency",IF(Investment_Breakdown_DATA!W543=0,0,Investment_Breakdown_DATA!W543),IF($C$2="Current Exchange rate",IF(Investment_Breakdown_DATA!W543=0,0,Investment_Breakdown_DATA!W543/ECO!W31),IF($C$2="Constant Exchange rate",IF(Investment_Breakdown_DATA!W543=0,0,Investment_Breakdown_DATA!W543/ECO!W66))))</f>
        <v>0</v>
      </c>
      <c r="N613" s="64">
        <f>IF($C$2="National Currency",IF(Investment_Breakdown_DATA!X543=0,0,Investment_Breakdown_DATA!X543),IF($C$2="Current Exchange rate",IF(Investment_Breakdown_DATA!X543=0,0,Investment_Breakdown_DATA!X543/ECO!X31),IF($C$2="Constant Exchange rate",IF(Investment_Breakdown_DATA!X543=0,0,Investment_Breakdown_DATA!X543/ECO!X66))))</f>
        <v>0</v>
      </c>
      <c r="O613" s="64">
        <f>IF($C$2="National Currency",IF(Investment_Breakdown_DATA!Y543=0,0,Investment_Breakdown_DATA!Y543),IF($C$2="Current Exchange rate",IF(Investment_Breakdown_DATA!Y543=0,0,Investment_Breakdown_DATA!Y543/ECO!Y31),IF($C$2="Constant Exchange rate",IF(Investment_Breakdown_DATA!Y543=0,0,Investment_Breakdown_DATA!Y543/ECO!Y66))))</f>
        <v>0</v>
      </c>
      <c r="P613" s="144">
        <f>IF($C$2="National Currency",IF(Investment_Breakdown_DATA!Z543=0,0,Investment_Breakdown_DATA!Z543),IF($C$2="Current Exchange rate",IF(Investment_Breakdown_DATA!Z543=0,0,Investment_Breakdown_DATA!Z543/ECO!Z31),IF($C$2="Constant Exchange rate",IF(Investment_Breakdown_DATA!Z543=0,0,Investment_Breakdown_DATA!Z543/ECO!Z66))))</f>
        <v>0</v>
      </c>
      <c r="Q613" s="63">
        <f t="shared" si="171"/>
        <v>0</v>
      </c>
      <c r="R613" s="63" t="str">
        <f t="shared" si="172"/>
        <v>-</v>
      </c>
      <c r="S613" s="63" t="str">
        <f t="shared" si="173"/>
        <v>-</v>
      </c>
    </row>
    <row r="614" spans="3:19" ht="15" x14ac:dyDescent="0.25">
      <c r="C614" s="165"/>
      <c r="D614" s="166"/>
      <c r="E614" s="61" t="str">
        <f t="shared" si="170"/>
        <v>NL</v>
      </c>
      <c r="F614" s="64">
        <f>IF($C$2="National Currency",IF(Investment_Breakdown_DATA!P544=0,0,Investment_Breakdown_DATA!P544),IF($C$2="Current Exchange rate",IF(Investment_Breakdown_DATA!P544=0,0,Investment_Breakdown_DATA!P544/ECO!P32),IF($C$2="Constant Exchange rate",IF(Investment_Breakdown_DATA!P544=0,0,Investment_Breakdown_DATA!P544/ECO!P67))))</f>
        <v>0</v>
      </c>
      <c r="G614" s="64">
        <f>IF($C$2="National Currency",IF(Investment_Breakdown_DATA!Q544=0,0,Investment_Breakdown_DATA!Q544),IF($C$2="Current Exchange rate",IF(Investment_Breakdown_DATA!Q544=0,0,Investment_Breakdown_DATA!Q544/ECO!Q32),IF($C$2="Constant Exchange rate",IF(Investment_Breakdown_DATA!Q544=0,0,Investment_Breakdown_DATA!Q544/ECO!Q67))))</f>
        <v>0</v>
      </c>
      <c r="H614" s="64">
        <f>IF($C$2="National Currency",IF(Investment_Breakdown_DATA!R544=0,0,Investment_Breakdown_DATA!R544),IF($C$2="Current Exchange rate",IF(Investment_Breakdown_DATA!R544=0,0,Investment_Breakdown_DATA!R544/ECO!R32),IF($C$2="Constant Exchange rate",IF(Investment_Breakdown_DATA!R544=0,0,Investment_Breakdown_DATA!R544/ECO!R67))))</f>
        <v>0</v>
      </c>
      <c r="I614" s="64">
        <f>IF($C$2="National Currency",IF(Investment_Breakdown_DATA!S544=0,0,Investment_Breakdown_DATA!S544),IF($C$2="Current Exchange rate",IF(Investment_Breakdown_DATA!S544=0,0,Investment_Breakdown_DATA!S544/ECO!S32),IF($C$2="Constant Exchange rate",IF(Investment_Breakdown_DATA!S544=0,0,Investment_Breakdown_DATA!S544/ECO!S67))))</f>
        <v>0</v>
      </c>
      <c r="J614" s="64">
        <f>IF($C$2="National Currency",IF(Investment_Breakdown_DATA!T544=0,0,Investment_Breakdown_DATA!T544),IF($C$2="Current Exchange rate",IF(Investment_Breakdown_DATA!T544=0,0,Investment_Breakdown_DATA!T544/ECO!T32),IF($C$2="Constant Exchange rate",IF(Investment_Breakdown_DATA!T544=0,0,Investment_Breakdown_DATA!T544/ECO!T67))))</f>
        <v>0</v>
      </c>
      <c r="K614" s="64">
        <f>IF($C$2="National Currency",IF(Investment_Breakdown_DATA!U544=0,0,Investment_Breakdown_DATA!U544),IF($C$2="Current Exchange rate",IF(Investment_Breakdown_DATA!U544=0,0,Investment_Breakdown_DATA!U544/ECO!U32),IF($C$2="Constant Exchange rate",IF(Investment_Breakdown_DATA!U544=0,0,Investment_Breakdown_DATA!U544/ECO!U67))))</f>
        <v>0</v>
      </c>
      <c r="L614" s="64">
        <f>IF($C$2="National Currency",IF(Investment_Breakdown_DATA!V544=0,0,Investment_Breakdown_DATA!V544),IF($C$2="Current Exchange rate",IF(Investment_Breakdown_DATA!V544=0,0,Investment_Breakdown_DATA!V544/ECO!V32),IF($C$2="Constant Exchange rate",IF(Investment_Breakdown_DATA!V544=0,0,Investment_Breakdown_DATA!V544/ECO!V67))))</f>
        <v>0</v>
      </c>
      <c r="M614" s="64">
        <f>IF($C$2="National Currency",IF(Investment_Breakdown_DATA!W544=0,0,Investment_Breakdown_DATA!W544),IF($C$2="Current Exchange rate",IF(Investment_Breakdown_DATA!W544=0,0,Investment_Breakdown_DATA!W544/ECO!W32),IF($C$2="Constant Exchange rate",IF(Investment_Breakdown_DATA!W544=0,0,Investment_Breakdown_DATA!W544/ECO!W67))))</f>
        <v>0</v>
      </c>
      <c r="N614" s="64">
        <f>IF($C$2="National Currency",IF(Investment_Breakdown_DATA!X544=0,0,Investment_Breakdown_DATA!X544),IF($C$2="Current Exchange rate",IF(Investment_Breakdown_DATA!X544=0,0,Investment_Breakdown_DATA!X544/ECO!X32),IF($C$2="Constant Exchange rate",IF(Investment_Breakdown_DATA!X544=0,0,Investment_Breakdown_DATA!X544/ECO!X67))))</f>
        <v>0</v>
      </c>
      <c r="O614" s="64">
        <f>IF($C$2="National Currency",IF(Investment_Breakdown_DATA!Y544=0,0,Investment_Breakdown_DATA!Y544),IF($C$2="Current Exchange rate",IF(Investment_Breakdown_DATA!Y544=0,0,Investment_Breakdown_DATA!Y544/ECO!Y32),IF($C$2="Constant Exchange rate",IF(Investment_Breakdown_DATA!Y544=0,0,Investment_Breakdown_DATA!Y544/ECO!Y67))))</f>
        <v>0</v>
      </c>
      <c r="P614" s="144">
        <f>IF($C$2="National Currency",IF(Investment_Breakdown_DATA!Z544=0,0,Investment_Breakdown_DATA!Z544),IF($C$2="Current Exchange rate",IF(Investment_Breakdown_DATA!Z544=0,0,Investment_Breakdown_DATA!Z544/ECO!Z32),IF($C$2="Constant Exchange rate",IF(Investment_Breakdown_DATA!Z544=0,0,Investment_Breakdown_DATA!Z544/ECO!Z67))))</f>
        <v>0</v>
      </c>
      <c r="Q614" s="63">
        <f t="shared" si="171"/>
        <v>0</v>
      </c>
      <c r="R614" s="63" t="str">
        <f t="shared" si="172"/>
        <v>-</v>
      </c>
      <c r="S614" s="63" t="str">
        <f t="shared" si="173"/>
        <v>-</v>
      </c>
    </row>
    <row r="615" spans="3:19" ht="15" x14ac:dyDescent="0.25">
      <c r="C615" s="165"/>
      <c r="D615" s="166"/>
      <c r="E615" s="61" t="str">
        <f t="shared" si="170"/>
        <v>NO</v>
      </c>
      <c r="F615" s="64">
        <f>IF($C$2="National Currency",IF(Investment_Breakdown_DATA!P545=0,0,Investment_Breakdown_DATA!P545),IF($C$2="Current Exchange rate",IF(Investment_Breakdown_DATA!P545=0,0,Investment_Breakdown_DATA!P545/ECO!P33),IF($C$2="Constant Exchange rate",IF(Investment_Breakdown_DATA!P545=0,0,Investment_Breakdown_DATA!P545/ECO!P68))))</f>
        <v>0</v>
      </c>
      <c r="G615" s="64">
        <f>IF($C$2="National Currency",IF(Investment_Breakdown_DATA!Q545=0,0,Investment_Breakdown_DATA!Q545),IF($C$2="Current Exchange rate",IF(Investment_Breakdown_DATA!Q545=0,0,Investment_Breakdown_DATA!Q545/ECO!Q33),IF($C$2="Constant Exchange rate",IF(Investment_Breakdown_DATA!Q545=0,0,Investment_Breakdown_DATA!Q545/ECO!Q68))))</f>
        <v>0</v>
      </c>
      <c r="H615" s="64">
        <f>IF($C$2="National Currency",IF(Investment_Breakdown_DATA!R545=0,0,Investment_Breakdown_DATA!R545),IF($C$2="Current Exchange rate",IF(Investment_Breakdown_DATA!R545=0,0,Investment_Breakdown_DATA!R545/ECO!R33),IF($C$2="Constant Exchange rate",IF(Investment_Breakdown_DATA!R545=0,0,Investment_Breakdown_DATA!R545/ECO!R68))))</f>
        <v>0</v>
      </c>
      <c r="I615" s="64">
        <f>IF($C$2="National Currency",IF(Investment_Breakdown_DATA!S545=0,0,Investment_Breakdown_DATA!S545),IF($C$2="Current Exchange rate",IF(Investment_Breakdown_DATA!S545=0,0,Investment_Breakdown_DATA!S545/ECO!S33),IF($C$2="Constant Exchange rate",IF(Investment_Breakdown_DATA!S545=0,0,Investment_Breakdown_DATA!S545/ECO!S68))))</f>
        <v>0</v>
      </c>
      <c r="J615" s="64">
        <f>IF($C$2="National Currency",IF(Investment_Breakdown_DATA!T545=0,0,Investment_Breakdown_DATA!T545),IF($C$2="Current Exchange rate",IF(Investment_Breakdown_DATA!T545=0,0,Investment_Breakdown_DATA!T545/ECO!T33),IF($C$2="Constant Exchange rate",IF(Investment_Breakdown_DATA!T545=0,0,Investment_Breakdown_DATA!T545/ECO!T68))))</f>
        <v>0</v>
      </c>
      <c r="K615" s="64">
        <f>IF($C$2="National Currency",IF(Investment_Breakdown_DATA!U545=0,0,Investment_Breakdown_DATA!U545),IF($C$2="Current Exchange rate",IF(Investment_Breakdown_DATA!U545=0,0,Investment_Breakdown_DATA!U545/ECO!U33),IF($C$2="Constant Exchange rate",IF(Investment_Breakdown_DATA!U545=0,0,Investment_Breakdown_DATA!U545/ECO!U68))))</f>
        <v>0</v>
      </c>
      <c r="L615" s="64">
        <f>IF($C$2="National Currency",IF(Investment_Breakdown_DATA!V545=0,0,Investment_Breakdown_DATA!V545),IF($C$2="Current Exchange rate",IF(Investment_Breakdown_DATA!V545=0,0,Investment_Breakdown_DATA!V545/ECO!V33),IF($C$2="Constant Exchange rate",IF(Investment_Breakdown_DATA!V545=0,0,Investment_Breakdown_DATA!V545/ECO!V68))))</f>
        <v>0</v>
      </c>
      <c r="M615" s="64">
        <f>IF($C$2="National Currency",IF(Investment_Breakdown_DATA!W545=0,0,Investment_Breakdown_DATA!W545),IF($C$2="Current Exchange rate",IF(Investment_Breakdown_DATA!W545=0,0,Investment_Breakdown_DATA!W545/ECO!W33),IF($C$2="Constant Exchange rate",IF(Investment_Breakdown_DATA!W545=0,0,Investment_Breakdown_DATA!W545/ECO!W68))))</f>
        <v>0</v>
      </c>
      <c r="N615" s="64">
        <f>IF($C$2="National Currency",IF(Investment_Breakdown_DATA!X545=0,0,Investment_Breakdown_DATA!X545),IF($C$2="Current Exchange rate",IF(Investment_Breakdown_DATA!X545=0,0,Investment_Breakdown_DATA!X545/ECO!X33),IF($C$2="Constant Exchange rate",IF(Investment_Breakdown_DATA!X545=0,0,Investment_Breakdown_DATA!X545/ECO!X68))))</f>
        <v>0</v>
      </c>
      <c r="O615" s="64">
        <f>IF($C$2="National Currency",IF(Investment_Breakdown_DATA!Y545=0,0,Investment_Breakdown_DATA!Y545),IF($C$2="Current Exchange rate",IF(Investment_Breakdown_DATA!Y545=0,0,Investment_Breakdown_DATA!Y545/ECO!Y33),IF($C$2="Constant Exchange rate",IF(Investment_Breakdown_DATA!Y545=0,0,Investment_Breakdown_DATA!Y545/ECO!Y68))))</f>
        <v>0</v>
      </c>
      <c r="P615" s="144">
        <f>IF($C$2="National Currency",IF(Investment_Breakdown_DATA!Z545=0,0,Investment_Breakdown_DATA!Z545),IF($C$2="Current Exchange rate",IF(Investment_Breakdown_DATA!Z545=0,0,Investment_Breakdown_DATA!Z545/ECO!Z33),IF($C$2="Constant Exchange rate",IF(Investment_Breakdown_DATA!Z545=0,0,Investment_Breakdown_DATA!Z545/ECO!Z68))))</f>
        <v>0</v>
      </c>
      <c r="Q615" s="63">
        <f t="shared" si="171"/>
        <v>0</v>
      </c>
      <c r="R615" s="63" t="str">
        <f t="shared" si="172"/>
        <v>-</v>
      </c>
      <c r="S615" s="63" t="str">
        <f t="shared" si="173"/>
        <v>-</v>
      </c>
    </row>
    <row r="616" spans="3:19" ht="15" x14ac:dyDescent="0.25">
      <c r="C616" s="165"/>
      <c r="D616" s="166"/>
      <c r="E616" s="61" t="str">
        <f t="shared" si="170"/>
        <v>PL</v>
      </c>
      <c r="F616" s="64">
        <f>IF($C$2="National Currency",IF(Investment_Breakdown_DATA!P546=0,0,Investment_Breakdown_DATA!P546),IF($C$2="Current Exchange rate",IF(Investment_Breakdown_DATA!P546=0,0,Investment_Breakdown_DATA!P546/ECO!P34),IF($C$2="Constant Exchange rate",IF(Investment_Breakdown_DATA!P546=0,0,Investment_Breakdown_DATA!P546/ECO!P69))))</f>
        <v>0</v>
      </c>
      <c r="G616" s="64">
        <f>IF($C$2="National Currency",IF(Investment_Breakdown_DATA!Q546=0,0,Investment_Breakdown_DATA!Q546),IF($C$2="Current Exchange rate",IF(Investment_Breakdown_DATA!Q546=0,0,Investment_Breakdown_DATA!Q546/ECO!Q34),IF($C$2="Constant Exchange rate",IF(Investment_Breakdown_DATA!Q546=0,0,Investment_Breakdown_DATA!Q546/ECO!Q69))))</f>
        <v>0</v>
      </c>
      <c r="H616" s="64">
        <f>IF($C$2="National Currency",IF(Investment_Breakdown_DATA!R546=0,0,Investment_Breakdown_DATA!R546),IF($C$2="Current Exchange rate",IF(Investment_Breakdown_DATA!R546=0,0,Investment_Breakdown_DATA!R546/ECO!R34),IF($C$2="Constant Exchange rate",IF(Investment_Breakdown_DATA!R546=0,0,Investment_Breakdown_DATA!R546/ECO!R69))))</f>
        <v>0</v>
      </c>
      <c r="I616" s="64">
        <f>IF($C$2="National Currency",IF(Investment_Breakdown_DATA!S546=0,0,Investment_Breakdown_DATA!S546),IF($C$2="Current Exchange rate",IF(Investment_Breakdown_DATA!S546=0,0,Investment_Breakdown_DATA!S546/ECO!S34),IF($C$2="Constant Exchange rate",IF(Investment_Breakdown_DATA!S546=0,0,Investment_Breakdown_DATA!S546/ECO!S69))))</f>
        <v>0</v>
      </c>
      <c r="J616" s="64">
        <f>IF($C$2="National Currency",IF(Investment_Breakdown_DATA!T546=0,0,Investment_Breakdown_DATA!T546),IF($C$2="Current Exchange rate",IF(Investment_Breakdown_DATA!T546=0,0,Investment_Breakdown_DATA!T546/ECO!T34),IF($C$2="Constant Exchange rate",IF(Investment_Breakdown_DATA!T546=0,0,Investment_Breakdown_DATA!T546/ECO!T69))))</f>
        <v>0</v>
      </c>
      <c r="K616" s="64">
        <f>IF($C$2="National Currency",IF(Investment_Breakdown_DATA!U546=0,0,Investment_Breakdown_DATA!U546),IF($C$2="Current Exchange rate",IF(Investment_Breakdown_DATA!U546=0,0,Investment_Breakdown_DATA!U546/ECO!U34),IF($C$2="Constant Exchange rate",IF(Investment_Breakdown_DATA!U546=0,0,Investment_Breakdown_DATA!U546/ECO!U69))))</f>
        <v>0</v>
      </c>
      <c r="L616" s="64">
        <f>IF($C$2="National Currency",IF(Investment_Breakdown_DATA!V546=0,0,Investment_Breakdown_DATA!V546),IF($C$2="Current Exchange rate",IF(Investment_Breakdown_DATA!V546=0,0,Investment_Breakdown_DATA!V546/ECO!V34),IF($C$2="Constant Exchange rate",IF(Investment_Breakdown_DATA!V546=0,0,Investment_Breakdown_DATA!V546/ECO!V69))))</f>
        <v>0</v>
      </c>
      <c r="M616" s="64">
        <f>IF($C$2="National Currency",IF(Investment_Breakdown_DATA!W546=0,0,Investment_Breakdown_DATA!W546),IF($C$2="Current Exchange rate",IF(Investment_Breakdown_DATA!W546=0,0,Investment_Breakdown_DATA!W546/ECO!W34),IF($C$2="Constant Exchange rate",IF(Investment_Breakdown_DATA!W546=0,0,Investment_Breakdown_DATA!W546/ECO!W69))))</f>
        <v>0</v>
      </c>
      <c r="N616" s="64">
        <f>IF($C$2="National Currency",IF(Investment_Breakdown_DATA!X546=0,0,Investment_Breakdown_DATA!X546),IF($C$2="Current Exchange rate",IF(Investment_Breakdown_DATA!X546=0,0,Investment_Breakdown_DATA!X546/ECO!X34),IF($C$2="Constant Exchange rate",IF(Investment_Breakdown_DATA!X546=0,0,Investment_Breakdown_DATA!X546/ECO!X69))))</f>
        <v>0</v>
      </c>
      <c r="O616" s="64">
        <f>IF($C$2="National Currency",IF(Investment_Breakdown_DATA!Y546=0,0,Investment_Breakdown_DATA!Y546),IF($C$2="Current Exchange rate",IF(Investment_Breakdown_DATA!Y546=0,0,Investment_Breakdown_DATA!Y546/ECO!Y34),IF($C$2="Constant Exchange rate",IF(Investment_Breakdown_DATA!Y546=0,0,Investment_Breakdown_DATA!Y546/ECO!Y69))))</f>
        <v>0</v>
      </c>
      <c r="P616" s="144">
        <f>IF($C$2="National Currency",IF(Investment_Breakdown_DATA!Z546=0,0,Investment_Breakdown_DATA!Z546),IF($C$2="Current Exchange rate",IF(Investment_Breakdown_DATA!Z546=0,0,Investment_Breakdown_DATA!Z546/ECO!Z34),IF($C$2="Constant Exchange rate",IF(Investment_Breakdown_DATA!Z546=0,0,Investment_Breakdown_DATA!Z546/ECO!Z69))))</f>
        <v>0</v>
      </c>
      <c r="Q616" s="63">
        <f t="shared" si="171"/>
        <v>0</v>
      </c>
      <c r="R616" s="63" t="str">
        <f t="shared" si="172"/>
        <v>-</v>
      </c>
      <c r="S616" s="63" t="str">
        <f t="shared" si="173"/>
        <v>-</v>
      </c>
    </row>
    <row r="617" spans="3:19" ht="15" x14ac:dyDescent="0.25">
      <c r="C617" s="165"/>
      <c r="D617" s="166"/>
      <c r="E617" s="61" t="str">
        <f t="shared" si="170"/>
        <v>PT</v>
      </c>
      <c r="F617" s="64">
        <f>IF($C$2="National Currency",IF(Investment_Breakdown_DATA!P547=0,0,Investment_Breakdown_DATA!P547),IF($C$2="Current Exchange rate",IF(Investment_Breakdown_DATA!P547=0,0,Investment_Breakdown_DATA!P547/ECO!P35),IF($C$2="Constant Exchange rate",IF(Investment_Breakdown_DATA!P547=0,0,Investment_Breakdown_DATA!P547/ECO!P70))))</f>
        <v>0</v>
      </c>
      <c r="G617" s="64">
        <f>IF($C$2="National Currency",IF(Investment_Breakdown_DATA!Q547=0,0,Investment_Breakdown_DATA!Q547),IF($C$2="Current Exchange rate",IF(Investment_Breakdown_DATA!Q547=0,0,Investment_Breakdown_DATA!Q547/ECO!Q35),IF($C$2="Constant Exchange rate",IF(Investment_Breakdown_DATA!Q547=0,0,Investment_Breakdown_DATA!Q547/ECO!Q70))))</f>
        <v>0</v>
      </c>
      <c r="H617" s="64">
        <f>IF($C$2="National Currency",IF(Investment_Breakdown_DATA!R547=0,0,Investment_Breakdown_DATA!R547),IF($C$2="Current Exchange rate",IF(Investment_Breakdown_DATA!R547=0,0,Investment_Breakdown_DATA!R547/ECO!R35),IF($C$2="Constant Exchange rate",IF(Investment_Breakdown_DATA!R547=0,0,Investment_Breakdown_DATA!R547/ECO!R70))))</f>
        <v>0</v>
      </c>
      <c r="I617" s="64">
        <f>IF($C$2="National Currency",IF(Investment_Breakdown_DATA!S547=0,0,Investment_Breakdown_DATA!S547),IF($C$2="Current Exchange rate",IF(Investment_Breakdown_DATA!S547=0,0,Investment_Breakdown_DATA!S547/ECO!S35),IF($C$2="Constant Exchange rate",IF(Investment_Breakdown_DATA!S547=0,0,Investment_Breakdown_DATA!S547/ECO!S70))))</f>
        <v>0</v>
      </c>
      <c r="J617" s="64">
        <f>IF($C$2="National Currency",IF(Investment_Breakdown_DATA!T547=0,0,Investment_Breakdown_DATA!T547),IF($C$2="Current Exchange rate",IF(Investment_Breakdown_DATA!T547=0,0,Investment_Breakdown_DATA!T547/ECO!T35),IF($C$2="Constant Exchange rate",IF(Investment_Breakdown_DATA!T547=0,0,Investment_Breakdown_DATA!T547/ECO!T70))))</f>
        <v>0</v>
      </c>
      <c r="K617" s="64">
        <f>IF($C$2="National Currency",IF(Investment_Breakdown_DATA!U547=0,0,Investment_Breakdown_DATA!U547),IF($C$2="Current Exchange rate",IF(Investment_Breakdown_DATA!U547=0,0,Investment_Breakdown_DATA!U547/ECO!U35),IF($C$2="Constant Exchange rate",IF(Investment_Breakdown_DATA!U547=0,0,Investment_Breakdown_DATA!U547/ECO!U70))))</f>
        <v>0</v>
      </c>
      <c r="L617" s="64">
        <f>IF($C$2="National Currency",IF(Investment_Breakdown_DATA!V547=0,0,Investment_Breakdown_DATA!V547),IF($C$2="Current Exchange rate",IF(Investment_Breakdown_DATA!V547=0,0,Investment_Breakdown_DATA!V547/ECO!V35),IF($C$2="Constant Exchange rate",IF(Investment_Breakdown_DATA!V547=0,0,Investment_Breakdown_DATA!V547/ECO!V70))))</f>
        <v>0</v>
      </c>
      <c r="M617" s="64">
        <f>IF($C$2="National Currency",IF(Investment_Breakdown_DATA!W547=0,0,Investment_Breakdown_DATA!W547),IF($C$2="Current Exchange rate",IF(Investment_Breakdown_DATA!W547=0,0,Investment_Breakdown_DATA!W547/ECO!W35),IF($C$2="Constant Exchange rate",IF(Investment_Breakdown_DATA!W547=0,0,Investment_Breakdown_DATA!W547/ECO!W70))))</f>
        <v>0</v>
      </c>
      <c r="N617" s="64">
        <f>IF($C$2="National Currency",IF(Investment_Breakdown_DATA!X547=0,0,Investment_Breakdown_DATA!X547),IF($C$2="Current Exchange rate",IF(Investment_Breakdown_DATA!X547=0,0,Investment_Breakdown_DATA!X547/ECO!X35),IF($C$2="Constant Exchange rate",IF(Investment_Breakdown_DATA!X547=0,0,Investment_Breakdown_DATA!X547/ECO!X70))))</f>
        <v>0</v>
      </c>
      <c r="O617" s="64">
        <f>IF($C$2="National Currency",IF(Investment_Breakdown_DATA!Y547=0,0,Investment_Breakdown_DATA!Y547),IF($C$2="Current Exchange rate",IF(Investment_Breakdown_DATA!Y547=0,0,Investment_Breakdown_DATA!Y547/ECO!Y35),IF($C$2="Constant Exchange rate",IF(Investment_Breakdown_DATA!Y547=0,0,Investment_Breakdown_DATA!Y547/ECO!Y70))))</f>
        <v>0</v>
      </c>
      <c r="P617" s="144">
        <f>IF($C$2="National Currency",IF(Investment_Breakdown_DATA!Z547=0,0,Investment_Breakdown_DATA!Z547),IF($C$2="Current Exchange rate",IF(Investment_Breakdown_DATA!Z547=0,0,Investment_Breakdown_DATA!Z547/ECO!Z35),IF($C$2="Constant Exchange rate",IF(Investment_Breakdown_DATA!Z547=0,0,Investment_Breakdown_DATA!Z547/ECO!Z70))))</f>
        <v>0</v>
      </c>
      <c r="Q617" s="63">
        <f t="shared" si="171"/>
        <v>0</v>
      </c>
      <c r="R617" s="63" t="str">
        <f t="shared" si="172"/>
        <v>-</v>
      </c>
      <c r="S617" s="63" t="str">
        <f t="shared" si="173"/>
        <v>-</v>
      </c>
    </row>
    <row r="618" spans="3:19" ht="15" x14ac:dyDescent="0.25">
      <c r="C618" s="165"/>
      <c r="D618" s="166"/>
      <c r="E618" s="61" t="str">
        <f t="shared" si="170"/>
        <v>RO</v>
      </c>
      <c r="F618" s="64">
        <f>IF($C$2="National Currency",IF(Investment_Breakdown_DATA!P548=0,0,Investment_Breakdown_DATA!P548),IF($C$2="Current Exchange rate",IF(Investment_Breakdown_DATA!P548=0,0,Investment_Breakdown_DATA!P548/ECO!P36),IF($C$2="Constant Exchange rate",IF(Investment_Breakdown_DATA!P548=0,0,Investment_Breakdown_DATA!P548/ECO!P71))))</f>
        <v>0</v>
      </c>
      <c r="G618" s="64">
        <f>IF($C$2="National Currency",IF(Investment_Breakdown_DATA!Q548=0,0,Investment_Breakdown_DATA!Q548),IF($C$2="Current Exchange rate",IF(Investment_Breakdown_DATA!Q548=0,0,Investment_Breakdown_DATA!Q548/ECO!Q36),IF($C$2="Constant Exchange rate",IF(Investment_Breakdown_DATA!Q548=0,0,Investment_Breakdown_DATA!Q548/ECO!Q71))))</f>
        <v>0</v>
      </c>
      <c r="H618" s="64">
        <f>IF($C$2="National Currency",IF(Investment_Breakdown_DATA!R548=0,0,Investment_Breakdown_DATA!R548),IF($C$2="Current Exchange rate",IF(Investment_Breakdown_DATA!R548=0,0,Investment_Breakdown_DATA!R548/ECO!R36),IF($C$2="Constant Exchange rate",IF(Investment_Breakdown_DATA!R548=0,0,Investment_Breakdown_DATA!R548/ECO!R71))))</f>
        <v>0</v>
      </c>
      <c r="I618" s="64">
        <f>IF($C$2="National Currency",IF(Investment_Breakdown_DATA!S548=0,0,Investment_Breakdown_DATA!S548),IF($C$2="Current Exchange rate",IF(Investment_Breakdown_DATA!S548=0,0,Investment_Breakdown_DATA!S548/ECO!S36),IF($C$2="Constant Exchange rate",IF(Investment_Breakdown_DATA!S548=0,0,Investment_Breakdown_DATA!S548/ECO!S71))))</f>
        <v>0</v>
      </c>
      <c r="J618" s="64">
        <f>IF($C$2="National Currency",IF(Investment_Breakdown_DATA!T548=0,0,Investment_Breakdown_DATA!T548),IF($C$2="Current Exchange rate",IF(Investment_Breakdown_DATA!T548=0,0,Investment_Breakdown_DATA!T548/ECO!T36),IF($C$2="Constant Exchange rate",IF(Investment_Breakdown_DATA!T548=0,0,Investment_Breakdown_DATA!T548/ECO!T71))))</f>
        <v>0</v>
      </c>
      <c r="K618" s="64">
        <f>IF($C$2="National Currency",IF(Investment_Breakdown_DATA!U548=0,0,Investment_Breakdown_DATA!U548),IF($C$2="Current Exchange rate",IF(Investment_Breakdown_DATA!U548=0,0,Investment_Breakdown_DATA!U548/ECO!U36),IF($C$2="Constant Exchange rate",IF(Investment_Breakdown_DATA!U548=0,0,Investment_Breakdown_DATA!U548/ECO!U71))))</f>
        <v>0</v>
      </c>
      <c r="L618" s="64">
        <f>IF($C$2="National Currency",IF(Investment_Breakdown_DATA!V548=0,0,Investment_Breakdown_DATA!V548),IF($C$2="Current Exchange rate",IF(Investment_Breakdown_DATA!V548=0,0,Investment_Breakdown_DATA!V548/ECO!V36),IF($C$2="Constant Exchange rate",IF(Investment_Breakdown_DATA!V548=0,0,Investment_Breakdown_DATA!V548/ECO!V71))))</f>
        <v>0</v>
      </c>
      <c r="M618" s="64">
        <f>IF($C$2="National Currency",IF(Investment_Breakdown_DATA!W548=0,0,Investment_Breakdown_DATA!W548),IF($C$2="Current Exchange rate",IF(Investment_Breakdown_DATA!W548=0,0,Investment_Breakdown_DATA!W548/ECO!W36),IF($C$2="Constant Exchange rate",IF(Investment_Breakdown_DATA!W548=0,0,Investment_Breakdown_DATA!W548/ECO!W71))))</f>
        <v>0</v>
      </c>
      <c r="N618" s="64">
        <f>IF($C$2="National Currency",IF(Investment_Breakdown_DATA!X548=0,0,Investment_Breakdown_DATA!X548),IF($C$2="Current Exchange rate",IF(Investment_Breakdown_DATA!X548=0,0,Investment_Breakdown_DATA!X548/ECO!X36),IF($C$2="Constant Exchange rate",IF(Investment_Breakdown_DATA!X548=0,0,Investment_Breakdown_DATA!X548/ECO!X71))))</f>
        <v>0</v>
      </c>
      <c r="O618" s="64">
        <f>IF($C$2="National Currency",IF(Investment_Breakdown_DATA!Y548=0,0,Investment_Breakdown_DATA!Y548),IF($C$2="Current Exchange rate",IF(Investment_Breakdown_DATA!Y548=0,0,Investment_Breakdown_DATA!Y548/ECO!Y36),IF($C$2="Constant Exchange rate",IF(Investment_Breakdown_DATA!Y548=0,0,Investment_Breakdown_DATA!Y548/ECO!Y71))))</f>
        <v>0</v>
      </c>
      <c r="P618" s="144">
        <f>IF($C$2="National Currency",IF(Investment_Breakdown_DATA!Z548=0,0,Investment_Breakdown_DATA!Z548),IF($C$2="Current Exchange rate",IF(Investment_Breakdown_DATA!Z548=0,0,Investment_Breakdown_DATA!Z548/ECO!Z36),IF($C$2="Constant Exchange rate",IF(Investment_Breakdown_DATA!Z548=0,0,Investment_Breakdown_DATA!Z548/ECO!Z71))))</f>
        <v>0</v>
      </c>
      <c r="Q618" s="63">
        <f t="shared" si="171"/>
        <v>0</v>
      </c>
      <c r="R618" s="63" t="str">
        <f t="shared" si="172"/>
        <v>-</v>
      </c>
      <c r="S618" s="63" t="str">
        <f t="shared" si="173"/>
        <v>-</v>
      </c>
    </row>
    <row r="619" spans="3:19" ht="15" x14ac:dyDescent="0.25">
      <c r="C619" s="165"/>
      <c r="D619" s="166"/>
      <c r="E619" s="61" t="str">
        <f t="shared" si="170"/>
        <v>SE</v>
      </c>
      <c r="F619" s="64">
        <f>IF($C$2="National Currency",IF(Investment_Breakdown_DATA!P549=0,0,Investment_Breakdown_DATA!P549),IF($C$2="Current Exchange rate",IF(Investment_Breakdown_DATA!P549=0,0,Investment_Breakdown_DATA!P549/ECO!P37),IF($C$2="Constant Exchange rate",IF(Investment_Breakdown_DATA!P549=0,0,Investment_Breakdown_DATA!P549/ECO!P72))))</f>
        <v>0</v>
      </c>
      <c r="G619" s="64">
        <f>IF($C$2="National Currency",IF(Investment_Breakdown_DATA!Q549=0,0,Investment_Breakdown_DATA!Q549),IF($C$2="Current Exchange rate",IF(Investment_Breakdown_DATA!Q549=0,0,Investment_Breakdown_DATA!Q549/ECO!Q37),IF($C$2="Constant Exchange rate",IF(Investment_Breakdown_DATA!Q549=0,0,Investment_Breakdown_DATA!Q549/ECO!Q72))))</f>
        <v>0</v>
      </c>
      <c r="H619" s="64">
        <f>IF($C$2="National Currency",IF(Investment_Breakdown_DATA!R549=0,0,Investment_Breakdown_DATA!R549),IF($C$2="Current Exchange rate",IF(Investment_Breakdown_DATA!R549=0,0,Investment_Breakdown_DATA!R549/ECO!R37),IF($C$2="Constant Exchange rate",IF(Investment_Breakdown_DATA!R549=0,0,Investment_Breakdown_DATA!R549/ECO!R72))))</f>
        <v>0</v>
      </c>
      <c r="I619" s="64">
        <f>IF($C$2="National Currency",IF(Investment_Breakdown_DATA!S549=0,0,Investment_Breakdown_DATA!S549),IF($C$2="Current Exchange rate",IF(Investment_Breakdown_DATA!S549=0,0,Investment_Breakdown_DATA!S549/ECO!S37),IF($C$2="Constant Exchange rate",IF(Investment_Breakdown_DATA!S549=0,0,Investment_Breakdown_DATA!S549/ECO!S72))))</f>
        <v>0</v>
      </c>
      <c r="J619" s="64">
        <f>IF($C$2="National Currency",IF(Investment_Breakdown_DATA!T549=0,0,Investment_Breakdown_DATA!T549),IF($C$2="Current Exchange rate",IF(Investment_Breakdown_DATA!T549=0,0,Investment_Breakdown_DATA!T549/ECO!T37),IF($C$2="Constant Exchange rate",IF(Investment_Breakdown_DATA!T549=0,0,Investment_Breakdown_DATA!T549/ECO!T72))))</f>
        <v>0</v>
      </c>
      <c r="K619" s="64">
        <f>IF($C$2="National Currency",IF(Investment_Breakdown_DATA!U549=0,0,Investment_Breakdown_DATA!U549),IF($C$2="Current Exchange rate",IF(Investment_Breakdown_DATA!U549=0,0,Investment_Breakdown_DATA!U549/ECO!U37),IF($C$2="Constant Exchange rate",IF(Investment_Breakdown_DATA!U549=0,0,Investment_Breakdown_DATA!U549/ECO!U72))))</f>
        <v>0</v>
      </c>
      <c r="L619" s="64">
        <f>IF($C$2="National Currency",IF(Investment_Breakdown_DATA!V549=0,0,Investment_Breakdown_DATA!V549),IF($C$2="Current Exchange rate",IF(Investment_Breakdown_DATA!V549=0,0,Investment_Breakdown_DATA!V549/ECO!V37),IF($C$2="Constant Exchange rate",IF(Investment_Breakdown_DATA!V549=0,0,Investment_Breakdown_DATA!V549/ECO!V72))))</f>
        <v>0</v>
      </c>
      <c r="M619" s="64">
        <f>IF($C$2="National Currency",IF(Investment_Breakdown_DATA!W549=0,0,Investment_Breakdown_DATA!W549),IF($C$2="Current Exchange rate",IF(Investment_Breakdown_DATA!W549=0,0,Investment_Breakdown_DATA!W549/ECO!W37),IF($C$2="Constant Exchange rate",IF(Investment_Breakdown_DATA!W549=0,0,Investment_Breakdown_DATA!W549/ECO!W72))))</f>
        <v>0</v>
      </c>
      <c r="N619" s="64">
        <f>IF($C$2="National Currency",IF(Investment_Breakdown_DATA!X549=0,0,Investment_Breakdown_DATA!X549),IF($C$2="Current Exchange rate",IF(Investment_Breakdown_DATA!X549=0,0,Investment_Breakdown_DATA!X549/ECO!X37),IF($C$2="Constant Exchange rate",IF(Investment_Breakdown_DATA!X549=0,0,Investment_Breakdown_DATA!X549/ECO!X72))))</f>
        <v>0</v>
      </c>
      <c r="O619" s="64">
        <f>IF($C$2="National Currency",IF(Investment_Breakdown_DATA!Y549=0,0,Investment_Breakdown_DATA!Y549),IF($C$2="Current Exchange rate",IF(Investment_Breakdown_DATA!Y549=0,0,Investment_Breakdown_DATA!Y549/ECO!Y37),IF($C$2="Constant Exchange rate",IF(Investment_Breakdown_DATA!Y549=0,0,Investment_Breakdown_DATA!Y549/ECO!Y72))))</f>
        <v>0</v>
      </c>
      <c r="P619" s="144">
        <f>IF($C$2="National Currency",IF(Investment_Breakdown_DATA!Z549=0,0,Investment_Breakdown_DATA!Z549),IF($C$2="Current Exchange rate",IF(Investment_Breakdown_DATA!Z549=0,0,Investment_Breakdown_DATA!Z549/ECO!Z37),IF($C$2="Constant Exchange rate",IF(Investment_Breakdown_DATA!Z549=0,0,Investment_Breakdown_DATA!Z549/ECO!Z72))))</f>
        <v>0</v>
      </c>
      <c r="Q619" s="63">
        <f t="shared" si="171"/>
        <v>0</v>
      </c>
      <c r="R619" s="63" t="str">
        <f t="shared" si="172"/>
        <v>-</v>
      </c>
      <c r="S619" s="63" t="str">
        <f t="shared" si="173"/>
        <v>-</v>
      </c>
    </row>
    <row r="620" spans="3:19" ht="15" x14ac:dyDescent="0.25">
      <c r="C620" s="165"/>
      <c r="D620" s="166"/>
      <c r="E620" s="61" t="str">
        <f t="shared" si="170"/>
        <v>SI</v>
      </c>
      <c r="F620" s="64">
        <f>IF($C$2="National Currency",IF(Investment_Breakdown_DATA!P550=0,0,Investment_Breakdown_DATA!P550),IF($C$2="Current Exchange rate",IF(Investment_Breakdown_DATA!P550=0,0,Investment_Breakdown_DATA!P550/ECO!P38),IF($C$2="Constant Exchange rate",IF(Investment_Breakdown_DATA!P550=0,0,Investment_Breakdown_DATA!P550/ECO!P73))))</f>
        <v>0</v>
      </c>
      <c r="G620" s="64">
        <f>IF($C$2="National Currency",IF(Investment_Breakdown_DATA!Q550=0,0,Investment_Breakdown_DATA!Q550),IF($C$2="Current Exchange rate",IF(Investment_Breakdown_DATA!Q550=0,0,Investment_Breakdown_DATA!Q550/ECO!Q38),IF($C$2="Constant Exchange rate",IF(Investment_Breakdown_DATA!Q550=0,0,Investment_Breakdown_DATA!Q550/ECO!Q73))))</f>
        <v>0</v>
      </c>
      <c r="H620" s="64">
        <f>IF($C$2="National Currency",IF(Investment_Breakdown_DATA!R550=0,0,Investment_Breakdown_DATA!R550),IF($C$2="Current Exchange rate",IF(Investment_Breakdown_DATA!R550=0,0,Investment_Breakdown_DATA!R550/ECO!R38),IF($C$2="Constant Exchange rate",IF(Investment_Breakdown_DATA!R550=0,0,Investment_Breakdown_DATA!R550/ECO!R73))))</f>
        <v>0</v>
      </c>
      <c r="I620" s="64">
        <f>IF($C$2="National Currency",IF(Investment_Breakdown_DATA!S550=0,0,Investment_Breakdown_DATA!S550),IF($C$2="Current Exchange rate",IF(Investment_Breakdown_DATA!S550=0,0,Investment_Breakdown_DATA!S550/ECO!S38),IF($C$2="Constant Exchange rate",IF(Investment_Breakdown_DATA!S550=0,0,Investment_Breakdown_DATA!S550/ECO!S73))))</f>
        <v>0</v>
      </c>
      <c r="J620" s="64">
        <f>IF($C$2="National Currency",IF(Investment_Breakdown_DATA!T550=0,0,Investment_Breakdown_DATA!T550),IF($C$2="Current Exchange rate",IF(Investment_Breakdown_DATA!T550=0,0,Investment_Breakdown_DATA!T550/ECO!T38),IF($C$2="Constant Exchange rate",IF(Investment_Breakdown_DATA!T550=0,0,Investment_Breakdown_DATA!T550/ECO!T73))))</f>
        <v>0</v>
      </c>
      <c r="K620" s="64">
        <f>IF($C$2="National Currency",IF(Investment_Breakdown_DATA!U550=0,0,Investment_Breakdown_DATA!U550),IF($C$2="Current Exchange rate",IF(Investment_Breakdown_DATA!U550=0,0,Investment_Breakdown_DATA!U550/ECO!U38),IF($C$2="Constant Exchange rate",IF(Investment_Breakdown_DATA!U550=0,0,Investment_Breakdown_DATA!U550/ECO!U73))))</f>
        <v>0</v>
      </c>
      <c r="L620" s="64">
        <f>IF($C$2="National Currency",IF(Investment_Breakdown_DATA!V550=0,0,Investment_Breakdown_DATA!V550),IF($C$2="Current Exchange rate",IF(Investment_Breakdown_DATA!V550=0,0,Investment_Breakdown_DATA!V550/ECO!V38),IF($C$2="Constant Exchange rate",IF(Investment_Breakdown_DATA!V550=0,0,Investment_Breakdown_DATA!V550/ECO!V73))))</f>
        <v>0</v>
      </c>
      <c r="M620" s="64">
        <f>IF($C$2="National Currency",IF(Investment_Breakdown_DATA!W550=0,0,Investment_Breakdown_DATA!W550),IF($C$2="Current Exchange rate",IF(Investment_Breakdown_DATA!W550=0,0,Investment_Breakdown_DATA!W550/ECO!W38),IF($C$2="Constant Exchange rate",IF(Investment_Breakdown_DATA!W550=0,0,Investment_Breakdown_DATA!W550/ECO!W73))))</f>
        <v>0</v>
      </c>
      <c r="N620" s="64">
        <f>IF($C$2="National Currency",IF(Investment_Breakdown_DATA!X550=0,0,Investment_Breakdown_DATA!X550),IF($C$2="Current Exchange rate",IF(Investment_Breakdown_DATA!X550=0,0,Investment_Breakdown_DATA!X550/ECO!X38),IF($C$2="Constant Exchange rate",IF(Investment_Breakdown_DATA!X550=0,0,Investment_Breakdown_DATA!X550/ECO!X73))))</f>
        <v>0</v>
      </c>
      <c r="O620" s="64">
        <f>IF($C$2="National Currency",IF(Investment_Breakdown_DATA!Y550=0,0,Investment_Breakdown_DATA!Y550),IF($C$2="Current Exchange rate",IF(Investment_Breakdown_DATA!Y550=0,0,Investment_Breakdown_DATA!Y550/ECO!Y38),IF($C$2="Constant Exchange rate",IF(Investment_Breakdown_DATA!Y550=0,0,Investment_Breakdown_DATA!Y550/ECO!Y73))))</f>
        <v>1.5</v>
      </c>
      <c r="P620" s="144">
        <f>IF($C$2="National Currency",IF(Investment_Breakdown_DATA!Z550=0,0,Investment_Breakdown_DATA!Z550),IF($C$2="Current Exchange rate",IF(Investment_Breakdown_DATA!Z550=0,0,Investment_Breakdown_DATA!Z550/ECO!Z38),IF($C$2="Constant Exchange rate",IF(Investment_Breakdown_DATA!Z550=0,0,Investment_Breakdown_DATA!Z550/ECO!Z73))))</f>
        <v>0</v>
      </c>
      <c r="Q620" s="63">
        <f t="shared" si="171"/>
        <v>5.7788375979954781E-5</v>
      </c>
      <c r="R620" s="63" t="str">
        <f t="shared" si="172"/>
        <v>-</v>
      </c>
      <c r="S620" s="63" t="str">
        <f t="shared" si="173"/>
        <v>-</v>
      </c>
    </row>
    <row r="621" spans="3:19" ht="15" x14ac:dyDescent="0.25">
      <c r="C621" s="165"/>
      <c r="D621" s="166"/>
      <c r="E621" s="61" t="str">
        <f t="shared" si="170"/>
        <v xml:space="preserve">SK </v>
      </c>
      <c r="F621" s="64">
        <f>IF($C$2="National Currency",IF(Investment_Breakdown_DATA!P551=0,0,Investment_Breakdown_DATA!P551),IF($C$2="Current Exchange rate",IF(Investment_Breakdown_DATA!P551=0,0,Investment_Breakdown_DATA!P551/ECO!P39),IF($C$2="Constant Exchange rate",IF(Investment_Breakdown_DATA!P551=0,0,Investment_Breakdown_DATA!P551/ECO!P74))))</f>
        <v>0</v>
      </c>
      <c r="G621" s="64">
        <f>IF($C$2="National Currency",IF(Investment_Breakdown_DATA!Q551=0,0,Investment_Breakdown_DATA!Q551),IF($C$2="Current Exchange rate",IF(Investment_Breakdown_DATA!Q551=0,0,Investment_Breakdown_DATA!Q551/ECO!Q39),IF($C$2="Constant Exchange rate",IF(Investment_Breakdown_DATA!Q551=0,0,Investment_Breakdown_DATA!Q551/ECO!Q74))))</f>
        <v>0</v>
      </c>
      <c r="H621" s="64">
        <f>IF($C$2="National Currency",IF(Investment_Breakdown_DATA!R551=0,0,Investment_Breakdown_DATA!R551),IF($C$2="Current Exchange rate",IF(Investment_Breakdown_DATA!R551=0,0,Investment_Breakdown_DATA!R551/ECO!R39),IF($C$2="Constant Exchange rate",IF(Investment_Breakdown_DATA!R551=0,0,Investment_Breakdown_DATA!R551/ECO!R74))))</f>
        <v>0</v>
      </c>
      <c r="I621" s="64">
        <f>IF($C$2="National Currency",IF(Investment_Breakdown_DATA!S551=0,0,Investment_Breakdown_DATA!S551),IF($C$2="Current Exchange rate",IF(Investment_Breakdown_DATA!S551=0,0,Investment_Breakdown_DATA!S551/ECO!S39),IF($C$2="Constant Exchange rate",IF(Investment_Breakdown_DATA!S551=0,0,Investment_Breakdown_DATA!S551/ECO!S74))))</f>
        <v>0</v>
      </c>
      <c r="J621" s="64">
        <f>IF($C$2="National Currency",IF(Investment_Breakdown_DATA!T551=0,0,Investment_Breakdown_DATA!T551),IF($C$2="Current Exchange rate",IF(Investment_Breakdown_DATA!T551=0,0,Investment_Breakdown_DATA!T551/ECO!T39),IF($C$2="Constant Exchange rate",IF(Investment_Breakdown_DATA!T551=0,0,Investment_Breakdown_DATA!T551/ECO!T74))))</f>
        <v>0</v>
      </c>
      <c r="K621" s="64">
        <f>IF($C$2="National Currency",IF(Investment_Breakdown_DATA!U551=0,0,Investment_Breakdown_DATA!U551),IF($C$2="Current Exchange rate",IF(Investment_Breakdown_DATA!U551=0,0,Investment_Breakdown_DATA!U551/ECO!U39),IF($C$2="Constant Exchange rate",IF(Investment_Breakdown_DATA!U551=0,0,Investment_Breakdown_DATA!U551/ECO!U74))))</f>
        <v>0</v>
      </c>
      <c r="L621" s="64">
        <f>IF($C$2="National Currency",IF(Investment_Breakdown_DATA!V551=0,0,Investment_Breakdown_DATA!V551),IF($C$2="Current Exchange rate",IF(Investment_Breakdown_DATA!V551=0,0,Investment_Breakdown_DATA!V551/ECO!V39),IF($C$2="Constant Exchange rate",IF(Investment_Breakdown_DATA!V551=0,0,Investment_Breakdown_DATA!V551/ECO!V74))))</f>
        <v>0</v>
      </c>
      <c r="M621" s="64">
        <f>IF($C$2="National Currency",IF(Investment_Breakdown_DATA!W551=0,0,Investment_Breakdown_DATA!W551),IF($C$2="Current Exchange rate",IF(Investment_Breakdown_DATA!W551=0,0,Investment_Breakdown_DATA!W551/ECO!W39),IF($C$2="Constant Exchange rate",IF(Investment_Breakdown_DATA!W551=0,0,Investment_Breakdown_DATA!W551/ECO!W74))))</f>
        <v>0</v>
      </c>
      <c r="N621" s="64">
        <f>IF($C$2="National Currency",IF(Investment_Breakdown_DATA!X551=0,0,Investment_Breakdown_DATA!X551),IF($C$2="Current Exchange rate",IF(Investment_Breakdown_DATA!X551=0,0,Investment_Breakdown_DATA!X551/ECO!X39),IF($C$2="Constant Exchange rate",IF(Investment_Breakdown_DATA!X551=0,0,Investment_Breakdown_DATA!X551/ECO!X74))))</f>
        <v>0</v>
      </c>
      <c r="O621" s="64">
        <f>IF($C$2="National Currency",IF(Investment_Breakdown_DATA!Y551=0,0,Investment_Breakdown_DATA!Y551),IF($C$2="Current Exchange rate",IF(Investment_Breakdown_DATA!Y551=0,0,Investment_Breakdown_DATA!Y551/ECO!Y39),IF($C$2="Constant Exchange rate",IF(Investment_Breakdown_DATA!Y551=0,0,Investment_Breakdown_DATA!Y551/ECO!Y74))))</f>
        <v>0</v>
      </c>
      <c r="P621" s="144">
        <f>IF($C$2="National Currency",IF(Investment_Breakdown_DATA!Z551=0,0,Investment_Breakdown_DATA!Z551),IF($C$2="Current Exchange rate",IF(Investment_Breakdown_DATA!Z551=0,0,Investment_Breakdown_DATA!Z551/ECO!Z39),IF($C$2="Constant Exchange rate",IF(Investment_Breakdown_DATA!Z551=0,0,Investment_Breakdown_DATA!Z551/ECO!Z74))))</f>
        <v>0</v>
      </c>
      <c r="Q621" s="63">
        <f t="shared" si="171"/>
        <v>0</v>
      </c>
      <c r="R621" s="63" t="str">
        <f t="shared" si="172"/>
        <v>-</v>
      </c>
      <c r="S621" s="63" t="str">
        <f t="shared" si="173"/>
        <v>-</v>
      </c>
    </row>
    <row r="622" spans="3:19" ht="15" x14ac:dyDescent="0.25">
      <c r="C622" s="165"/>
      <c r="D622" s="166"/>
      <c r="E622" s="61" t="str">
        <f t="shared" si="170"/>
        <v>TR</v>
      </c>
      <c r="F622" s="64">
        <f>IF($C$2="National Currency",IF(Investment_Breakdown_DATA!P552=0,0,Investment_Breakdown_DATA!P552),IF($C$2="Current Exchange rate",IF(Investment_Breakdown_DATA!P552=0,0,Investment_Breakdown_DATA!P552/ECO!P40),IF($C$2="Constant Exchange rate",IF(Investment_Breakdown_DATA!P552=0,0,Investment_Breakdown_DATA!P552/ECO!P75))))</f>
        <v>0</v>
      </c>
      <c r="G622" s="64">
        <f>IF($C$2="National Currency",IF(Investment_Breakdown_DATA!Q552=0,0,Investment_Breakdown_DATA!Q552),IF($C$2="Current Exchange rate",IF(Investment_Breakdown_DATA!Q552=0,0,Investment_Breakdown_DATA!Q552/ECO!Q40),IF($C$2="Constant Exchange rate",IF(Investment_Breakdown_DATA!Q552=0,0,Investment_Breakdown_DATA!Q552/ECO!Q75))))</f>
        <v>0</v>
      </c>
      <c r="H622" s="64">
        <f>IF($C$2="National Currency",IF(Investment_Breakdown_DATA!R552=0,0,Investment_Breakdown_DATA!R552),IF($C$2="Current Exchange rate",IF(Investment_Breakdown_DATA!R552=0,0,Investment_Breakdown_DATA!R552/ECO!R40),IF($C$2="Constant Exchange rate",IF(Investment_Breakdown_DATA!R552=0,0,Investment_Breakdown_DATA!R552/ECO!R75))))</f>
        <v>0</v>
      </c>
      <c r="I622" s="64">
        <f>IF($C$2="National Currency",IF(Investment_Breakdown_DATA!S552=0,0,Investment_Breakdown_DATA!S552),IF($C$2="Current Exchange rate",IF(Investment_Breakdown_DATA!S552=0,0,Investment_Breakdown_DATA!S552/ECO!S40),IF($C$2="Constant Exchange rate",IF(Investment_Breakdown_DATA!S552=0,0,Investment_Breakdown_DATA!S552/ECO!S75))))</f>
        <v>0</v>
      </c>
      <c r="J622" s="64">
        <f>IF($C$2="National Currency",IF(Investment_Breakdown_DATA!T552=0,0,Investment_Breakdown_DATA!T552),IF($C$2="Current Exchange rate",IF(Investment_Breakdown_DATA!T552=0,0,Investment_Breakdown_DATA!T552/ECO!T40),IF($C$2="Constant Exchange rate",IF(Investment_Breakdown_DATA!T552=0,0,Investment_Breakdown_DATA!T552/ECO!T75))))</f>
        <v>0</v>
      </c>
      <c r="K622" s="64">
        <f>IF($C$2="National Currency",IF(Investment_Breakdown_DATA!U552=0,0,Investment_Breakdown_DATA!U552),IF($C$2="Current Exchange rate",IF(Investment_Breakdown_DATA!U552=0,0,Investment_Breakdown_DATA!U552/ECO!U40),IF($C$2="Constant Exchange rate",IF(Investment_Breakdown_DATA!U552=0,0,Investment_Breakdown_DATA!U552/ECO!U75))))</f>
        <v>0</v>
      </c>
      <c r="L622" s="64">
        <f>IF($C$2="National Currency",IF(Investment_Breakdown_DATA!V552=0,0,Investment_Breakdown_DATA!V552),IF($C$2="Current Exchange rate",IF(Investment_Breakdown_DATA!V552=0,0,Investment_Breakdown_DATA!V552/ECO!V40),IF($C$2="Constant Exchange rate",IF(Investment_Breakdown_DATA!V552=0,0,Investment_Breakdown_DATA!V552/ECO!V75))))</f>
        <v>0</v>
      </c>
      <c r="M622" s="64">
        <f>IF($C$2="National Currency",IF(Investment_Breakdown_DATA!W552=0,0,Investment_Breakdown_DATA!W552),IF($C$2="Current Exchange rate",IF(Investment_Breakdown_DATA!W552=0,0,Investment_Breakdown_DATA!W552/ECO!W40),IF($C$2="Constant Exchange rate",IF(Investment_Breakdown_DATA!W552=0,0,Investment_Breakdown_DATA!W552/ECO!W75))))</f>
        <v>0</v>
      </c>
      <c r="N622" s="64">
        <f>IF($C$2="National Currency",IF(Investment_Breakdown_DATA!X552=0,0,Investment_Breakdown_DATA!X552),IF($C$2="Current Exchange rate",IF(Investment_Breakdown_DATA!X552=0,0,Investment_Breakdown_DATA!X552/ECO!X40),IF($C$2="Constant Exchange rate",IF(Investment_Breakdown_DATA!X552=0,0,Investment_Breakdown_DATA!X552/ECO!X75))))</f>
        <v>0</v>
      </c>
      <c r="O622" s="64">
        <f>IF($C$2="National Currency",IF(Investment_Breakdown_DATA!Y552=0,0,Investment_Breakdown_DATA!Y552),IF($C$2="Current Exchange rate",IF(Investment_Breakdown_DATA!Y552=0,0,Investment_Breakdown_DATA!Y552/ECO!Y40),IF($C$2="Constant Exchange rate",IF(Investment_Breakdown_DATA!Y552=0,0,Investment_Breakdown_DATA!Y552/ECO!Y75))))</f>
        <v>0</v>
      </c>
      <c r="P622" s="144">
        <f>IF($C$2="National Currency",IF(Investment_Breakdown_DATA!Z552=0,0,Investment_Breakdown_DATA!Z552),IF($C$2="Current Exchange rate",IF(Investment_Breakdown_DATA!Z552=0,0,Investment_Breakdown_DATA!Z552/ECO!Z40),IF($C$2="Constant Exchange rate",IF(Investment_Breakdown_DATA!Z552=0,0,Investment_Breakdown_DATA!Z552/ECO!Z75))))</f>
        <v>0</v>
      </c>
      <c r="Q622" s="63">
        <f t="shared" si="171"/>
        <v>0</v>
      </c>
      <c r="R622" s="63" t="str">
        <f t="shared" si="172"/>
        <v>-</v>
      </c>
      <c r="S622" s="63" t="str">
        <f t="shared" si="173"/>
        <v>-</v>
      </c>
    </row>
    <row r="623" spans="3:19" ht="15" x14ac:dyDescent="0.25">
      <c r="C623" s="165"/>
      <c r="D623" s="166"/>
      <c r="E623" s="61" t="s">
        <v>34</v>
      </c>
      <c r="F623" s="65">
        <f>IF($C$2="National Currency",IF(Investment_Breakdown_DATA!P553=0,0,Investment_Breakdown_DATA!P553),IF($C$2="Current Exchange rate",IF(Investment_Breakdown_DATA!P553=0,0,Investment_Breakdown_DATA!P553/ECO!P41),IF($C$2="Constant Exchange rate",IF(Investment_Breakdown_DATA!P553=0,0,Investment_Breakdown_DATA!P553/ECO!P76))))</f>
        <v>0</v>
      </c>
      <c r="G623" s="65">
        <f>IF($C$2="National Currency",IF(Investment_Breakdown_DATA!Q553=0,0,Investment_Breakdown_DATA!Q553),IF($C$2="Current Exchange rate",IF(Investment_Breakdown_DATA!Q553=0,0,Investment_Breakdown_DATA!Q553/ECO!Q41),IF($C$2="Constant Exchange rate",IF(Investment_Breakdown_DATA!Q553=0,0,Investment_Breakdown_DATA!Q553/ECO!Q76))))</f>
        <v>0</v>
      </c>
      <c r="H623" s="65">
        <f>IF($C$2="National Currency",IF(Investment_Breakdown_DATA!R553=0,0,Investment_Breakdown_DATA!R553),IF($C$2="Current Exchange rate",IF(Investment_Breakdown_DATA!R553=0,0,Investment_Breakdown_DATA!R553/ECO!R41),IF($C$2="Constant Exchange rate",IF(Investment_Breakdown_DATA!R553=0,0,Investment_Breakdown_DATA!R553/ECO!R76))))</f>
        <v>0</v>
      </c>
      <c r="I623" s="65">
        <f>IF($C$2="National Currency",IF(Investment_Breakdown_DATA!S553=0,0,Investment_Breakdown_DATA!S553),IF($C$2="Current Exchange rate",IF(Investment_Breakdown_DATA!S553=0,0,Investment_Breakdown_DATA!S553/ECO!S41),IF($C$2="Constant Exchange rate",IF(Investment_Breakdown_DATA!S553=0,0,Investment_Breakdown_DATA!S553/ECO!S76))))</f>
        <v>0</v>
      </c>
      <c r="J623" s="65">
        <f>IF($C$2="National Currency",IF(Investment_Breakdown_DATA!T553=0,0,Investment_Breakdown_DATA!T553),IF($C$2="Current Exchange rate",IF(Investment_Breakdown_DATA!T553=0,0,Investment_Breakdown_DATA!T553/ECO!T41),IF($C$2="Constant Exchange rate",IF(Investment_Breakdown_DATA!T553=0,0,Investment_Breakdown_DATA!T553/ECO!T76))))</f>
        <v>0</v>
      </c>
      <c r="K623" s="65">
        <f>IF($C$2="National Currency",IF(Investment_Breakdown_DATA!U553=0,0,Investment_Breakdown_DATA!U553),IF($C$2="Current Exchange rate",IF(Investment_Breakdown_DATA!U553=0,0,Investment_Breakdown_DATA!U553/ECO!U41),IF($C$2="Constant Exchange rate",IF(Investment_Breakdown_DATA!U553=0,0,Investment_Breakdown_DATA!U553/ECO!U76))))</f>
        <v>0</v>
      </c>
      <c r="L623" s="65">
        <f>IF($C$2="National Currency",IF(Investment_Breakdown_DATA!V553=0,0,Investment_Breakdown_DATA!V553),IF($C$2="Current Exchange rate",IF(Investment_Breakdown_DATA!V553=0,0,Investment_Breakdown_DATA!V553/ECO!V41),IF($C$2="Constant Exchange rate",IF(Investment_Breakdown_DATA!V553=0,0,Investment_Breakdown_DATA!V553/ECO!V76))))</f>
        <v>0</v>
      </c>
      <c r="M623" s="65">
        <f>IF($C$2="National Currency",IF(Investment_Breakdown_DATA!W553=0,0,Investment_Breakdown_DATA!W553),IF($C$2="Current Exchange rate",IF(Investment_Breakdown_DATA!W553=0,0,Investment_Breakdown_DATA!W553/ECO!W41),IF($C$2="Constant Exchange rate",IF(Investment_Breakdown_DATA!W553=0,0,Investment_Breakdown_DATA!W553/ECO!W76))))</f>
        <v>0</v>
      </c>
      <c r="N623" s="65">
        <f>IF($C$2="National Currency",IF(Investment_Breakdown_DATA!X553=0,0,Investment_Breakdown_DATA!X553),IF($C$2="Current Exchange rate",IF(Investment_Breakdown_DATA!X553=0,0,Investment_Breakdown_DATA!X553/ECO!X41),IF($C$2="Constant Exchange rate",IF(Investment_Breakdown_DATA!X553=0,0,Investment_Breakdown_DATA!X553/ECO!X76))))</f>
        <v>0</v>
      </c>
      <c r="O623" s="65">
        <f>IF($C$2="National Currency",IF(Investment_Breakdown_DATA!Y553=0,0,Investment_Breakdown_DATA!Y553),IF($C$2="Current Exchange rate",IF(Investment_Breakdown_DATA!Y553=0,0,Investment_Breakdown_DATA!Y553/ECO!Y41),IF($C$2="Constant Exchange rate",IF(Investment_Breakdown_DATA!Y553=0,0,Investment_Breakdown_DATA!Y553/ECO!Y76))))</f>
        <v>0</v>
      </c>
      <c r="P623" s="145">
        <f>IF($C$2="National Currency",IF(Investment_Breakdown_DATA!Z553=0,0,Investment_Breakdown_DATA!Z553),IF($C$2="Current Exchange rate",IF(Investment_Breakdown_DATA!Z553=0,0,Investment_Breakdown_DATA!Z553/ECO!Z41),IF($C$2="Constant Exchange rate",IF(Investment_Breakdown_DATA!Z553=0,0,Investment_Breakdown_DATA!Z553/ECO!Z76))))</f>
        <v>0</v>
      </c>
      <c r="Q623" s="63">
        <f t="shared" si="171"/>
        <v>0</v>
      </c>
      <c r="R623" s="63" t="str">
        <f t="shared" si="172"/>
        <v>-</v>
      </c>
      <c r="S623" s="63" t="str">
        <f t="shared" si="173"/>
        <v>-</v>
      </c>
    </row>
    <row r="624" spans="3:19" ht="15.75" thickBot="1" x14ac:dyDescent="0.3">
      <c r="C624" s="171"/>
      <c r="D624" s="172"/>
      <c r="E624" s="87" t="s">
        <v>100</v>
      </c>
      <c r="F624" s="87">
        <f>SUM(F592:F623)</f>
        <v>22554.064038589488</v>
      </c>
      <c r="G624" s="87">
        <f t="shared" ref="G624:O624" si="174">SUM(G592:G623)</f>
        <v>22231.192448436464</v>
      </c>
      <c r="H624" s="87">
        <f t="shared" si="174"/>
        <v>22081.549567531605</v>
      </c>
      <c r="I624" s="87">
        <f t="shared" si="174"/>
        <v>21748.405688622759</v>
      </c>
      <c r="J624" s="87">
        <f t="shared" si="174"/>
        <v>21836.919792914174</v>
      </c>
      <c r="K624" s="87">
        <f t="shared" si="174"/>
        <v>22553.598904690618</v>
      </c>
      <c r="L624" s="87">
        <f t="shared" si="174"/>
        <v>23460.188124584169</v>
      </c>
      <c r="M624" s="87">
        <f t="shared" si="174"/>
        <v>24450.041116101133</v>
      </c>
      <c r="N624" s="87">
        <f t="shared" si="174"/>
        <v>25150.312405189623</v>
      </c>
      <c r="O624" s="87">
        <f t="shared" si="174"/>
        <v>25956.777198935462</v>
      </c>
      <c r="P624" s="146" t="s">
        <v>181</v>
      </c>
      <c r="Q624" s="63">
        <f t="shared" si="171"/>
        <v>1</v>
      </c>
      <c r="R624" s="95"/>
      <c r="S624" s="95"/>
    </row>
    <row r="625" spans="3:19" ht="16.5" thickTop="1" thickBot="1" x14ac:dyDescent="0.3">
      <c r="C625" s="173"/>
      <c r="D625" s="174"/>
      <c r="E625" s="93" t="s">
        <v>103</v>
      </c>
      <c r="F625" s="89">
        <v>22554.064453125</v>
      </c>
      <c r="G625" s="89">
        <v>22231.193359375</v>
      </c>
      <c r="H625" s="89">
        <v>22081.548828125</v>
      </c>
      <c r="I625" s="89">
        <v>21748.40625</v>
      </c>
      <c r="J625" s="89">
        <v>21836.919921875</v>
      </c>
      <c r="K625" s="89">
        <v>22553.599609375</v>
      </c>
      <c r="L625" s="89">
        <v>23460.1875</v>
      </c>
      <c r="M625" s="89">
        <v>24450.041015625</v>
      </c>
      <c r="N625" s="89">
        <v>25150.3125</v>
      </c>
      <c r="O625" s="89">
        <v>25955.27734375</v>
      </c>
      <c r="P625" s="147" t="s">
        <v>181</v>
      </c>
      <c r="Q625" s="63">
        <f t="shared" si="171"/>
        <v>0.99994221720308463</v>
      </c>
      <c r="R625" s="63">
        <f t="shared" si="172"/>
        <v>3.2006156732645064E-2</v>
      </c>
      <c r="S625" s="63">
        <f t="shared" si="173"/>
        <v>0.15080265899274492</v>
      </c>
    </row>
    <row r="626" spans="3:19" ht="15.75" thickTop="1" x14ac:dyDescent="0.25">
      <c r="E626" s="86" t="s">
        <v>104</v>
      </c>
      <c r="F626" s="90"/>
      <c r="G626" s="90">
        <f>G625/F625-1</f>
        <v>-1.4315428353103954E-2</v>
      </c>
      <c r="H626" s="90">
        <f t="shared" ref="H626:O626" si="175">H625/G625-1</f>
        <v>-6.7312864780105786E-3</v>
      </c>
      <c r="I626" s="90">
        <f t="shared" si="175"/>
        <v>-1.508692079156515E-2</v>
      </c>
      <c r="J626" s="90">
        <f t="shared" si="175"/>
        <v>4.0698923340647397E-3</v>
      </c>
      <c r="K626" s="90">
        <f t="shared" si="175"/>
        <v>3.2819632533527265E-2</v>
      </c>
      <c r="L626" s="90">
        <f t="shared" si="175"/>
        <v>4.0197037560609772E-2</v>
      </c>
      <c r="M626" s="90">
        <f t="shared" si="175"/>
        <v>4.2192907265766744E-2</v>
      </c>
      <c r="N626" s="90">
        <f t="shared" si="175"/>
        <v>2.8640912460125678E-2</v>
      </c>
      <c r="O626" s="91">
        <f t="shared" si="175"/>
        <v>3.2006156732645064E-2</v>
      </c>
      <c r="P626" s="91"/>
    </row>
    <row r="629" spans="3:19" ht="18.75" x14ac:dyDescent="0.15">
      <c r="C629" s="159" t="s">
        <v>157</v>
      </c>
      <c r="D629" s="160"/>
      <c r="E629" s="167" t="s">
        <v>123</v>
      </c>
      <c r="F629" s="168"/>
      <c r="G629" s="168"/>
      <c r="H629" s="168"/>
      <c r="I629" s="168"/>
      <c r="J629" s="168"/>
      <c r="K629" s="168"/>
      <c r="L629" s="168"/>
      <c r="M629" s="168"/>
      <c r="N629" s="168"/>
      <c r="O629" s="168"/>
      <c r="P629" s="169"/>
    </row>
    <row r="630" spans="3:19" ht="15" x14ac:dyDescent="0.15">
      <c r="C630" s="163" t="s">
        <v>116</v>
      </c>
      <c r="D630" s="164"/>
      <c r="E630" s="57">
        <v>17</v>
      </c>
      <c r="F630" s="58">
        <v>2004</v>
      </c>
      <c r="G630" s="58">
        <f t="shared" ref="G630:P630" si="176">F630+1</f>
        <v>2005</v>
      </c>
      <c r="H630" s="58">
        <f t="shared" si="176"/>
        <v>2006</v>
      </c>
      <c r="I630" s="58">
        <f t="shared" si="176"/>
        <v>2007</v>
      </c>
      <c r="J630" s="58">
        <f t="shared" si="176"/>
        <v>2008</v>
      </c>
      <c r="K630" s="58">
        <f t="shared" si="176"/>
        <v>2009</v>
      </c>
      <c r="L630" s="58">
        <f t="shared" si="176"/>
        <v>2010</v>
      </c>
      <c r="M630" s="58">
        <f t="shared" si="176"/>
        <v>2011</v>
      </c>
      <c r="N630" s="58">
        <f t="shared" si="176"/>
        <v>2012</v>
      </c>
      <c r="O630" s="107">
        <f t="shared" si="176"/>
        <v>2013</v>
      </c>
      <c r="P630" s="107">
        <f t="shared" si="176"/>
        <v>2014</v>
      </c>
      <c r="Q630" s="59" t="s">
        <v>102</v>
      </c>
      <c r="R630" s="60" t="s">
        <v>126</v>
      </c>
      <c r="S630" s="59" t="s">
        <v>127</v>
      </c>
    </row>
    <row r="631" spans="3:19" ht="15" x14ac:dyDescent="0.25">
      <c r="C631" s="165"/>
      <c r="D631" s="166"/>
      <c r="E631" s="61" t="str">
        <f t="shared" ref="E631:E661" si="177">E553</f>
        <v>AT</v>
      </c>
      <c r="F631" s="62">
        <f>IF($C$2="National Currency",IF(Investment_Breakdown_DATA!P558=0,0,Investment_Breakdown_DATA!P558),IF($C$2="Current Exchange rate",IF(Investment_Breakdown_DATA!P558=0,0,Investment_Breakdown_DATA!P558/ECO!P10),IF($C$2="Constant Exchange rate",IF(Investment_Breakdown_DATA!P558=0,0,Investment_Breakdown_DATA!P558/ECO!P45))))</f>
        <v>0</v>
      </c>
      <c r="G631" s="62">
        <f>IF($C$2="National Currency",IF(Investment_Breakdown_DATA!Q558=0,0,Investment_Breakdown_DATA!Q558),IF($C$2="Current Exchange rate",IF(Investment_Breakdown_DATA!Q558=0,0,Investment_Breakdown_DATA!Q558/ECO!Q10),IF($C$2="Constant Exchange rate",IF(Investment_Breakdown_DATA!Q558=0,0,Investment_Breakdown_DATA!Q558/ECO!Q45))))</f>
        <v>0</v>
      </c>
      <c r="H631" s="62">
        <f>IF($C$2="National Currency",IF(Investment_Breakdown_DATA!R558=0,0,Investment_Breakdown_DATA!R558),IF($C$2="Current Exchange rate",IF(Investment_Breakdown_DATA!R558=0,0,Investment_Breakdown_DATA!R558/ECO!R10),IF($C$2="Constant Exchange rate",IF(Investment_Breakdown_DATA!R558=0,0,Investment_Breakdown_DATA!R558/ECO!R45))))</f>
        <v>0</v>
      </c>
      <c r="I631" s="62">
        <f>IF($C$2="National Currency",IF(Investment_Breakdown_DATA!S558=0,0,Investment_Breakdown_DATA!S558),IF($C$2="Current Exchange rate",IF(Investment_Breakdown_DATA!S558=0,0,Investment_Breakdown_DATA!S558/ECO!S10),IF($C$2="Constant Exchange rate",IF(Investment_Breakdown_DATA!S558=0,0,Investment_Breakdown_DATA!S558/ECO!S45))))</f>
        <v>0</v>
      </c>
      <c r="J631" s="62">
        <f>IF($C$2="National Currency",IF(Investment_Breakdown_DATA!T558=0,0,Investment_Breakdown_DATA!T558),IF($C$2="Current Exchange rate",IF(Investment_Breakdown_DATA!T558=0,0,Investment_Breakdown_DATA!T558/ECO!T10),IF($C$2="Constant Exchange rate",IF(Investment_Breakdown_DATA!T558=0,0,Investment_Breakdown_DATA!T558/ECO!T45))))</f>
        <v>0</v>
      </c>
      <c r="K631" s="62">
        <f>IF($C$2="National Currency",IF(Investment_Breakdown_DATA!U558=0,0,Investment_Breakdown_DATA!U558),IF($C$2="Current Exchange rate",IF(Investment_Breakdown_DATA!U558=0,0,Investment_Breakdown_DATA!U558/ECO!U10),IF($C$2="Constant Exchange rate",IF(Investment_Breakdown_DATA!U558=0,0,Investment_Breakdown_DATA!U558/ECO!U45))))</f>
        <v>0</v>
      </c>
      <c r="L631" s="62">
        <f>IF($C$2="National Currency",IF(Investment_Breakdown_DATA!V558=0,0,Investment_Breakdown_DATA!V558),IF($C$2="Current Exchange rate",IF(Investment_Breakdown_DATA!V558=0,0,Investment_Breakdown_DATA!V558/ECO!V10),IF($C$2="Constant Exchange rate",IF(Investment_Breakdown_DATA!V558=0,0,Investment_Breakdown_DATA!V558/ECO!V45))))</f>
        <v>0</v>
      </c>
      <c r="M631" s="62">
        <f>IF($C$2="National Currency",IF(Investment_Breakdown_DATA!W558=0,0,Investment_Breakdown_DATA!W558),IF($C$2="Current Exchange rate",IF(Investment_Breakdown_DATA!W558=0,0,Investment_Breakdown_DATA!W558/ECO!W10),IF($C$2="Constant Exchange rate",IF(Investment_Breakdown_DATA!W558=0,0,Investment_Breakdown_DATA!W558/ECO!W45))))</f>
        <v>0</v>
      </c>
      <c r="N631" s="62">
        <f>IF($C$2="National Currency",IF(Investment_Breakdown_DATA!X558=0,0,Investment_Breakdown_DATA!X558),IF($C$2="Current Exchange rate",IF(Investment_Breakdown_DATA!X558=0,0,Investment_Breakdown_DATA!X558/ECO!X10),IF($C$2="Constant Exchange rate",IF(Investment_Breakdown_DATA!X558=0,0,Investment_Breakdown_DATA!X558/ECO!X45))))</f>
        <v>0</v>
      </c>
      <c r="O631" s="62">
        <f>IF($C$2="National Currency",IF(Investment_Breakdown_DATA!Y558=0,0,Investment_Breakdown_DATA!Y558),IF($C$2="Current Exchange rate",IF(Investment_Breakdown_DATA!Y558=0,0,Investment_Breakdown_DATA!Y558/ECO!Y10),IF($C$2="Constant Exchange rate",IF(Investment_Breakdown_DATA!Y558=0,0,Investment_Breakdown_DATA!Y558/ECO!Y45))))</f>
        <v>0</v>
      </c>
      <c r="P631" s="143">
        <f>IF($C$2="National Currency",IF(Investment_Breakdown_DATA!Z558=0,0,Investment_Breakdown_DATA!Z558),IF($C$2="Current Exchange rate",IF(Investment_Breakdown_DATA!Z558=0,0,Investment_Breakdown_DATA!Z558/ECO!Z10),IF($C$2="Constant Exchange rate",IF(Investment_Breakdown_DATA!Z558=0,0,Investment_Breakdown_DATA!Z558/ECO!Z45))))</f>
        <v>0</v>
      </c>
      <c r="Q631" s="63">
        <f>O631/$O$663</f>
        <v>0</v>
      </c>
      <c r="R631" s="63" t="str">
        <f>IF(OR(O631=0, N631=0),"-",O631/N631-1)</f>
        <v>-</v>
      </c>
      <c r="S631" s="63" t="str">
        <f>IF(OR(O631=0, F631=0),"-",O631/F631-1)</f>
        <v>-</v>
      </c>
    </row>
    <row r="632" spans="3:19" ht="15" x14ac:dyDescent="0.25">
      <c r="C632" s="165"/>
      <c r="D632" s="166"/>
      <c r="E632" s="61" t="str">
        <f t="shared" si="177"/>
        <v>BE</v>
      </c>
      <c r="F632" s="64">
        <f>IF($C$2="National Currency",IF(Investment_Breakdown_DATA!P559=0,0,Investment_Breakdown_DATA!P559),IF($C$2="Current Exchange rate",IF(Investment_Breakdown_DATA!P559=0,0,Investment_Breakdown_DATA!P559/ECO!P11),IF($C$2="Constant Exchange rate",IF(Investment_Breakdown_DATA!P559=0,0,Investment_Breakdown_DATA!P559/ECO!P46))))</f>
        <v>0</v>
      </c>
      <c r="G632" s="64">
        <f>IF($C$2="National Currency",IF(Investment_Breakdown_DATA!Q559=0,0,Investment_Breakdown_DATA!Q559),IF($C$2="Current Exchange rate",IF(Investment_Breakdown_DATA!Q559=0,0,Investment_Breakdown_DATA!Q559/ECO!Q11),IF($C$2="Constant Exchange rate",IF(Investment_Breakdown_DATA!Q559=0,0,Investment_Breakdown_DATA!Q559/ECO!Q46))))</f>
        <v>0</v>
      </c>
      <c r="H632" s="64">
        <f>IF($C$2="National Currency",IF(Investment_Breakdown_DATA!R559=0,0,Investment_Breakdown_DATA!R559),IF($C$2="Current Exchange rate",IF(Investment_Breakdown_DATA!R559=0,0,Investment_Breakdown_DATA!R559/ECO!R11),IF($C$2="Constant Exchange rate",IF(Investment_Breakdown_DATA!R559=0,0,Investment_Breakdown_DATA!R559/ECO!R46))))</f>
        <v>0</v>
      </c>
      <c r="I632" s="64">
        <f>IF($C$2="National Currency",IF(Investment_Breakdown_DATA!S559=0,0,Investment_Breakdown_DATA!S559),IF($C$2="Current Exchange rate",IF(Investment_Breakdown_DATA!S559=0,0,Investment_Breakdown_DATA!S559/ECO!S11),IF($C$2="Constant Exchange rate",IF(Investment_Breakdown_DATA!S559=0,0,Investment_Breakdown_DATA!S559/ECO!S46))))</f>
        <v>0</v>
      </c>
      <c r="J632" s="64">
        <f>IF($C$2="National Currency",IF(Investment_Breakdown_DATA!T559=0,0,Investment_Breakdown_DATA!T559),IF($C$2="Current Exchange rate",IF(Investment_Breakdown_DATA!T559=0,0,Investment_Breakdown_DATA!T559/ECO!T11),IF($C$2="Constant Exchange rate",IF(Investment_Breakdown_DATA!T559=0,0,Investment_Breakdown_DATA!T559/ECO!T46))))</f>
        <v>0</v>
      </c>
      <c r="K632" s="64">
        <f>IF($C$2="National Currency",IF(Investment_Breakdown_DATA!U559=0,0,Investment_Breakdown_DATA!U559),IF($C$2="Current Exchange rate",IF(Investment_Breakdown_DATA!U559=0,0,Investment_Breakdown_DATA!U559/ECO!U11),IF($C$2="Constant Exchange rate",IF(Investment_Breakdown_DATA!U559=0,0,Investment_Breakdown_DATA!U559/ECO!U46))))</f>
        <v>0</v>
      </c>
      <c r="L632" s="64">
        <f>IF($C$2="National Currency",IF(Investment_Breakdown_DATA!V559=0,0,Investment_Breakdown_DATA!V559),IF($C$2="Current Exchange rate",IF(Investment_Breakdown_DATA!V559=0,0,Investment_Breakdown_DATA!V559/ECO!V11),IF($C$2="Constant Exchange rate",IF(Investment_Breakdown_DATA!V559=0,0,Investment_Breakdown_DATA!V559/ECO!V46))))</f>
        <v>0</v>
      </c>
      <c r="M632" s="64">
        <f>IF($C$2="National Currency",IF(Investment_Breakdown_DATA!W559=0,0,Investment_Breakdown_DATA!W559),IF($C$2="Current Exchange rate",IF(Investment_Breakdown_DATA!W559=0,0,Investment_Breakdown_DATA!W559/ECO!W11),IF($C$2="Constant Exchange rate",IF(Investment_Breakdown_DATA!W559=0,0,Investment_Breakdown_DATA!W559/ECO!W46))))</f>
        <v>0</v>
      </c>
      <c r="N632" s="64">
        <f>IF($C$2="National Currency",IF(Investment_Breakdown_DATA!X559=0,0,Investment_Breakdown_DATA!X559),IF($C$2="Current Exchange rate",IF(Investment_Breakdown_DATA!X559=0,0,Investment_Breakdown_DATA!X559/ECO!X11),IF($C$2="Constant Exchange rate",IF(Investment_Breakdown_DATA!X559=0,0,Investment_Breakdown_DATA!X559/ECO!X46))))</f>
        <v>0</v>
      </c>
      <c r="O632" s="64">
        <f>IF($C$2="National Currency",IF(Investment_Breakdown_DATA!Y559=0,0,Investment_Breakdown_DATA!Y559),IF($C$2="Current Exchange rate",IF(Investment_Breakdown_DATA!Y559=0,0,Investment_Breakdown_DATA!Y559/ECO!Y11),IF($C$2="Constant Exchange rate",IF(Investment_Breakdown_DATA!Y559=0,0,Investment_Breakdown_DATA!Y559/ECO!Y46))))</f>
        <v>0</v>
      </c>
      <c r="P632" s="144">
        <f>IF($C$2="National Currency",IF(Investment_Breakdown_DATA!Z559=0,0,Investment_Breakdown_DATA!Z559),IF($C$2="Current Exchange rate",IF(Investment_Breakdown_DATA!Z559=0,0,Investment_Breakdown_DATA!Z559/ECO!Z11),IF($C$2="Constant Exchange rate",IF(Investment_Breakdown_DATA!Z559=0,0,Investment_Breakdown_DATA!Z559/ECO!Z46))))</f>
        <v>0</v>
      </c>
      <c r="Q632" s="63">
        <f t="shared" ref="Q632:Q663" si="178">O632/$O$663</f>
        <v>0</v>
      </c>
      <c r="R632" s="63" t="str">
        <f t="shared" ref="R632:R662" si="179">IF(OR(O632=0, N632=0),"-",O632/N632-1)</f>
        <v>-</v>
      </c>
      <c r="S632" s="63" t="str">
        <f t="shared" ref="S632:S662" si="180">IF(OR(O632=0, F632=0),"-",O632/F632-1)</f>
        <v>-</v>
      </c>
    </row>
    <row r="633" spans="3:19" ht="15" x14ac:dyDescent="0.25">
      <c r="C633" s="165"/>
      <c r="D633" s="166"/>
      <c r="E633" s="61" t="str">
        <f t="shared" si="177"/>
        <v>BG</v>
      </c>
      <c r="F633" s="64">
        <f>IF($C$2="National Currency",IF(Investment_Breakdown_DATA!P560=0,0,Investment_Breakdown_DATA!P560),IF($C$2="Current Exchange rate",IF(Investment_Breakdown_DATA!P560=0,0,Investment_Breakdown_DATA!P560/ECO!P12),IF($C$2="Constant Exchange rate",IF(Investment_Breakdown_DATA!P560=0,0,Investment_Breakdown_DATA!P560/ECO!P47))))</f>
        <v>0</v>
      </c>
      <c r="G633" s="64">
        <f>IF($C$2="National Currency",IF(Investment_Breakdown_DATA!Q560=0,0,Investment_Breakdown_DATA!Q560),IF($C$2="Current Exchange rate",IF(Investment_Breakdown_DATA!Q560=0,0,Investment_Breakdown_DATA!Q560/ECO!Q12),IF($C$2="Constant Exchange rate",IF(Investment_Breakdown_DATA!Q560=0,0,Investment_Breakdown_DATA!Q560/ECO!Q47))))</f>
        <v>0</v>
      </c>
      <c r="H633" s="64">
        <f>IF($C$2="National Currency",IF(Investment_Breakdown_DATA!R560=0,0,Investment_Breakdown_DATA!R560),IF($C$2="Current Exchange rate",IF(Investment_Breakdown_DATA!R560=0,0,Investment_Breakdown_DATA!R560/ECO!R12),IF($C$2="Constant Exchange rate",IF(Investment_Breakdown_DATA!R560=0,0,Investment_Breakdown_DATA!R560/ECO!R47))))</f>
        <v>0</v>
      </c>
      <c r="I633" s="64">
        <f>IF($C$2="National Currency",IF(Investment_Breakdown_DATA!S560=0,0,Investment_Breakdown_DATA!S560),IF($C$2="Current Exchange rate",IF(Investment_Breakdown_DATA!S560=0,0,Investment_Breakdown_DATA!S560/ECO!S12),IF($C$2="Constant Exchange rate",IF(Investment_Breakdown_DATA!S560=0,0,Investment_Breakdown_DATA!S560/ECO!S47))))</f>
        <v>0</v>
      </c>
      <c r="J633" s="64">
        <f>IF($C$2="National Currency",IF(Investment_Breakdown_DATA!T560=0,0,Investment_Breakdown_DATA!T560),IF($C$2="Current Exchange rate",IF(Investment_Breakdown_DATA!T560=0,0,Investment_Breakdown_DATA!T560/ECO!T12),IF($C$2="Constant Exchange rate",IF(Investment_Breakdown_DATA!T560=0,0,Investment_Breakdown_DATA!T560/ECO!T47))))</f>
        <v>0</v>
      </c>
      <c r="K633" s="64">
        <f>IF($C$2="National Currency",IF(Investment_Breakdown_DATA!U560=0,0,Investment_Breakdown_DATA!U560),IF($C$2="Current Exchange rate",IF(Investment_Breakdown_DATA!U560=0,0,Investment_Breakdown_DATA!U560/ECO!U12),IF($C$2="Constant Exchange rate",IF(Investment_Breakdown_DATA!U560=0,0,Investment_Breakdown_DATA!U560/ECO!U47))))</f>
        <v>0</v>
      </c>
      <c r="L633" s="64">
        <f>IF($C$2="National Currency",IF(Investment_Breakdown_DATA!V560=0,0,Investment_Breakdown_DATA!V560),IF($C$2="Current Exchange rate",IF(Investment_Breakdown_DATA!V560=0,0,Investment_Breakdown_DATA!V560/ECO!V12),IF($C$2="Constant Exchange rate",IF(Investment_Breakdown_DATA!V560=0,0,Investment_Breakdown_DATA!V560/ECO!V47))))</f>
        <v>0</v>
      </c>
      <c r="M633" s="64">
        <f>IF($C$2="National Currency",IF(Investment_Breakdown_DATA!W560=0,0,Investment_Breakdown_DATA!W560),IF($C$2="Current Exchange rate",IF(Investment_Breakdown_DATA!W560=0,0,Investment_Breakdown_DATA!W560/ECO!W12),IF($C$2="Constant Exchange rate",IF(Investment_Breakdown_DATA!W560=0,0,Investment_Breakdown_DATA!W560/ECO!W47))))</f>
        <v>0</v>
      </c>
      <c r="N633" s="64">
        <f>IF($C$2="National Currency",IF(Investment_Breakdown_DATA!X560=0,0,Investment_Breakdown_DATA!X560),IF($C$2="Current Exchange rate",IF(Investment_Breakdown_DATA!X560=0,0,Investment_Breakdown_DATA!X560/ECO!X12),IF($C$2="Constant Exchange rate",IF(Investment_Breakdown_DATA!X560=0,0,Investment_Breakdown_DATA!X560/ECO!X47))))</f>
        <v>0</v>
      </c>
      <c r="O633" s="64">
        <f>IF($C$2="National Currency",IF(Investment_Breakdown_DATA!Y560=0,0,Investment_Breakdown_DATA!Y560),IF($C$2="Current Exchange rate",IF(Investment_Breakdown_DATA!Y560=0,0,Investment_Breakdown_DATA!Y560/ECO!Y12),IF($C$2="Constant Exchange rate",IF(Investment_Breakdown_DATA!Y560=0,0,Investment_Breakdown_DATA!Y560/ECO!Y47))))</f>
        <v>0</v>
      </c>
      <c r="P633" s="144">
        <f>IF($C$2="National Currency",IF(Investment_Breakdown_DATA!Z560=0,0,Investment_Breakdown_DATA!Z560),IF($C$2="Current Exchange rate",IF(Investment_Breakdown_DATA!Z560=0,0,Investment_Breakdown_DATA!Z560/ECO!Z12),IF($C$2="Constant Exchange rate",IF(Investment_Breakdown_DATA!Z560=0,0,Investment_Breakdown_DATA!Z560/ECO!Z47))))</f>
        <v>0</v>
      </c>
      <c r="Q633" s="63">
        <f t="shared" si="178"/>
        <v>0</v>
      </c>
      <c r="R633" s="63" t="str">
        <f t="shared" si="179"/>
        <v>-</v>
      </c>
      <c r="S633" s="63" t="str">
        <f t="shared" si="180"/>
        <v>-</v>
      </c>
    </row>
    <row r="634" spans="3:19" ht="15" x14ac:dyDescent="0.25">
      <c r="C634" s="165"/>
      <c r="D634" s="166"/>
      <c r="E634" s="61" t="str">
        <f t="shared" si="177"/>
        <v>CH</v>
      </c>
      <c r="F634" s="64">
        <f>IF($C$2="National Currency",IF(Investment_Breakdown_DATA!P561=0,0,Investment_Breakdown_DATA!P561),IF($C$2="Current Exchange rate",IF(Investment_Breakdown_DATA!P561=0,0,Investment_Breakdown_DATA!P561/ECO!P13),IF($C$2="Constant Exchange rate",IF(Investment_Breakdown_DATA!P561=0,0,Investment_Breakdown_DATA!P561/ECO!P48))))</f>
        <v>18878.119594145042</v>
      </c>
      <c r="G634" s="64">
        <f>IF($C$2="National Currency",IF(Investment_Breakdown_DATA!Q561=0,0,Investment_Breakdown_DATA!Q561),IF($C$2="Current Exchange rate",IF(Investment_Breakdown_DATA!Q561=0,0,Investment_Breakdown_DATA!Q561/ECO!Q13),IF($C$2="Constant Exchange rate",IF(Investment_Breakdown_DATA!Q561=0,0,Investment_Breakdown_DATA!Q561/ECO!Q48))))</f>
        <v>22397.144045242851</v>
      </c>
      <c r="H634" s="64">
        <f>IF($C$2="National Currency",IF(Investment_Breakdown_DATA!R561=0,0,Investment_Breakdown_DATA!R561),IF($C$2="Current Exchange rate",IF(Investment_Breakdown_DATA!R561=0,0,Investment_Breakdown_DATA!R561/ECO!R13),IF($C$2="Constant Exchange rate",IF(Investment_Breakdown_DATA!R561=0,0,Investment_Breakdown_DATA!R561/ECO!R48))))</f>
        <v>23800.835828343315</v>
      </c>
      <c r="I634" s="64">
        <f>IF($C$2="National Currency",IF(Investment_Breakdown_DATA!S561=0,0,Investment_Breakdown_DATA!S561),IF($C$2="Current Exchange rate",IF(Investment_Breakdown_DATA!S561=0,0,Investment_Breakdown_DATA!S561/ECO!S13),IF($C$2="Constant Exchange rate",IF(Investment_Breakdown_DATA!S561=0,0,Investment_Breakdown_DATA!S561/ECO!S48))))</f>
        <v>23445.609614105124</v>
      </c>
      <c r="J634" s="64">
        <f>IF($C$2="National Currency",IF(Investment_Breakdown_DATA!T561=0,0,Investment_Breakdown_DATA!T561),IF($C$2="Current Exchange rate",IF(Investment_Breakdown_DATA!T561=0,0,Investment_Breakdown_DATA!T561/ECO!T13),IF($C$2="Constant Exchange rate",IF(Investment_Breakdown_DATA!T561=0,0,Investment_Breakdown_DATA!T561/ECO!T48))))</f>
        <v>14487.88518962076</v>
      </c>
      <c r="K634" s="64">
        <f>IF($C$2="National Currency",IF(Investment_Breakdown_DATA!U561=0,0,Investment_Breakdown_DATA!U561),IF($C$2="Current Exchange rate",IF(Investment_Breakdown_DATA!U561=0,0,Investment_Breakdown_DATA!U561/ECO!U13),IF($C$2="Constant Exchange rate",IF(Investment_Breakdown_DATA!U561=0,0,Investment_Breakdown_DATA!U561/ECO!U48))))</f>
        <v>15184.170501497007</v>
      </c>
      <c r="L634" s="64">
        <f>IF($C$2="National Currency",IF(Investment_Breakdown_DATA!V561=0,0,Investment_Breakdown_DATA!V561),IF($C$2="Current Exchange rate",IF(Investment_Breakdown_DATA!V561=0,0,Investment_Breakdown_DATA!V561/ECO!V13),IF($C$2="Constant Exchange rate",IF(Investment_Breakdown_DATA!V561=0,0,Investment_Breakdown_DATA!V561/ECO!V48))))</f>
        <v>14022.685767631405</v>
      </c>
      <c r="M634" s="64">
        <f>IF($C$2="National Currency",IF(Investment_Breakdown_DATA!W561=0,0,Investment_Breakdown_DATA!W561),IF($C$2="Current Exchange rate",IF(Investment_Breakdown_DATA!W561=0,0,Investment_Breakdown_DATA!W561/ECO!W13),IF($C$2="Constant Exchange rate",IF(Investment_Breakdown_DATA!W561=0,0,Investment_Breakdown_DATA!W561/ECO!W48))))</f>
        <v>13908.587720392548</v>
      </c>
      <c r="N634" s="64">
        <f>IF($C$2="National Currency",IF(Investment_Breakdown_DATA!X561=0,0,Investment_Breakdown_DATA!X561),IF($C$2="Current Exchange rate",IF(Investment_Breakdown_DATA!X561=0,0,Investment_Breakdown_DATA!X561/ECO!X13),IF($C$2="Constant Exchange rate",IF(Investment_Breakdown_DATA!X561=0,0,Investment_Breakdown_DATA!X561/ECO!X48))))</f>
        <v>14382.0039911843</v>
      </c>
      <c r="O634" s="64">
        <f>IF($C$2="National Currency",IF(Investment_Breakdown_DATA!Y561=0,0,Investment_Breakdown_DATA!Y561),IF($C$2="Current Exchange rate",IF(Investment_Breakdown_DATA!Y561=0,0,Investment_Breakdown_DATA!Y561/ECO!Y13),IF($C$2="Constant Exchange rate",IF(Investment_Breakdown_DATA!Y561=0,0,Investment_Breakdown_DATA!Y561/ECO!Y48))))</f>
        <v>13755.686992681303</v>
      </c>
      <c r="P634" s="144">
        <f>IF($C$2="National Currency",IF(Investment_Breakdown_DATA!Z561=0,0,Investment_Breakdown_DATA!Z561),IF($C$2="Current Exchange rate",IF(Investment_Breakdown_DATA!Z561=0,0,Investment_Breakdown_DATA!Z561/ECO!Z13),IF($C$2="Constant Exchange rate",IF(Investment_Breakdown_DATA!Z561=0,0,Investment_Breakdown_DATA!Z561/ECO!Z48))))</f>
        <v>14534.721136061213</v>
      </c>
      <c r="Q634" s="63">
        <f t="shared" si="178"/>
        <v>0.71460761107210369</v>
      </c>
      <c r="R634" s="63">
        <f t="shared" si="179"/>
        <v>-4.354865976166522E-2</v>
      </c>
      <c r="S634" s="63">
        <f t="shared" si="180"/>
        <v>-0.27134231118296537</v>
      </c>
    </row>
    <row r="635" spans="3:19" ht="15" x14ac:dyDescent="0.25">
      <c r="C635" s="165"/>
      <c r="D635" s="166"/>
      <c r="E635" s="61" t="str">
        <f t="shared" si="177"/>
        <v>CY</v>
      </c>
      <c r="F635" s="64">
        <f>IF($C$2="National Currency",IF(Investment_Breakdown_DATA!P562=0,0,Investment_Breakdown_DATA!P562),IF($C$2="Current Exchange rate",IF(Investment_Breakdown_DATA!P562=0,0,Investment_Breakdown_DATA!P562/ECO!P14),IF($C$2="Constant Exchange rate",IF(Investment_Breakdown_DATA!P562=0,0,Investment_Breakdown_DATA!P562/ECO!P49))))</f>
        <v>0</v>
      </c>
      <c r="G635" s="64">
        <f>IF($C$2="National Currency",IF(Investment_Breakdown_DATA!Q562=0,0,Investment_Breakdown_DATA!Q562),IF($C$2="Current Exchange rate",IF(Investment_Breakdown_DATA!Q562=0,0,Investment_Breakdown_DATA!Q562/ECO!Q14),IF($C$2="Constant Exchange rate",IF(Investment_Breakdown_DATA!Q562=0,0,Investment_Breakdown_DATA!Q562/ECO!Q49))))</f>
        <v>0</v>
      </c>
      <c r="H635" s="64">
        <f>IF($C$2="National Currency",IF(Investment_Breakdown_DATA!R562=0,0,Investment_Breakdown_DATA!R562),IF($C$2="Current Exchange rate",IF(Investment_Breakdown_DATA!R562=0,0,Investment_Breakdown_DATA!R562/ECO!R14),IF($C$2="Constant Exchange rate",IF(Investment_Breakdown_DATA!R562=0,0,Investment_Breakdown_DATA!R562/ECO!R49))))</f>
        <v>0</v>
      </c>
      <c r="I635" s="64">
        <f>IF($C$2="National Currency",IF(Investment_Breakdown_DATA!S562=0,0,Investment_Breakdown_DATA!S562),IF($C$2="Current Exchange rate",IF(Investment_Breakdown_DATA!S562=0,0,Investment_Breakdown_DATA!S562/ECO!S14),IF($C$2="Constant Exchange rate",IF(Investment_Breakdown_DATA!S562=0,0,Investment_Breakdown_DATA!S562/ECO!S49))))</f>
        <v>0</v>
      </c>
      <c r="J635" s="64">
        <f>IF($C$2="National Currency",IF(Investment_Breakdown_DATA!T562=0,0,Investment_Breakdown_DATA!T562),IF($C$2="Current Exchange rate",IF(Investment_Breakdown_DATA!T562=0,0,Investment_Breakdown_DATA!T562/ECO!T14),IF($C$2="Constant Exchange rate",IF(Investment_Breakdown_DATA!T562=0,0,Investment_Breakdown_DATA!T562/ECO!T49))))</f>
        <v>0</v>
      </c>
      <c r="K635" s="64">
        <f>IF($C$2="National Currency",IF(Investment_Breakdown_DATA!U562=0,0,Investment_Breakdown_DATA!U562),IF($C$2="Current Exchange rate",IF(Investment_Breakdown_DATA!U562=0,0,Investment_Breakdown_DATA!U562/ECO!U14),IF($C$2="Constant Exchange rate",IF(Investment_Breakdown_DATA!U562=0,0,Investment_Breakdown_DATA!U562/ECO!U49))))</f>
        <v>0</v>
      </c>
      <c r="L635" s="64">
        <f>IF($C$2="National Currency",IF(Investment_Breakdown_DATA!V562=0,0,Investment_Breakdown_DATA!V562),IF($C$2="Current Exchange rate",IF(Investment_Breakdown_DATA!V562=0,0,Investment_Breakdown_DATA!V562/ECO!V14),IF($C$2="Constant Exchange rate",IF(Investment_Breakdown_DATA!V562=0,0,Investment_Breakdown_DATA!V562/ECO!V49))))</f>
        <v>0</v>
      </c>
      <c r="M635" s="64">
        <f>IF($C$2="National Currency",IF(Investment_Breakdown_DATA!W562=0,0,Investment_Breakdown_DATA!W562),IF($C$2="Current Exchange rate",IF(Investment_Breakdown_DATA!W562=0,0,Investment_Breakdown_DATA!W562/ECO!W14),IF($C$2="Constant Exchange rate",IF(Investment_Breakdown_DATA!W562=0,0,Investment_Breakdown_DATA!W562/ECO!W49))))</f>
        <v>0</v>
      </c>
      <c r="N635" s="64">
        <f>IF($C$2="National Currency",IF(Investment_Breakdown_DATA!X562=0,0,Investment_Breakdown_DATA!X562),IF($C$2="Current Exchange rate",IF(Investment_Breakdown_DATA!X562=0,0,Investment_Breakdown_DATA!X562/ECO!X14),IF($C$2="Constant Exchange rate",IF(Investment_Breakdown_DATA!X562=0,0,Investment_Breakdown_DATA!X562/ECO!X49))))</f>
        <v>0</v>
      </c>
      <c r="O635" s="64">
        <f>IF($C$2="National Currency",IF(Investment_Breakdown_DATA!Y562=0,0,Investment_Breakdown_DATA!Y562),IF($C$2="Current Exchange rate",IF(Investment_Breakdown_DATA!Y562=0,0,Investment_Breakdown_DATA!Y562/ECO!Y14),IF($C$2="Constant Exchange rate",IF(Investment_Breakdown_DATA!Y562=0,0,Investment_Breakdown_DATA!Y562/ECO!Y49))))</f>
        <v>0</v>
      </c>
      <c r="P635" s="144">
        <f>IF($C$2="National Currency",IF(Investment_Breakdown_DATA!Z562=0,0,Investment_Breakdown_DATA!Z562),IF($C$2="Current Exchange rate",IF(Investment_Breakdown_DATA!Z562=0,0,Investment_Breakdown_DATA!Z562/ECO!Z14),IF($C$2="Constant Exchange rate",IF(Investment_Breakdown_DATA!Z562=0,0,Investment_Breakdown_DATA!Z562/ECO!Z49))))</f>
        <v>0</v>
      </c>
      <c r="Q635" s="63">
        <f t="shared" si="178"/>
        <v>0</v>
      </c>
      <c r="R635" s="63" t="str">
        <f t="shared" si="179"/>
        <v>-</v>
      </c>
      <c r="S635" s="63" t="str">
        <f t="shared" si="180"/>
        <v>-</v>
      </c>
    </row>
    <row r="636" spans="3:19" ht="15" x14ac:dyDescent="0.25">
      <c r="C636" s="165"/>
      <c r="D636" s="166"/>
      <c r="E636" s="61" t="str">
        <f t="shared" si="177"/>
        <v xml:space="preserve">CZ </v>
      </c>
      <c r="F636" s="64">
        <f>IF($C$2="National Currency",IF(Investment_Breakdown_DATA!P563=0,0,Investment_Breakdown_DATA!P563),IF($C$2="Current Exchange rate",IF(Investment_Breakdown_DATA!P563=0,0,Investment_Breakdown_DATA!P563/ECO!P15),IF($C$2="Constant Exchange rate",IF(Investment_Breakdown_DATA!P563=0,0,Investment_Breakdown_DATA!P563/ECO!P50))))</f>
        <v>0</v>
      </c>
      <c r="G636" s="64">
        <f>IF($C$2="National Currency",IF(Investment_Breakdown_DATA!Q563=0,0,Investment_Breakdown_DATA!Q563),IF($C$2="Current Exchange rate",IF(Investment_Breakdown_DATA!Q563=0,0,Investment_Breakdown_DATA!Q563/ECO!Q15),IF($C$2="Constant Exchange rate",IF(Investment_Breakdown_DATA!Q563=0,0,Investment_Breakdown_DATA!Q563/ECO!Q50))))</f>
        <v>0</v>
      </c>
      <c r="H636" s="64">
        <f>IF($C$2="National Currency",IF(Investment_Breakdown_DATA!R563=0,0,Investment_Breakdown_DATA!R563),IF($C$2="Current Exchange rate",IF(Investment_Breakdown_DATA!R563=0,0,Investment_Breakdown_DATA!R563/ECO!R15),IF($C$2="Constant Exchange rate",IF(Investment_Breakdown_DATA!R563=0,0,Investment_Breakdown_DATA!R563/ECO!R50))))</f>
        <v>0</v>
      </c>
      <c r="I636" s="64">
        <f>IF($C$2="National Currency",IF(Investment_Breakdown_DATA!S563=0,0,Investment_Breakdown_DATA!S563),IF($C$2="Current Exchange rate",IF(Investment_Breakdown_DATA!S563=0,0,Investment_Breakdown_DATA!S563/ECO!S15),IF($C$2="Constant Exchange rate",IF(Investment_Breakdown_DATA!S563=0,0,Investment_Breakdown_DATA!S563/ECO!S50))))</f>
        <v>0</v>
      </c>
      <c r="J636" s="64">
        <f>IF($C$2="National Currency",IF(Investment_Breakdown_DATA!T563=0,0,Investment_Breakdown_DATA!T563),IF($C$2="Current Exchange rate",IF(Investment_Breakdown_DATA!T563=0,0,Investment_Breakdown_DATA!T563/ECO!T15),IF($C$2="Constant Exchange rate",IF(Investment_Breakdown_DATA!T563=0,0,Investment_Breakdown_DATA!T563/ECO!T50))))</f>
        <v>0</v>
      </c>
      <c r="K636" s="64">
        <f>IF($C$2="National Currency",IF(Investment_Breakdown_DATA!U563=0,0,Investment_Breakdown_DATA!U563),IF($C$2="Current Exchange rate",IF(Investment_Breakdown_DATA!U563=0,0,Investment_Breakdown_DATA!U563/ECO!U15),IF($C$2="Constant Exchange rate",IF(Investment_Breakdown_DATA!U563=0,0,Investment_Breakdown_DATA!U563/ECO!U50))))</f>
        <v>0</v>
      </c>
      <c r="L636" s="64">
        <f>IF($C$2="National Currency",IF(Investment_Breakdown_DATA!V563=0,0,Investment_Breakdown_DATA!V563),IF($C$2="Current Exchange rate",IF(Investment_Breakdown_DATA!V563=0,0,Investment_Breakdown_DATA!V563/ECO!V15),IF($C$2="Constant Exchange rate",IF(Investment_Breakdown_DATA!V563=0,0,Investment_Breakdown_DATA!V563/ECO!V50))))</f>
        <v>0</v>
      </c>
      <c r="M636" s="98">
        <f>IF($C$2="National Currency",IF(Investment_Breakdown_DATA!W563=0,0,Investment_Breakdown_DATA!W563),IF($C$2="Current Exchange rate",IF(Investment_Breakdown_DATA!W563=0,0,Investment_Breakdown_DATA!W563/ECO!W15),IF($C$2="Constant Exchange rate",IF(Investment_Breakdown_DATA!W563=0,0,Investment_Breakdown_DATA!W563/ECO!W50))))</f>
        <v>0</v>
      </c>
      <c r="N636" s="64">
        <f>IF($C$2="National Currency",IF(Investment_Breakdown_DATA!X563=0,0,Investment_Breakdown_DATA!X563),IF($C$2="Current Exchange rate",IF(Investment_Breakdown_DATA!X563=0,0,Investment_Breakdown_DATA!X563/ECO!X15),IF($C$2="Constant Exchange rate",IF(Investment_Breakdown_DATA!X563=0,0,Investment_Breakdown_DATA!X563/ECO!X50))))</f>
        <v>0</v>
      </c>
      <c r="O636" s="97">
        <f>IF($C$2="National Currency",IF(Investment_Breakdown_DATA!Y563=0,0,Investment_Breakdown_DATA!Y563),IF($C$2="Current Exchange rate",IF(Investment_Breakdown_DATA!Y563=0,0,Investment_Breakdown_DATA!Y563/ECO!Y15),IF($C$2="Constant Exchange rate",IF(Investment_Breakdown_DATA!Y563=0,0,Investment_Breakdown_DATA!Y563/ECO!Y50))))</f>
        <v>0</v>
      </c>
      <c r="P636" s="144">
        <f>IF($C$2="National Currency",IF(Investment_Breakdown_DATA!Z563=0,0,Investment_Breakdown_DATA!Z563),IF($C$2="Current Exchange rate",IF(Investment_Breakdown_DATA!Z563=0,0,Investment_Breakdown_DATA!Z563/ECO!Z15),IF($C$2="Constant Exchange rate",IF(Investment_Breakdown_DATA!Z563=0,0,Investment_Breakdown_DATA!Z563/ECO!Z50))))</f>
        <v>0</v>
      </c>
      <c r="Q636" s="63">
        <f t="shared" si="178"/>
        <v>0</v>
      </c>
      <c r="R636" s="63" t="str">
        <f t="shared" si="179"/>
        <v>-</v>
      </c>
      <c r="S636" s="63" t="str">
        <f t="shared" si="180"/>
        <v>-</v>
      </c>
    </row>
    <row r="637" spans="3:19" ht="15" x14ac:dyDescent="0.25">
      <c r="C637" s="165"/>
      <c r="D637" s="166"/>
      <c r="E637" s="61" t="str">
        <f t="shared" si="177"/>
        <v>DE</v>
      </c>
      <c r="F637" s="64">
        <f>IF($C$2="National Currency",IF(Investment_Breakdown_DATA!P564=0,0,Investment_Breakdown_DATA!P564),IF($C$2="Current Exchange rate",IF(Investment_Breakdown_DATA!P564=0,0,Investment_Breakdown_DATA!P564/ECO!P16),IF($C$2="Constant Exchange rate",IF(Investment_Breakdown_DATA!P564=0,0,Investment_Breakdown_DATA!P564/ECO!P51))))</f>
        <v>0</v>
      </c>
      <c r="G637" s="64">
        <f>IF($C$2="National Currency",IF(Investment_Breakdown_DATA!Q564=0,0,Investment_Breakdown_DATA!Q564),IF($C$2="Current Exchange rate",IF(Investment_Breakdown_DATA!Q564=0,0,Investment_Breakdown_DATA!Q564/ECO!Q16),IF($C$2="Constant Exchange rate",IF(Investment_Breakdown_DATA!Q564=0,0,Investment_Breakdown_DATA!Q564/ECO!Q51))))</f>
        <v>0</v>
      </c>
      <c r="H637" s="64">
        <f>IF($C$2="National Currency",IF(Investment_Breakdown_DATA!R564=0,0,Investment_Breakdown_DATA!R564),IF($C$2="Current Exchange rate",IF(Investment_Breakdown_DATA!R564=0,0,Investment_Breakdown_DATA!R564/ECO!R16),IF($C$2="Constant Exchange rate",IF(Investment_Breakdown_DATA!R564=0,0,Investment_Breakdown_DATA!R564/ECO!R51))))</f>
        <v>0</v>
      </c>
      <c r="I637" s="64">
        <f>IF($C$2="National Currency",IF(Investment_Breakdown_DATA!S564=0,0,Investment_Breakdown_DATA!S564),IF($C$2="Current Exchange rate",IF(Investment_Breakdown_DATA!S564=0,0,Investment_Breakdown_DATA!S564/ECO!S16),IF($C$2="Constant Exchange rate",IF(Investment_Breakdown_DATA!S564=0,0,Investment_Breakdown_DATA!S564/ECO!S51))))</f>
        <v>0</v>
      </c>
      <c r="J637" s="64">
        <f>IF($C$2="National Currency",IF(Investment_Breakdown_DATA!T564=0,0,Investment_Breakdown_DATA!T564),IF($C$2="Current Exchange rate",IF(Investment_Breakdown_DATA!T564=0,0,Investment_Breakdown_DATA!T564/ECO!T16),IF($C$2="Constant Exchange rate",IF(Investment_Breakdown_DATA!T564=0,0,Investment_Breakdown_DATA!T564/ECO!T51))))</f>
        <v>0</v>
      </c>
      <c r="K637" s="64">
        <f>IF($C$2="National Currency",IF(Investment_Breakdown_DATA!U564=0,0,Investment_Breakdown_DATA!U564),IF($C$2="Current Exchange rate",IF(Investment_Breakdown_DATA!U564=0,0,Investment_Breakdown_DATA!U564/ECO!U16),IF($C$2="Constant Exchange rate",IF(Investment_Breakdown_DATA!U564=0,0,Investment_Breakdown_DATA!U564/ECO!U51))))</f>
        <v>0</v>
      </c>
      <c r="L637" s="64">
        <f>IF($C$2="National Currency",IF(Investment_Breakdown_DATA!V564=0,0,Investment_Breakdown_DATA!V564),IF($C$2="Current Exchange rate",IF(Investment_Breakdown_DATA!V564=0,0,Investment_Breakdown_DATA!V564/ECO!V16),IF($C$2="Constant Exchange rate",IF(Investment_Breakdown_DATA!V564=0,0,Investment_Breakdown_DATA!V564/ECO!V51))))</f>
        <v>0</v>
      </c>
      <c r="M637" s="64">
        <f>IF($C$2="National Currency",IF(Investment_Breakdown_DATA!W564=0,0,Investment_Breakdown_DATA!W564),IF($C$2="Current Exchange rate",IF(Investment_Breakdown_DATA!W564=0,0,Investment_Breakdown_DATA!W564/ECO!W16),IF($C$2="Constant Exchange rate",IF(Investment_Breakdown_DATA!W564=0,0,Investment_Breakdown_DATA!W564/ECO!W51))))</f>
        <v>0</v>
      </c>
      <c r="N637" s="64">
        <f>IF($C$2="National Currency",IF(Investment_Breakdown_DATA!X564=0,0,Investment_Breakdown_DATA!X564),IF($C$2="Current Exchange rate",IF(Investment_Breakdown_DATA!X564=0,0,Investment_Breakdown_DATA!X564/ECO!X16),IF($C$2="Constant Exchange rate",IF(Investment_Breakdown_DATA!X564=0,0,Investment_Breakdown_DATA!X564/ECO!X51))))</f>
        <v>0</v>
      </c>
      <c r="O637" s="64">
        <f>IF($C$2="National Currency",IF(Investment_Breakdown_DATA!Y564=0,0,Investment_Breakdown_DATA!Y564),IF($C$2="Current Exchange rate",IF(Investment_Breakdown_DATA!Y564=0,0,Investment_Breakdown_DATA!Y564/ECO!Y16),IF($C$2="Constant Exchange rate",IF(Investment_Breakdown_DATA!Y564=0,0,Investment_Breakdown_DATA!Y564/ECO!Y51))))</f>
        <v>0</v>
      </c>
      <c r="P637" s="144">
        <f>IF($C$2="National Currency",IF(Investment_Breakdown_DATA!Z564=0,0,Investment_Breakdown_DATA!Z564),IF($C$2="Current Exchange rate",IF(Investment_Breakdown_DATA!Z564=0,0,Investment_Breakdown_DATA!Z564/ECO!Z16),IF($C$2="Constant Exchange rate",IF(Investment_Breakdown_DATA!Z564=0,0,Investment_Breakdown_DATA!Z564/ECO!Z51))))</f>
        <v>0</v>
      </c>
      <c r="Q637" s="63">
        <f t="shared" si="178"/>
        <v>0</v>
      </c>
      <c r="R637" s="63" t="str">
        <f t="shared" si="179"/>
        <v>-</v>
      </c>
      <c r="S637" s="63" t="str">
        <f t="shared" si="180"/>
        <v>-</v>
      </c>
    </row>
    <row r="638" spans="3:19" ht="15" x14ac:dyDescent="0.25">
      <c r="C638" s="165"/>
      <c r="D638" s="166"/>
      <c r="E638" s="61" t="str">
        <f t="shared" si="177"/>
        <v>DK</v>
      </c>
      <c r="F638" s="64">
        <f>IF($C$2="National Currency",IF(Investment_Breakdown_DATA!P565=0,0,Investment_Breakdown_DATA!P565),IF($C$2="Current Exchange rate",IF(Investment_Breakdown_DATA!P565=0,0,Investment_Breakdown_DATA!P565/ECO!P17),IF($C$2="Constant Exchange rate",IF(Investment_Breakdown_DATA!P565=0,0,Investment_Breakdown_DATA!P565/ECO!P52))))</f>
        <v>0</v>
      </c>
      <c r="G638" s="64">
        <f>IF($C$2="National Currency",IF(Investment_Breakdown_DATA!Q565=0,0,Investment_Breakdown_DATA!Q565),IF($C$2="Current Exchange rate",IF(Investment_Breakdown_DATA!Q565=0,0,Investment_Breakdown_DATA!Q565/ECO!Q17),IF($C$2="Constant Exchange rate",IF(Investment_Breakdown_DATA!Q565=0,0,Investment_Breakdown_DATA!Q565/ECO!Q52))))</f>
        <v>0</v>
      </c>
      <c r="H638" s="64">
        <f>IF($C$2="National Currency",IF(Investment_Breakdown_DATA!R565=0,0,Investment_Breakdown_DATA!R565),IF($C$2="Current Exchange rate",IF(Investment_Breakdown_DATA!R565=0,0,Investment_Breakdown_DATA!R565/ECO!R17),IF($C$2="Constant Exchange rate",IF(Investment_Breakdown_DATA!R565=0,0,Investment_Breakdown_DATA!R565/ECO!R52))))</f>
        <v>0</v>
      </c>
      <c r="I638" s="64">
        <f>IF($C$2="National Currency",IF(Investment_Breakdown_DATA!S565=0,0,Investment_Breakdown_DATA!S565),IF($C$2="Current Exchange rate",IF(Investment_Breakdown_DATA!S565=0,0,Investment_Breakdown_DATA!S565/ECO!S17),IF($C$2="Constant Exchange rate",IF(Investment_Breakdown_DATA!S565=0,0,Investment_Breakdown_DATA!S565/ECO!S52))))</f>
        <v>0</v>
      </c>
      <c r="J638" s="64">
        <f>IF($C$2="National Currency",IF(Investment_Breakdown_DATA!T565=0,0,Investment_Breakdown_DATA!T565),IF($C$2="Current Exchange rate",IF(Investment_Breakdown_DATA!T565=0,0,Investment_Breakdown_DATA!T565/ECO!T17),IF($C$2="Constant Exchange rate",IF(Investment_Breakdown_DATA!T565=0,0,Investment_Breakdown_DATA!T565/ECO!T52))))</f>
        <v>0</v>
      </c>
      <c r="K638" s="64">
        <f>IF($C$2="National Currency",IF(Investment_Breakdown_DATA!U565=0,0,Investment_Breakdown_DATA!U565),IF($C$2="Current Exchange rate",IF(Investment_Breakdown_DATA!U565=0,0,Investment_Breakdown_DATA!U565/ECO!U17),IF($C$2="Constant Exchange rate",IF(Investment_Breakdown_DATA!U565=0,0,Investment_Breakdown_DATA!U565/ECO!U52))))</f>
        <v>0</v>
      </c>
      <c r="L638" s="64">
        <f>IF($C$2="National Currency",IF(Investment_Breakdown_DATA!V565=0,0,Investment_Breakdown_DATA!V565),IF($C$2="Current Exchange rate",IF(Investment_Breakdown_DATA!V565=0,0,Investment_Breakdown_DATA!V565/ECO!V17),IF($C$2="Constant Exchange rate",IF(Investment_Breakdown_DATA!V565=0,0,Investment_Breakdown_DATA!V565/ECO!V52))))</f>
        <v>0</v>
      </c>
      <c r="M638" s="64">
        <f>IF($C$2="National Currency",IF(Investment_Breakdown_DATA!W565=0,0,Investment_Breakdown_DATA!W565),IF($C$2="Current Exchange rate",IF(Investment_Breakdown_DATA!W565=0,0,Investment_Breakdown_DATA!W565/ECO!W17),IF($C$2="Constant Exchange rate",IF(Investment_Breakdown_DATA!W565=0,0,Investment_Breakdown_DATA!W565/ECO!W52))))</f>
        <v>0</v>
      </c>
      <c r="N638" s="64">
        <f>IF($C$2="National Currency",IF(Investment_Breakdown_DATA!X565=0,0,Investment_Breakdown_DATA!X565),IF($C$2="Current Exchange rate",IF(Investment_Breakdown_DATA!X565=0,0,Investment_Breakdown_DATA!X565/ECO!X17),IF($C$2="Constant Exchange rate",IF(Investment_Breakdown_DATA!X565=0,0,Investment_Breakdown_DATA!X565/ECO!X52))))</f>
        <v>0</v>
      </c>
      <c r="O638" s="64">
        <f>IF($C$2="National Currency",IF(Investment_Breakdown_DATA!Y565=0,0,Investment_Breakdown_DATA!Y565),IF($C$2="Current Exchange rate",IF(Investment_Breakdown_DATA!Y565=0,0,Investment_Breakdown_DATA!Y565/ECO!Y17),IF($C$2="Constant Exchange rate",IF(Investment_Breakdown_DATA!Y565=0,0,Investment_Breakdown_DATA!Y565/ECO!Y52))))</f>
        <v>0</v>
      </c>
      <c r="P638" s="144">
        <f>IF($C$2="National Currency",IF(Investment_Breakdown_DATA!Z565=0,0,Investment_Breakdown_DATA!Z565),IF($C$2="Current Exchange rate",IF(Investment_Breakdown_DATA!Z565=0,0,Investment_Breakdown_DATA!Z565/ECO!Z17),IF($C$2="Constant Exchange rate",IF(Investment_Breakdown_DATA!Z565=0,0,Investment_Breakdown_DATA!Z565/ECO!Z52))))</f>
        <v>0</v>
      </c>
      <c r="Q638" s="63">
        <f t="shared" si="178"/>
        <v>0</v>
      </c>
      <c r="R638" s="63" t="str">
        <f t="shared" si="179"/>
        <v>-</v>
      </c>
      <c r="S638" s="63" t="str">
        <f t="shared" si="180"/>
        <v>-</v>
      </c>
    </row>
    <row r="639" spans="3:19" ht="15" x14ac:dyDescent="0.25">
      <c r="C639" s="165"/>
      <c r="D639" s="166"/>
      <c r="E639" s="61" t="str">
        <f t="shared" si="177"/>
        <v>EE</v>
      </c>
      <c r="F639" s="64">
        <f>IF($C$2="National Currency",IF(Investment_Breakdown_DATA!P566=0,0,Investment_Breakdown_DATA!P566),IF($C$2="Current Exchange rate",IF(Investment_Breakdown_DATA!P566=0,0,Investment_Breakdown_DATA!P566/ECO!P18),IF($C$2="Constant Exchange rate",IF(Investment_Breakdown_DATA!P566=0,0,Investment_Breakdown_DATA!P566/ECO!P53))))</f>
        <v>0</v>
      </c>
      <c r="G639" s="64">
        <f>IF($C$2="National Currency",IF(Investment_Breakdown_DATA!Q566=0,0,Investment_Breakdown_DATA!Q566),IF($C$2="Current Exchange rate",IF(Investment_Breakdown_DATA!Q566=0,0,Investment_Breakdown_DATA!Q566/ECO!Q18),IF($C$2="Constant Exchange rate",IF(Investment_Breakdown_DATA!Q566=0,0,Investment_Breakdown_DATA!Q566/ECO!Q53))))</f>
        <v>0</v>
      </c>
      <c r="H639" s="64">
        <f>IF($C$2="National Currency",IF(Investment_Breakdown_DATA!R566=0,0,Investment_Breakdown_DATA!R566),IF($C$2="Current Exchange rate",IF(Investment_Breakdown_DATA!R566=0,0,Investment_Breakdown_DATA!R566/ECO!R18),IF($C$2="Constant Exchange rate",IF(Investment_Breakdown_DATA!R566=0,0,Investment_Breakdown_DATA!R566/ECO!R53))))</f>
        <v>0</v>
      </c>
      <c r="I639" s="64">
        <f>IF($C$2="National Currency",IF(Investment_Breakdown_DATA!S566=0,0,Investment_Breakdown_DATA!S566),IF($C$2="Current Exchange rate",IF(Investment_Breakdown_DATA!S566=0,0,Investment_Breakdown_DATA!S566/ECO!S18),IF($C$2="Constant Exchange rate",IF(Investment_Breakdown_DATA!S566=0,0,Investment_Breakdown_DATA!S566/ECO!S53))))</f>
        <v>0</v>
      </c>
      <c r="J639" s="64">
        <f>IF($C$2="National Currency",IF(Investment_Breakdown_DATA!T566=0,0,Investment_Breakdown_DATA!T566),IF($C$2="Current Exchange rate",IF(Investment_Breakdown_DATA!T566=0,0,Investment_Breakdown_DATA!T566/ECO!T18),IF($C$2="Constant Exchange rate",IF(Investment_Breakdown_DATA!T566=0,0,Investment_Breakdown_DATA!T566/ECO!T53))))</f>
        <v>0</v>
      </c>
      <c r="K639" s="64">
        <f>IF($C$2="National Currency",IF(Investment_Breakdown_DATA!U566=0,0,Investment_Breakdown_DATA!U566),IF($C$2="Current Exchange rate",IF(Investment_Breakdown_DATA!U566=0,0,Investment_Breakdown_DATA!U566/ECO!U18),IF($C$2="Constant Exchange rate",IF(Investment_Breakdown_DATA!U566=0,0,Investment_Breakdown_DATA!U566/ECO!U53))))</f>
        <v>0</v>
      </c>
      <c r="L639" s="64">
        <f>IF($C$2="National Currency",IF(Investment_Breakdown_DATA!V566=0,0,Investment_Breakdown_DATA!V566),IF($C$2="Current Exchange rate",IF(Investment_Breakdown_DATA!V566=0,0,Investment_Breakdown_DATA!V566/ECO!V18),IF($C$2="Constant Exchange rate",IF(Investment_Breakdown_DATA!V566=0,0,Investment_Breakdown_DATA!V566/ECO!V53))))</f>
        <v>0</v>
      </c>
      <c r="M639" s="64">
        <f>IF($C$2="National Currency",IF(Investment_Breakdown_DATA!W566=0,0,Investment_Breakdown_DATA!W566),IF($C$2="Current Exchange rate",IF(Investment_Breakdown_DATA!W566=0,0,Investment_Breakdown_DATA!W566/ECO!W18),IF($C$2="Constant Exchange rate",IF(Investment_Breakdown_DATA!W566=0,0,Investment_Breakdown_DATA!W566/ECO!W53))))</f>
        <v>0</v>
      </c>
      <c r="N639" s="64">
        <f>IF($C$2="National Currency",IF(Investment_Breakdown_DATA!X566=0,0,Investment_Breakdown_DATA!X566),IF($C$2="Current Exchange rate",IF(Investment_Breakdown_DATA!X566=0,0,Investment_Breakdown_DATA!X566/ECO!X18),IF($C$2="Constant Exchange rate",IF(Investment_Breakdown_DATA!X566=0,0,Investment_Breakdown_DATA!X566/ECO!X53))))</f>
        <v>0</v>
      </c>
      <c r="O639" s="64">
        <f>IF($C$2="National Currency",IF(Investment_Breakdown_DATA!Y566=0,0,Investment_Breakdown_DATA!Y566),IF($C$2="Current Exchange rate",IF(Investment_Breakdown_DATA!Y566=0,0,Investment_Breakdown_DATA!Y566/ECO!Y18),IF($C$2="Constant Exchange rate",IF(Investment_Breakdown_DATA!Y566=0,0,Investment_Breakdown_DATA!Y566/ECO!Y53))))</f>
        <v>0</v>
      </c>
      <c r="P639" s="144">
        <f>IF($C$2="National Currency",IF(Investment_Breakdown_DATA!Z566=0,0,Investment_Breakdown_DATA!Z566),IF($C$2="Current Exchange rate",IF(Investment_Breakdown_DATA!Z566=0,0,Investment_Breakdown_DATA!Z566/ECO!Z18),IF($C$2="Constant Exchange rate",IF(Investment_Breakdown_DATA!Z566=0,0,Investment_Breakdown_DATA!Z566/ECO!Z53))))</f>
        <v>0</v>
      </c>
      <c r="Q639" s="63">
        <f t="shared" si="178"/>
        <v>0</v>
      </c>
      <c r="R639" s="63" t="str">
        <f t="shared" si="179"/>
        <v>-</v>
      </c>
      <c r="S639" s="63" t="str">
        <f t="shared" si="180"/>
        <v>-</v>
      </c>
    </row>
    <row r="640" spans="3:19" ht="15" x14ac:dyDescent="0.25">
      <c r="C640" s="165"/>
      <c r="D640" s="166"/>
      <c r="E640" s="61" t="str">
        <f t="shared" si="177"/>
        <v>ES</v>
      </c>
      <c r="F640" s="64">
        <f>IF($C$2="National Currency",IF(Investment_Breakdown_DATA!P567=0,0,Investment_Breakdown_DATA!P567),IF($C$2="Current Exchange rate",IF(Investment_Breakdown_DATA!P567=0,0,Investment_Breakdown_DATA!P567/ECO!P19),IF($C$2="Constant Exchange rate",IF(Investment_Breakdown_DATA!P567=0,0,Investment_Breakdown_DATA!P567/ECO!P54))))</f>
        <v>0</v>
      </c>
      <c r="G640" s="64">
        <f>IF($C$2="National Currency",IF(Investment_Breakdown_DATA!Q567=0,0,Investment_Breakdown_DATA!Q567),IF($C$2="Current Exchange rate",IF(Investment_Breakdown_DATA!Q567=0,0,Investment_Breakdown_DATA!Q567/ECO!Q19),IF($C$2="Constant Exchange rate",IF(Investment_Breakdown_DATA!Q567=0,0,Investment_Breakdown_DATA!Q567/ECO!Q54))))</f>
        <v>0</v>
      </c>
      <c r="H640" s="64">
        <f>IF($C$2="National Currency",IF(Investment_Breakdown_DATA!R567=0,0,Investment_Breakdown_DATA!R567),IF($C$2="Current Exchange rate",IF(Investment_Breakdown_DATA!R567=0,0,Investment_Breakdown_DATA!R567/ECO!R19),IF($C$2="Constant Exchange rate",IF(Investment_Breakdown_DATA!R567=0,0,Investment_Breakdown_DATA!R567/ECO!R54))))</f>
        <v>0</v>
      </c>
      <c r="I640" s="64">
        <f>IF($C$2="National Currency",IF(Investment_Breakdown_DATA!S567=0,0,Investment_Breakdown_DATA!S567),IF($C$2="Current Exchange rate",IF(Investment_Breakdown_DATA!S567=0,0,Investment_Breakdown_DATA!S567/ECO!S19),IF($C$2="Constant Exchange rate",IF(Investment_Breakdown_DATA!S567=0,0,Investment_Breakdown_DATA!S567/ECO!S54))))</f>
        <v>0</v>
      </c>
      <c r="J640" s="64">
        <f>IF($C$2="National Currency",IF(Investment_Breakdown_DATA!T567=0,0,Investment_Breakdown_DATA!T567),IF($C$2="Current Exchange rate",IF(Investment_Breakdown_DATA!T567=0,0,Investment_Breakdown_DATA!T567/ECO!T19),IF($C$2="Constant Exchange rate",IF(Investment_Breakdown_DATA!T567=0,0,Investment_Breakdown_DATA!T567/ECO!T54))))</f>
        <v>0</v>
      </c>
      <c r="K640" s="64">
        <f>IF($C$2="National Currency",IF(Investment_Breakdown_DATA!U567=0,0,Investment_Breakdown_DATA!U567),IF($C$2="Current Exchange rate",IF(Investment_Breakdown_DATA!U567=0,0,Investment_Breakdown_DATA!U567/ECO!U19),IF($C$2="Constant Exchange rate",IF(Investment_Breakdown_DATA!U567=0,0,Investment_Breakdown_DATA!U567/ECO!U54))))</f>
        <v>0</v>
      </c>
      <c r="L640" s="64">
        <f>IF($C$2="National Currency",IF(Investment_Breakdown_DATA!V567=0,0,Investment_Breakdown_DATA!V567),IF($C$2="Current Exchange rate",IF(Investment_Breakdown_DATA!V567=0,0,Investment_Breakdown_DATA!V567/ECO!V19),IF($C$2="Constant Exchange rate",IF(Investment_Breakdown_DATA!V567=0,0,Investment_Breakdown_DATA!V567/ECO!V54))))</f>
        <v>0</v>
      </c>
      <c r="M640" s="64">
        <f>IF($C$2="National Currency",IF(Investment_Breakdown_DATA!W567=0,0,Investment_Breakdown_DATA!W567),IF($C$2="Current Exchange rate",IF(Investment_Breakdown_DATA!W567=0,0,Investment_Breakdown_DATA!W567/ECO!W19),IF($C$2="Constant Exchange rate",IF(Investment_Breakdown_DATA!W567=0,0,Investment_Breakdown_DATA!W567/ECO!W54))))</f>
        <v>0</v>
      </c>
      <c r="N640" s="64">
        <f>IF($C$2="National Currency",IF(Investment_Breakdown_DATA!X567=0,0,Investment_Breakdown_DATA!X567),IF($C$2="Current Exchange rate",IF(Investment_Breakdown_DATA!X567=0,0,Investment_Breakdown_DATA!X567/ECO!X19),IF($C$2="Constant Exchange rate",IF(Investment_Breakdown_DATA!X567=0,0,Investment_Breakdown_DATA!X567/ECO!X54))))</f>
        <v>0</v>
      </c>
      <c r="O640" s="64">
        <f>IF($C$2="National Currency",IF(Investment_Breakdown_DATA!Y567=0,0,Investment_Breakdown_DATA!Y567),IF($C$2="Current Exchange rate",IF(Investment_Breakdown_DATA!Y567=0,0,Investment_Breakdown_DATA!Y567/ECO!Y19),IF($C$2="Constant Exchange rate",IF(Investment_Breakdown_DATA!Y567=0,0,Investment_Breakdown_DATA!Y567/ECO!Y54))))</f>
        <v>0</v>
      </c>
      <c r="P640" s="144">
        <f>IF($C$2="National Currency",IF(Investment_Breakdown_DATA!Z567=0,0,Investment_Breakdown_DATA!Z567),IF($C$2="Current Exchange rate",IF(Investment_Breakdown_DATA!Z567=0,0,Investment_Breakdown_DATA!Z567/ECO!Z19),IF($C$2="Constant Exchange rate",IF(Investment_Breakdown_DATA!Z567=0,0,Investment_Breakdown_DATA!Z567/ECO!Z54))))</f>
        <v>0</v>
      </c>
      <c r="Q640" s="63">
        <f t="shared" si="178"/>
        <v>0</v>
      </c>
      <c r="R640" s="63" t="str">
        <f t="shared" si="179"/>
        <v>-</v>
      </c>
      <c r="S640" s="63" t="str">
        <f t="shared" si="180"/>
        <v>-</v>
      </c>
    </row>
    <row r="641" spans="3:19" ht="15" x14ac:dyDescent="0.25">
      <c r="C641" s="165"/>
      <c r="D641" s="166"/>
      <c r="E641" s="61" t="str">
        <f t="shared" si="177"/>
        <v>FI</v>
      </c>
      <c r="F641" s="64">
        <f>IF($C$2="National Currency",IF(Investment_Breakdown_DATA!P568=0,0,Investment_Breakdown_DATA!P568),IF($C$2="Current Exchange rate",IF(Investment_Breakdown_DATA!P568=0,0,Investment_Breakdown_DATA!P568/ECO!P20),IF($C$2="Constant Exchange rate",IF(Investment_Breakdown_DATA!P568=0,0,Investment_Breakdown_DATA!P568/ECO!P55))))</f>
        <v>3078</v>
      </c>
      <c r="G641" s="64">
        <f>IF($C$2="National Currency",IF(Investment_Breakdown_DATA!Q568=0,0,Investment_Breakdown_DATA!Q568),IF($C$2="Current Exchange rate",IF(Investment_Breakdown_DATA!Q568=0,0,Investment_Breakdown_DATA!Q568/ECO!Q20),IF($C$2="Constant Exchange rate",IF(Investment_Breakdown_DATA!Q568=0,0,Investment_Breakdown_DATA!Q568/ECO!Q55))))</f>
        <v>2807</v>
      </c>
      <c r="H641" s="64">
        <f>IF($C$2="National Currency",IF(Investment_Breakdown_DATA!R568=0,0,Investment_Breakdown_DATA!R568),IF($C$2="Current Exchange rate",IF(Investment_Breakdown_DATA!R568=0,0,Investment_Breakdown_DATA!R568/ECO!R20),IF($C$2="Constant Exchange rate",IF(Investment_Breakdown_DATA!R568=0,0,Investment_Breakdown_DATA!R568/ECO!R55))))</f>
        <v>2898</v>
      </c>
      <c r="I641" s="64">
        <f>IF($C$2="National Currency",IF(Investment_Breakdown_DATA!S568=0,0,Investment_Breakdown_DATA!S568),IF($C$2="Current Exchange rate",IF(Investment_Breakdown_DATA!S568=0,0,Investment_Breakdown_DATA!S568/ECO!S20),IF($C$2="Constant Exchange rate",IF(Investment_Breakdown_DATA!S568=0,0,Investment_Breakdown_DATA!S568/ECO!S55))))</f>
        <v>3159</v>
      </c>
      <c r="J641" s="64">
        <f>IF($C$2="National Currency",IF(Investment_Breakdown_DATA!T568=0,0,Investment_Breakdown_DATA!T568),IF($C$2="Current Exchange rate",IF(Investment_Breakdown_DATA!T568=0,0,Investment_Breakdown_DATA!T568/ECO!T20),IF($C$2="Constant Exchange rate",IF(Investment_Breakdown_DATA!T568=0,0,Investment_Breakdown_DATA!T568/ECO!T55))))</f>
        <v>6562</v>
      </c>
      <c r="K641" s="64">
        <f>IF($C$2="National Currency",IF(Investment_Breakdown_DATA!U568=0,0,Investment_Breakdown_DATA!U568),IF($C$2="Current Exchange rate",IF(Investment_Breakdown_DATA!U568=0,0,Investment_Breakdown_DATA!U568/ECO!U20),IF($C$2="Constant Exchange rate",IF(Investment_Breakdown_DATA!U568=0,0,Investment_Breakdown_DATA!U568/ECO!U55))))</f>
        <v>8647</v>
      </c>
      <c r="L641" s="64">
        <f>IF($C$2="National Currency",IF(Investment_Breakdown_DATA!V568=0,0,Investment_Breakdown_DATA!V568),IF($C$2="Current Exchange rate",IF(Investment_Breakdown_DATA!V568=0,0,Investment_Breakdown_DATA!V568/ECO!V20),IF($C$2="Constant Exchange rate",IF(Investment_Breakdown_DATA!V568=0,0,Investment_Breakdown_DATA!V568/ECO!V55))))</f>
        <v>8623</v>
      </c>
      <c r="M641" s="64">
        <f>IF($C$2="National Currency",IF(Investment_Breakdown_DATA!W568=0,0,Investment_Breakdown_DATA!W568),IF($C$2="Current Exchange rate",IF(Investment_Breakdown_DATA!W568=0,0,Investment_Breakdown_DATA!W568/ECO!W20),IF($C$2="Constant Exchange rate",IF(Investment_Breakdown_DATA!W568=0,0,Investment_Breakdown_DATA!W568/ECO!W55))))</f>
        <v>7251</v>
      </c>
      <c r="N641" s="64">
        <f>IF($C$2="National Currency",IF(Investment_Breakdown_DATA!X568=0,0,Investment_Breakdown_DATA!X568),IF($C$2="Current Exchange rate",IF(Investment_Breakdown_DATA!X568=0,0,Investment_Breakdown_DATA!X568/ECO!X20),IF($C$2="Constant Exchange rate",IF(Investment_Breakdown_DATA!X568=0,0,Investment_Breakdown_DATA!X568/ECO!X55))))</f>
        <v>6262</v>
      </c>
      <c r="O641" s="64">
        <f>IF($C$2="National Currency",IF(Investment_Breakdown_DATA!Y568=0,0,Investment_Breakdown_DATA!Y568),IF($C$2="Current Exchange rate",IF(Investment_Breakdown_DATA!Y568=0,0,Investment_Breakdown_DATA!Y568/ECO!Y20),IF($C$2="Constant Exchange rate",IF(Investment_Breakdown_DATA!Y568=0,0,Investment_Breakdown_DATA!Y568/ECO!Y55))))</f>
        <v>5415</v>
      </c>
      <c r="P641" s="144">
        <f>IF($C$2="National Currency",IF(Investment_Breakdown_DATA!Z568=0,0,Investment_Breakdown_DATA!Z568),IF($C$2="Current Exchange rate",IF(Investment_Breakdown_DATA!Z568=0,0,Investment_Breakdown_DATA!Z568/ECO!Z20),IF($C$2="Constant Exchange rate",IF(Investment_Breakdown_DATA!Z568=0,0,Investment_Breakdown_DATA!Z568/ECO!Z55))))</f>
        <v>4600</v>
      </c>
      <c r="Q641" s="63">
        <f t="shared" si="178"/>
        <v>0.28130912080321818</v>
      </c>
      <c r="R641" s="63">
        <f t="shared" si="179"/>
        <v>-0.13526030022357072</v>
      </c>
      <c r="S641" s="63">
        <f t="shared" si="180"/>
        <v>0.7592592592592593</v>
      </c>
    </row>
    <row r="642" spans="3:19" ht="15" x14ac:dyDescent="0.25">
      <c r="C642" s="165"/>
      <c r="D642" s="166"/>
      <c r="E642" s="61" t="str">
        <f t="shared" si="177"/>
        <v>FR</v>
      </c>
      <c r="F642" s="64">
        <f>IF($C$2="National Currency",IF(Investment_Breakdown_DATA!P569=0,0,Investment_Breakdown_DATA!P569),IF($C$2="Current Exchange rate",IF(Investment_Breakdown_DATA!P569=0,0,Investment_Breakdown_DATA!P569/ECO!P21),IF($C$2="Constant Exchange rate",IF(Investment_Breakdown_DATA!P569=0,0,Investment_Breakdown_DATA!P569/ECO!P56))))</f>
        <v>0</v>
      </c>
      <c r="G642" s="64">
        <f>IF($C$2="National Currency",IF(Investment_Breakdown_DATA!Q569=0,0,Investment_Breakdown_DATA!Q569),IF($C$2="Current Exchange rate",IF(Investment_Breakdown_DATA!Q569=0,0,Investment_Breakdown_DATA!Q569/ECO!Q21),IF($C$2="Constant Exchange rate",IF(Investment_Breakdown_DATA!Q569=0,0,Investment_Breakdown_DATA!Q569/ECO!Q56))))</f>
        <v>0</v>
      </c>
      <c r="H642" s="64">
        <f>IF($C$2="National Currency",IF(Investment_Breakdown_DATA!R569=0,0,Investment_Breakdown_DATA!R569),IF($C$2="Current Exchange rate",IF(Investment_Breakdown_DATA!R569=0,0,Investment_Breakdown_DATA!R569/ECO!R21),IF($C$2="Constant Exchange rate",IF(Investment_Breakdown_DATA!R569=0,0,Investment_Breakdown_DATA!R569/ECO!R56))))</f>
        <v>0</v>
      </c>
      <c r="I642" s="64">
        <f>IF($C$2="National Currency",IF(Investment_Breakdown_DATA!S569=0,0,Investment_Breakdown_DATA!S569),IF($C$2="Current Exchange rate",IF(Investment_Breakdown_DATA!S569=0,0,Investment_Breakdown_DATA!S569/ECO!S21),IF($C$2="Constant Exchange rate",IF(Investment_Breakdown_DATA!S569=0,0,Investment_Breakdown_DATA!S569/ECO!S56))))</f>
        <v>0</v>
      </c>
      <c r="J642" s="64">
        <f>IF($C$2="National Currency",IF(Investment_Breakdown_DATA!T569=0,0,Investment_Breakdown_DATA!T569),IF($C$2="Current Exchange rate",IF(Investment_Breakdown_DATA!T569=0,0,Investment_Breakdown_DATA!T569/ECO!T21),IF($C$2="Constant Exchange rate",IF(Investment_Breakdown_DATA!T569=0,0,Investment_Breakdown_DATA!T569/ECO!T56))))</f>
        <v>0</v>
      </c>
      <c r="K642" s="64">
        <f>IF($C$2="National Currency",IF(Investment_Breakdown_DATA!U569=0,0,Investment_Breakdown_DATA!U569),IF($C$2="Current Exchange rate",IF(Investment_Breakdown_DATA!U569=0,0,Investment_Breakdown_DATA!U569/ECO!U21),IF($C$2="Constant Exchange rate",IF(Investment_Breakdown_DATA!U569=0,0,Investment_Breakdown_DATA!U569/ECO!U56))))</f>
        <v>0</v>
      </c>
      <c r="L642" s="64">
        <f>IF($C$2="National Currency",IF(Investment_Breakdown_DATA!V569=0,0,Investment_Breakdown_DATA!V569),IF($C$2="Current Exchange rate",IF(Investment_Breakdown_DATA!V569=0,0,Investment_Breakdown_DATA!V569/ECO!V21),IF($C$2="Constant Exchange rate",IF(Investment_Breakdown_DATA!V569=0,0,Investment_Breakdown_DATA!V569/ECO!V56))))</f>
        <v>0</v>
      </c>
      <c r="M642" s="64">
        <f>IF($C$2="National Currency",IF(Investment_Breakdown_DATA!W569=0,0,Investment_Breakdown_DATA!W569),IF($C$2="Current Exchange rate",IF(Investment_Breakdown_DATA!W569=0,0,Investment_Breakdown_DATA!W569/ECO!W21),IF($C$2="Constant Exchange rate",IF(Investment_Breakdown_DATA!W569=0,0,Investment_Breakdown_DATA!W569/ECO!W56))))</f>
        <v>0</v>
      </c>
      <c r="N642" s="64">
        <f>IF($C$2="National Currency",IF(Investment_Breakdown_DATA!X569=0,0,Investment_Breakdown_DATA!X569),IF($C$2="Current Exchange rate",IF(Investment_Breakdown_DATA!X569=0,0,Investment_Breakdown_DATA!X569/ECO!X21),IF($C$2="Constant Exchange rate",IF(Investment_Breakdown_DATA!X569=0,0,Investment_Breakdown_DATA!X569/ECO!X56))))</f>
        <v>0</v>
      </c>
      <c r="O642" s="64">
        <f>IF($C$2="National Currency",IF(Investment_Breakdown_DATA!Y569=0,0,Investment_Breakdown_DATA!Y569),IF($C$2="Current Exchange rate",IF(Investment_Breakdown_DATA!Y569=0,0,Investment_Breakdown_DATA!Y569/ECO!Y21),IF($C$2="Constant Exchange rate",IF(Investment_Breakdown_DATA!Y569=0,0,Investment_Breakdown_DATA!Y569/ECO!Y56))))</f>
        <v>0</v>
      </c>
      <c r="P642" s="144">
        <f>IF($C$2="National Currency",IF(Investment_Breakdown_DATA!Z569=0,0,Investment_Breakdown_DATA!Z569),IF($C$2="Current Exchange rate",IF(Investment_Breakdown_DATA!Z569=0,0,Investment_Breakdown_DATA!Z569/ECO!Z21),IF($C$2="Constant Exchange rate",IF(Investment_Breakdown_DATA!Z569=0,0,Investment_Breakdown_DATA!Z569/ECO!Z56))))</f>
        <v>0</v>
      </c>
      <c r="Q642" s="63">
        <f t="shared" si="178"/>
        <v>0</v>
      </c>
      <c r="R642" s="63" t="str">
        <f t="shared" si="179"/>
        <v>-</v>
      </c>
      <c r="S642" s="63" t="str">
        <f t="shared" si="180"/>
        <v>-</v>
      </c>
    </row>
    <row r="643" spans="3:19" ht="15" x14ac:dyDescent="0.25">
      <c r="C643" s="165"/>
      <c r="D643" s="166"/>
      <c r="E643" s="61" t="str">
        <f t="shared" si="177"/>
        <v>GR</v>
      </c>
      <c r="F643" s="64">
        <f>IF($C$2="National Currency",IF(Investment_Breakdown_DATA!P570=0,0,Investment_Breakdown_DATA!P570),IF($C$2="Current Exchange rate",IF(Investment_Breakdown_DATA!P570=0,0,Investment_Breakdown_DATA!P570/ECO!P22),IF($C$2="Constant Exchange rate",IF(Investment_Breakdown_DATA!P570=0,0,Investment_Breakdown_DATA!P570/ECO!P57))))</f>
        <v>0</v>
      </c>
      <c r="G643" s="64">
        <f>IF($C$2="National Currency",IF(Investment_Breakdown_DATA!Q570=0,0,Investment_Breakdown_DATA!Q570),IF($C$2="Current Exchange rate",IF(Investment_Breakdown_DATA!Q570=0,0,Investment_Breakdown_DATA!Q570/ECO!Q22),IF($C$2="Constant Exchange rate",IF(Investment_Breakdown_DATA!Q570=0,0,Investment_Breakdown_DATA!Q570/ECO!Q57))))</f>
        <v>0</v>
      </c>
      <c r="H643" s="64">
        <f>IF($C$2="National Currency",IF(Investment_Breakdown_DATA!R570=0,0,Investment_Breakdown_DATA!R570),IF($C$2="Current Exchange rate",IF(Investment_Breakdown_DATA!R570=0,0,Investment_Breakdown_DATA!R570/ECO!R22),IF($C$2="Constant Exchange rate",IF(Investment_Breakdown_DATA!R570=0,0,Investment_Breakdown_DATA!R570/ECO!R57))))</f>
        <v>0</v>
      </c>
      <c r="I643" s="64">
        <f>IF($C$2="National Currency",IF(Investment_Breakdown_DATA!S570=0,0,Investment_Breakdown_DATA!S570),IF($C$2="Current Exchange rate",IF(Investment_Breakdown_DATA!S570=0,0,Investment_Breakdown_DATA!S570/ECO!S22),IF($C$2="Constant Exchange rate",IF(Investment_Breakdown_DATA!S570=0,0,Investment_Breakdown_DATA!S570/ECO!S57))))</f>
        <v>0</v>
      </c>
      <c r="J643" s="64">
        <f>IF($C$2="National Currency",IF(Investment_Breakdown_DATA!T570=0,0,Investment_Breakdown_DATA!T570),IF($C$2="Current Exchange rate",IF(Investment_Breakdown_DATA!T570=0,0,Investment_Breakdown_DATA!T570/ECO!T22),IF($C$2="Constant Exchange rate",IF(Investment_Breakdown_DATA!T570=0,0,Investment_Breakdown_DATA!T570/ECO!T57))))</f>
        <v>0</v>
      </c>
      <c r="K643" s="64">
        <f>IF($C$2="National Currency",IF(Investment_Breakdown_DATA!U570=0,0,Investment_Breakdown_DATA!U570),IF($C$2="Current Exchange rate",IF(Investment_Breakdown_DATA!U570=0,0,Investment_Breakdown_DATA!U570/ECO!U22),IF($C$2="Constant Exchange rate",IF(Investment_Breakdown_DATA!U570=0,0,Investment_Breakdown_DATA!U570/ECO!U57))))</f>
        <v>0</v>
      </c>
      <c r="L643" s="64">
        <f>IF($C$2="National Currency",IF(Investment_Breakdown_DATA!V570=0,0,Investment_Breakdown_DATA!V570),IF($C$2="Current Exchange rate",IF(Investment_Breakdown_DATA!V570=0,0,Investment_Breakdown_DATA!V570/ECO!V22),IF($C$2="Constant Exchange rate",IF(Investment_Breakdown_DATA!V570=0,0,Investment_Breakdown_DATA!V570/ECO!V57))))</f>
        <v>0</v>
      </c>
      <c r="M643" s="64">
        <f>IF($C$2="National Currency",IF(Investment_Breakdown_DATA!W570=0,0,Investment_Breakdown_DATA!W570),IF($C$2="Current Exchange rate",IF(Investment_Breakdown_DATA!W570=0,0,Investment_Breakdown_DATA!W570/ECO!W22),IF($C$2="Constant Exchange rate",IF(Investment_Breakdown_DATA!W570=0,0,Investment_Breakdown_DATA!W570/ECO!W57))))</f>
        <v>0</v>
      </c>
      <c r="N643" s="64">
        <f>IF($C$2="National Currency",IF(Investment_Breakdown_DATA!X570=0,0,Investment_Breakdown_DATA!X570),IF($C$2="Current Exchange rate",IF(Investment_Breakdown_DATA!X570=0,0,Investment_Breakdown_DATA!X570/ECO!X22),IF($C$2="Constant Exchange rate",IF(Investment_Breakdown_DATA!X570=0,0,Investment_Breakdown_DATA!X570/ECO!X57))))</f>
        <v>0</v>
      </c>
      <c r="O643" s="64">
        <f>IF($C$2="National Currency",IF(Investment_Breakdown_DATA!Y570=0,0,Investment_Breakdown_DATA!Y570),IF($C$2="Current Exchange rate",IF(Investment_Breakdown_DATA!Y570=0,0,Investment_Breakdown_DATA!Y570/ECO!Y22),IF($C$2="Constant Exchange rate",IF(Investment_Breakdown_DATA!Y570=0,0,Investment_Breakdown_DATA!Y570/ECO!Y57))))</f>
        <v>0</v>
      </c>
      <c r="P643" s="144">
        <f>IF($C$2="National Currency",IF(Investment_Breakdown_DATA!Z570=0,0,Investment_Breakdown_DATA!Z570),IF($C$2="Current Exchange rate",IF(Investment_Breakdown_DATA!Z570=0,0,Investment_Breakdown_DATA!Z570/ECO!Z22),IF($C$2="Constant Exchange rate",IF(Investment_Breakdown_DATA!Z570=0,0,Investment_Breakdown_DATA!Z570/ECO!Z57))))</f>
        <v>0</v>
      </c>
      <c r="Q643" s="63">
        <f t="shared" si="178"/>
        <v>0</v>
      </c>
      <c r="R643" s="63" t="str">
        <f t="shared" si="179"/>
        <v>-</v>
      </c>
      <c r="S643" s="63" t="str">
        <f t="shared" si="180"/>
        <v>-</v>
      </c>
    </row>
    <row r="644" spans="3:19" ht="15" x14ac:dyDescent="0.25">
      <c r="C644" s="165"/>
      <c r="D644" s="166"/>
      <c r="E644" s="61" t="str">
        <f t="shared" si="177"/>
        <v>HR</v>
      </c>
      <c r="F644" s="64">
        <f>IF($C$2="National Currency",IF(Investment_Breakdown_DATA!P571=0,0,Investment_Breakdown_DATA!P571),IF($C$2="Current Exchange rate",IF(Investment_Breakdown_DATA!P571=0,0,Investment_Breakdown_DATA!P571/ECO!P23),IF($C$2="Constant Exchange rate",IF(Investment_Breakdown_DATA!P571=0,0,Investment_Breakdown_DATA!P571/ECO!P58))))</f>
        <v>0</v>
      </c>
      <c r="G644" s="64">
        <f>IF($C$2="National Currency",IF(Investment_Breakdown_DATA!Q571=0,0,Investment_Breakdown_DATA!Q571),IF($C$2="Current Exchange rate",IF(Investment_Breakdown_DATA!Q571=0,0,Investment_Breakdown_DATA!Q571/ECO!Q23),IF($C$2="Constant Exchange rate",IF(Investment_Breakdown_DATA!Q571=0,0,Investment_Breakdown_DATA!Q571/ECO!Q58))))</f>
        <v>0</v>
      </c>
      <c r="H644" s="64">
        <f>IF($C$2="National Currency",IF(Investment_Breakdown_DATA!R571=0,0,Investment_Breakdown_DATA!R571),IF($C$2="Current Exchange rate",IF(Investment_Breakdown_DATA!R571=0,0,Investment_Breakdown_DATA!R571/ECO!R23),IF($C$2="Constant Exchange rate",IF(Investment_Breakdown_DATA!R571=0,0,Investment_Breakdown_DATA!R571/ECO!R58))))</f>
        <v>0</v>
      </c>
      <c r="I644" s="64">
        <f>IF($C$2="National Currency",IF(Investment_Breakdown_DATA!S571=0,0,Investment_Breakdown_DATA!S571),IF($C$2="Current Exchange rate",IF(Investment_Breakdown_DATA!S571=0,0,Investment_Breakdown_DATA!S571/ECO!S23),IF($C$2="Constant Exchange rate",IF(Investment_Breakdown_DATA!S571=0,0,Investment_Breakdown_DATA!S571/ECO!S58))))</f>
        <v>0</v>
      </c>
      <c r="J644" s="64">
        <f>IF($C$2="National Currency",IF(Investment_Breakdown_DATA!T571=0,0,Investment_Breakdown_DATA!T571),IF($C$2="Current Exchange rate",IF(Investment_Breakdown_DATA!T571=0,0,Investment_Breakdown_DATA!T571/ECO!T23),IF($C$2="Constant Exchange rate",IF(Investment_Breakdown_DATA!T571=0,0,Investment_Breakdown_DATA!T571/ECO!T58))))</f>
        <v>0</v>
      </c>
      <c r="K644" s="64">
        <f>IF($C$2="National Currency",IF(Investment_Breakdown_DATA!U571=0,0,Investment_Breakdown_DATA!U571),IF($C$2="Current Exchange rate",IF(Investment_Breakdown_DATA!U571=0,0,Investment_Breakdown_DATA!U571/ECO!U23),IF($C$2="Constant Exchange rate",IF(Investment_Breakdown_DATA!U571=0,0,Investment_Breakdown_DATA!U571/ECO!U58))))</f>
        <v>0</v>
      </c>
      <c r="L644" s="64">
        <f>IF($C$2="National Currency",IF(Investment_Breakdown_DATA!V571=0,0,Investment_Breakdown_DATA!V571),IF($C$2="Current Exchange rate",IF(Investment_Breakdown_DATA!V571=0,0,Investment_Breakdown_DATA!V571/ECO!V23),IF($C$2="Constant Exchange rate",IF(Investment_Breakdown_DATA!V571=0,0,Investment_Breakdown_DATA!V571/ECO!V58))))</f>
        <v>0</v>
      </c>
      <c r="M644" s="64">
        <f>IF($C$2="National Currency",IF(Investment_Breakdown_DATA!W571=0,0,Investment_Breakdown_DATA!W571),IF($C$2="Current Exchange rate",IF(Investment_Breakdown_DATA!W571=0,0,Investment_Breakdown_DATA!W571/ECO!W23),IF($C$2="Constant Exchange rate",IF(Investment_Breakdown_DATA!W571=0,0,Investment_Breakdown_DATA!W571/ECO!W58))))</f>
        <v>0</v>
      </c>
      <c r="N644" s="64">
        <f>IF($C$2="National Currency",IF(Investment_Breakdown_DATA!X571=0,0,Investment_Breakdown_DATA!X571),IF($C$2="Current Exchange rate",IF(Investment_Breakdown_DATA!X571=0,0,Investment_Breakdown_DATA!X571/ECO!X23),IF($C$2="Constant Exchange rate",IF(Investment_Breakdown_DATA!X571=0,0,Investment_Breakdown_DATA!X571/ECO!X58))))</f>
        <v>0</v>
      </c>
      <c r="O644" s="64">
        <f>IF($C$2="National Currency",IF(Investment_Breakdown_DATA!Y571=0,0,Investment_Breakdown_DATA!Y571),IF($C$2="Current Exchange rate",IF(Investment_Breakdown_DATA!Y571=0,0,Investment_Breakdown_DATA!Y571/ECO!Y23),IF($C$2="Constant Exchange rate",IF(Investment_Breakdown_DATA!Y571=0,0,Investment_Breakdown_DATA!Y571/ECO!Y58))))</f>
        <v>0</v>
      </c>
      <c r="P644" s="144">
        <f>IF($C$2="National Currency",IF(Investment_Breakdown_DATA!Z571=0,0,Investment_Breakdown_DATA!Z571),IF($C$2="Current Exchange rate",IF(Investment_Breakdown_DATA!Z571=0,0,Investment_Breakdown_DATA!Z571/ECO!Z23),IF($C$2="Constant Exchange rate",IF(Investment_Breakdown_DATA!Z571=0,0,Investment_Breakdown_DATA!Z571/ECO!Z58))))</f>
        <v>0</v>
      </c>
      <c r="Q644" s="63">
        <f t="shared" si="178"/>
        <v>0</v>
      </c>
      <c r="R644" s="63" t="str">
        <f t="shared" si="179"/>
        <v>-</v>
      </c>
      <c r="S644" s="63" t="str">
        <f t="shared" si="180"/>
        <v>-</v>
      </c>
    </row>
    <row r="645" spans="3:19" ht="15" x14ac:dyDescent="0.25">
      <c r="C645" s="165"/>
      <c r="D645" s="166"/>
      <c r="E645" s="61" t="str">
        <f t="shared" si="177"/>
        <v>HU</v>
      </c>
      <c r="F645" s="64">
        <f>IF($C$2="National Currency",IF(Investment_Breakdown_DATA!P572=0,0,Investment_Breakdown_DATA!P572),IF($C$2="Current Exchange rate",IF(Investment_Breakdown_DATA!P572=0,0,Investment_Breakdown_DATA!P572/ECO!P24),IF($C$2="Constant Exchange rate",IF(Investment_Breakdown_DATA!P572=0,0,Investment_Breakdown_DATA!P572/ECO!P59))))</f>
        <v>0</v>
      </c>
      <c r="G645" s="64">
        <f>IF($C$2="National Currency",IF(Investment_Breakdown_DATA!Q572=0,0,Investment_Breakdown_DATA!Q572),IF($C$2="Current Exchange rate",IF(Investment_Breakdown_DATA!Q572=0,0,Investment_Breakdown_DATA!Q572/ECO!Q24),IF($C$2="Constant Exchange rate",IF(Investment_Breakdown_DATA!Q572=0,0,Investment_Breakdown_DATA!Q572/ECO!Q59))))</f>
        <v>0</v>
      </c>
      <c r="H645" s="64">
        <f>IF($C$2="National Currency",IF(Investment_Breakdown_DATA!R572=0,0,Investment_Breakdown_DATA!R572),IF($C$2="Current Exchange rate",IF(Investment_Breakdown_DATA!R572=0,0,Investment_Breakdown_DATA!R572/ECO!R24),IF($C$2="Constant Exchange rate",IF(Investment_Breakdown_DATA!R572=0,0,Investment_Breakdown_DATA!R572/ECO!R59))))</f>
        <v>0</v>
      </c>
      <c r="I645" s="64">
        <f>IF($C$2="National Currency",IF(Investment_Breakdown_DATA!S572=0,0,Investment_Breakdown_DATA!S572),IF($C$2="Current Exchange rate",IF(Investment_Breakdown_DATA!S572=0,0,Investment_Breakdown_DATA!S572/ECO!S24),IF($C$2="Constant Exchange rate",IF(Investment_Breakdown_DATA!S572=0,0,Investment_Breakdown_DATA!S572/ECO!S59))))</f>
        <v>0</v>
      </c>
      <c r="J645" s="64">
        <f>IF($C$2="National Currency",IF(Investment_Breakdown_DATA!T572=0,0,Investment_Breakdown_DATA!T572),IF($C$2="Current Exchange rate",IF(Investment_Breakdown_DATA!T572=0,0,Investment_Breakdown_DATA!T572/ECO!T24),IF($C$2="Constant Exchange rate",IF(Investment_Breakdown_DATA!T572=0,0,Investment_Breakdown_DATA!T572/ECO!T59))))</f>
        <v>0</v>
      </c>
      <c r="K645" s="64">
        <f>IF($C$2="National Currency",IF(Investment_Breakdown_DATA!U572=0,0,Investment_Breakdown_DATA!U572),IF($C$2="Current Exchange rate",IF(Investment_Breakdown_DATA!U572=0,0,Investment_Breakdown_DATA!U572/ECO!U24),IF($C$2="Constant Exchange rate",IF(Investment_Breakdown_DATA!U572=0,0,Investment_Breakdown_DATA!U572/ECO!U59))))</f>
        <v>0</v>
      </c>
      <c r="L645" s="64">
        <f>IF($C$2="National Currency",IF(Investment_Breakdown_DATA!V572=0,0,Investment_Breakdown_DATA!V572),IF($C$2="Current Exchange rate",IF(Investment_Breakdown_DATA!V572=0,0,Investment_Breakdown_DATA!V572/ECO!V24),IF($C$2="Constant Exchange rate",IF(Investment_Breakdown_DATA!V572=0,0,Investment_Breakdown_DATA!V572/ECO!V59))))</f>
        <v>0</v>
      </c>
      <c r="M645" s="64">
        <f>IF($C$2="National Currency",IF(Investment_Breakdown_DATA!W572=0,0,Investment_Breakdown_DATA!W572),IF($C$2="Current Exchange rate",IF(Investment_Breakdown_DATA!W572=0,0,Investment_Breakdown_DATA!W572/ECO!W24),IF($C$2="Constant Exchange rate",IF(Investment_Breakdown_DATA!W572=0,0,Investment_Breakdown_DATA!W572/ECO!W59))))</f>
        <v>0</v>
      </c>
      <c r="N645" s="64">
        <f>IF($C$2="National Currency",IF(Investment_Breakdown_DATA!X572=0,0,Investment_Breakdown_DATA!X572),IF($C$2="Current Exchange rate",IF(Investment_Breakdown_DATA!X572=0,0,Investment_Breakdown_DATA!X572/ECO!X24),IF($C$2="Constant Exchange rate",IF(Investment_Breakdown_DATA!X572=0,0,Investment_Breakdown_DATA!X572/ECO!X59))))</f>
        <v>0</v>
      </c>
      <c r="O645" s="64">
        <f>IF($C$2="National Currency",IF(Investment_Breakdown_DATA!Y572=0,0,Investment_Breakdown_DATA!Y572),IF($C$2="Current Exchange rate",IF(Investment_Breakdown_DATA!Y572=0,0,Investment_Breakdown_DATA!Y572/ECO!Y24),IF($C$2="Constant Exchange rate",IF(Investment_Breakdown_DATA!Y572=0,0,Investment_Breakdown_DATA!Y572/ECO!Y59))))</f>
        <v>0</v>
      </c>
      <c r="P645" s="144">
        <f>IF($C$2="National Currency",IF(Investment_Breakdown_DATA!Z572=0,0,Investment_Breakdown_DATA!Z572),IF($C$2="Current Exchange rate",IF(Investment_Breakdown_DATA!Z572=0,0,Investment_Breakdown_DATA!Z572/ECO!Z24),IF($C$2="Constant Exchange rate",IF(Investment_Breakdown_DATA!Z572=0,0,Investment_Breakdown_DATA!Z572/ECO!Z59))))</f>
        <v>0</v>
      </c>
      <c r="Q645" s="63">
        <f t="shared" si="178"/>
        <v>0</v>
      </c>
      <c r="R645" s="63" t="str">
        <f t="shared" si="179"/>
        <v>-</v>
      </c>
      <c r="S645" s="63" t="str">
        <f t="shared" si="180"/>
        <v>-</v>
      </c>
    </row>
    <row r="646" spans="3:19" ht="15" x14ac:dyDescent="0.25">
      <c r="C646" s="165"/>
      <c r="D646" s="166"/>
      <c r="E646" s="61" t="str">
        <f t="shared" si="177"/>
        <v>IE</v>
      </c>
      <c r="F646" s="64">
        <f>IF($C$2="National Currency",IF(Investment_Breakdown_DATA!P573=0,0,Investment_Breakdown_DATA!P573),IF($C$2="Current Exchange rate",IF(Investment_Breakdown_DATA!P573=0,0,Investment_Breakdown_DATA!P573/ECO!P25),IF($C$2="Constant Exchange rate",IF(Investment_Breakdown_DATA!P573=0,0,Investment_Breakdown_DATA!P573/ECO!P60))))</f>
        <v>0</v>
      </c>
      <c r="G646" s="64">
        <f>IF($C$2="National Currency",IF(Investment_Breakdown_DATA!Q573=0,0,Investment_Breakdown_DATA!Q573),IF($C$2="Current Exchange rate",IF(Investment_Breakdown_DATA!Q573=0,0,Investment_Breakdown_DATA!Q573/ECO!Q25),IF($C$2="Constant Exchange rate",IF(Investment_Breakdown_DATA!Q573=0,0,Investment_Breakdown_DATA!Q573/ECO!Q60))))</f>
        <v>0</v>
      </c>
      <c r="H646" s="64">
        <f>IF($C$2="National Currency",IF(Investment_Breakdown_DATA!R573=0,0,Investment_Breakdown_DATA!R573),IF($C$2="Current Exchange rate",IF(Investment_Breakdown_DATA!R573=0,0,Investment_Breakdown_DATA!R573/ECO!R25),IF($C$2="Constant Exchange rate",IF(Investment_Breakdown_DATA!R573=0,0,Investment_Breakdown_DATA!R573/ECO!R60))))</f>
        <v>0</v>
      </c>
      <c r="I646" s="64">
        <f>IF($C$2="National Currency",IF(Investment_Breakdown_DATA!S573=0,0,Investment_Breakdown_DATA!S573),IF($C$2="Current Exchange rate",IF(Investment_Breakdown_DATA!S573=0,0,Investment_Breakdown_DATA!S573/ECO!S25),IF($C$2="Constant Exchange rate",IF(Investment_Breakdown_DATA!S573=0,0,Investment_Breakdown_DATA!S573/ECO!S60))))</f>
        <v>0</v>
      </c>
      <c r="J646" s="64">
        <f>IF($C$2="National Currency",IF(Investment_Breakdown_DATA!T573=0,0,Investment_Breakdown_DATA!T573),IF($C$2="Current Exchange rate",IF(Investment_Breakdown_DATA!T573=0,0,Investment_Breakdown_DATA!T573/ECO!T25),IF($C$2="Constant Exchange rate",IF(Investment_Breakdown_DATA!T573=0,0,Investment_Breakdown_DATA!T573/ECO!T60))))</f>
        <v>0</v>
      </c>
      <c r="K646" s="64">
        <f>IF($C$2="National Currency",IF(Investment_Breakdown_DATA!U573=0,0,Investment_Breakdown_DATA!U573),IF($C$2="Current Exchange rate",IF(Investment_Breakdown_DATA!U573=0,0,Investment_Breakdown_DATA!U573/ECO!U25),IF($C$2="Constant Exchange rate",IF(Investment_Breakdown_DATA!U573=0,0,Investment_Breakdown_DATA!U573/ECO!U60))))</f>
        <v>0</v>
      </c>
      <c r="L646" s="64">
        <f>IF($C$2="National Currency",IF(Investment_Breakdown_DATA!V573=0,0,Investment_Breakdown_DATA!V573),IF($C$2="Current Exchange rate",IF(Investment_Breakdown_DATA!V573=0,0,Investment_Breakdown_DATA!V573/ECO!V25),IF($C$2="Constant Exchange rate",IF(Investment_Breakdown_DATA!V573=0,0,Investment_Breakdown_DATA!V573/ECO!V60))))</f>
        <v>0</v>
      </c>
      <c r="M646" s="64">
        <f>IF($C$2="National Currency",IF(Investment_Breakdown_DATA!W573=0,0,Investment_Breakdown_DATA!W573),IF($C$2="Current Exchange rate",IF(Investment_Breakdown_DATA!W573=0,0,Investment_Breakdown_DATA!W573/ECO!W25),IF($C$2="Constant Exchange rate",IF(Investment_Breakdown_DATA!W573=0,0,Investment_Breakdown_DATA!W573/ECO!W60))))</f>
        <v>0</v>
      </c>
      <c r="N646" s="64">
        <f>IF($C$2="National Currency",IF(Investment_Breakdown_DATA!X573=0,0,Investment_Breakdown_DATA!X573),IF($C$2="Current Exchange rate",IF(Investment_Breakdown_DATA!X573=0,0,Investment_Breakdown_DATA!X573/ECO!X25),IF($C$2="Constant Exchange rate",IF(Investment_Breakdown_DATA!X573=0,0,Investment_Breakdown_DATA!X573/ECO!X60))))</f>
        <v>0</v>
      </c>
      <c r="O646" s="64">
        <f>IF($C$2="National Currency",IF(Investment_Breakdown_DATA!Y573=0,0,Investment_Breakdown_DATA!Y573),IF($C$2="Current Exchange rate",IF(Investment_Breakdown_DATA!Y573=0,0,Investment_Breakdown_DATA!Y573/ECO!Y25),IF($C$2="Constant Exchange rate",IF(Investment_Breakdown_DATA!Y573=0,0,Investment_Breakdown_DATA!Y573/ECO!Y60))))</f>
        <v>0</v>
      </c>
      <c r="P646" s="144">
        <f>IF($C$2="National Currency",IF(Investment_Breakdown_DATA!Z573=0,0,Investment_Breakdown_DATA!Z573),IF($C$2="Current Exchange rate",IF(Investment_Breakdown_DATA!Z573=0,0,Investment_Breakdown_DATA!Z573/ECO!Z25),IF($C$2="Constant Exchange rate",IF(Investment_Breakdown_DATA!Z573=0,0,Investment_Breakdown_DATA!Z573/ECO!Z60))))</f>
        <v>0</v>
      </c>
      <c r="Q646" s="63">
        <f t="shared" si="178"/>
        <v>0</v>
      </c>
      <c r="R646" s="63" t="str">
        <f t="shared" si="179"/>
        <v>-</v>
      </c>
      <c r="S646" s="63" t="str">
        <f t="shared" si="180"/>
        <v>-</v>
      </c>
    </row>
    <row r="647" spans="3:19" ht="15" x14ac:dyDescent="0.25">
      <c r="C647" s="165"/>
      <c r="D647" s="166"/>
      <c r="E647" s="61" t="str">
        <f t="shared" si="177"/>
        <v>IS</v>
      </c>
      <c r="F647" s="64">
        <f>IF($C$2="National Currency",IF(Investment_Breakdown_DATA!P574=0,0,Investment_Breakdown_DATA!P574),IF($C$2="Current Exchange rate",IF(Investment_Breakdown_DATA!P574=0,0,Investment_Breakdown_DATA!P574/ECO!P26),IF($C$2="Constant Exchange rate",IF(Investment_Breakdown_DATA!P574=0,0,Investment_Breakdown_DATA!P574/ECO!P61))))</f>
        <v>0</v>
      </c>
      <c r="G647" s="64">
        <f>IF($C$2="National Currency",IF(Investment_Breakdown_DATA!Q574=0,0,Investment_Breakdown_DATA!Q574),IF($C$2="Current Exchange rate",IF(Investment_Breakdown_DATA!Q574=0,0,Investment_Breakdown_DATA!Q574/ECO!Q26),IF($C$2="Constant Exchange rate",IF(Investment_Breakdown_DATA!Q574=0,0,Investment_Breakdown_DATA!Q574/ECO!Q61))))</f>
        <v>0</v>
      </c>
      <c r="H647" s="64">
        <f>IF($C$2="National Currency",IF(Investment_Breakdown_DATA!R574=0,0,Investment_Breakdown_DATA!R574),IF($C$2="Current Exchange rate",IF(Investment_Breakdown_DATA!R574=0,0,Investment_Breakdown_DATA!R574/ECO!R26),IF($C$2="Constant Exchange rate",IF(Investment_Breakdown_DATA!R574=0,0,Investment_Breakdown_DATA!R574/ECO!R61))))</f>
        <v>0</v>
      </c>
      <c r="I647" s="64">
        <f>IF($C$2="National Currency",IF(Investment_Breakdown_DATA!S574=0,0,Investment_Breakdown_DATA!S574),IF($C$2="Current Exchange rate",IF(Investment_Breakdown_DATA!S574=0,0,Investment_Breakdown_DATA!S574/ECO!S26),IF($C$2="Constant Exchange rate",IF(Investment_Breakdown_DATA!S574=0,0,Investment_Breakdown_DATA!S574/ECO!S61))))</f>
        <v>0</v>
      </c>
      <c r="J647" s="64">
        <f>IF($C$2="National Currency",IF(Investment_Breakdown_DATA!T574=0,0,Investment_Breakdown_DATA!T574),IF($C$2="Current Exchange rate",IF(Investment_Breakdown_DATA!T574=0,0,Investment_Breakdown_DATA!T574/ECO!T26),IF($C$2="Constant Exchange rate",IF(Investment_Breakdown_DATA!T574=0,0,Investment_Breakdown_DATA!T574/ECO!T61))))</f>
        <v>0</v>
      </c>
      <c r="K647" s="64">
        <f>IF($C$2="National Currency",IF(Investment_Breakdown_DATA!U574=0,0,Investment_Breakdown_DATA!U574),IF($C$2="Current Exchange rate",IF(Investment_Breakdown_DATA!U574=0,0,Investment_Breakdown_DATA!U574/ECO!U26),IF($C$2="Constant Exchange rate",IF(Investment_Breakdown_DATA!U574=0,0,Investment_Breakdown_DATA!U574/ECO!U61))))</f>
        <v>0</v>
      </c>
      <c r="L647" s="64">
        <f>IF($C$2="National Currency",IF(Investment_Breakdown_DATA!V574=0,0,Investment_Breakdown_DATA!V574),IF($C$2="Current Exchange rate",IF(Investment_Breakdown_DATA!V574=0,0,Investment_Breakdown_DATA!V574/ECO!V26),IF($C$2="Constant Exchange rate",IF(Investment_Breakdown_DATA!V574=0,0,Investment_Breakdown_DATA!V574/ECO!V61))))</f>
        <v>0</v>
      </c>
      <c r="M647" s="64">
        <f>IF($C$2="National Currency",IF(Investment_Breakdown_DATA!W574=0,0,Investment_Breakdown_DATA!W574),IF($C$2="Current Exchange rate",IF(Investment_Breakdown_DATA!W574=0,0,Investment_Breakdown_DATA!W574/ECO!W26),IF($C$2="Constant Exchange rate",IF(Investment_Breakdown_DATA!W574=0,0,Investment_Breakdown_DATA!W574/ECO!W61))))</f>
        <v>0</v>
      </c>
      <c r="N647" s="64">
        <f>IF($C$2="National Currency",IF(Investment_Breakdown_DATA!X574=0,0,Investment_Breakdown_DATA!X574),IF($C$2="Current Exchange rate",IF(Investment_Breakdown_DATA!X574=0,0,Investment_Breakdown_DATA!X574/ECO!X26),IF($C$2="Constant Exchange rate",IF(Investment_Breakdown_DATA!X574=0,0,Investment_Breakdown_DATA!X574/ECO!X61))))</f>
        <v>0</v>
      </c>
      <c r="O647" s="64">
        <f>IF($C$2="National Currency",IF(Investment_Breakdown_DATA!Y574=0,0,Investment_Breakdown_DATA!Y574),IF($C$2="Current Exchange rate",IF(Investment_Breakdown_DATA!Y574=0,0,Investment_Breakdown_DATA!Y574/ECO!Y26),IF($C$2="Constant Exchange rate",IF(Investment_Breakdown_DATA!Y574=0,0,Investment_Breakdown_DATA!Y574/ECO!Y61))))</f>
        <v>0</v>
      </c>
      <c r="P647" s="144">
        <f>IF($C$2="National Currency",IF(Investment_Breakdown_DATA!Z574=0,0,Investment_Breakdown_DATA!Z574),IF($C$2="Current Exchange rate",IF(Investment_Breakdown_DATA!Z574=0,0,Investment_Breakdown_DATA!Z574/ECO!Z26),IF($C$2="Constant Exchange rate",IF(Investment_Breakdown_DATA!Z574=0,0,Investment_Breakdown_DATA!Z574/ECO!Z61))))</f>
        <v>0</v>
      </c>
      <c r="Q647" s="63">
        <f t="shared" si="178"/>
        <v>0</v>
      </c>
      <c r="R647" s="63" t="str">
        <f t="shared" si="179"/>
        <v>-</v>
      </c>
      <c r="S647" s="63" t="str">
        <f t="shared" si="180"/>
        <v>-</v>
      </c>
    </row>
    <row r="648" spans="3:19" ht="15" x14ac:dyDescent="0.25">
      <c r="C648" s="165"/>
      <c r="D648" s="166"/>
      <c r="E648" s="61" t="str">
        <f t="shared" si="177"/>
        <v>IT</v>
      </c>
      <c r="F648" s="64">
        <f>IF($C$2="National Currency",IF(Investment_Breakdown_DATA!P575=0,0,Investment_Breakdown_DATA!P575),IF($C$2="Current Exchange rate",IF(Investment_Breakdown_DATA!P575=0,0,Investment_Breakdown_DATA!P575/ECO!P27),IF($C$2="Constant Exchange rate",IF(Investment_Breakdown_DATA!P575=0,0,Investment_Breakdown_DATA!P575/ECO!P62))))</f>
        <v>0</v>
      </c>
      <c r="G648" s="64">
        <f>IF($C$2="National Currency",IF(Investment_Breakdown_DATA!Q575=0,0,Investment_Breakdown_DATA!Q575),IF($C$2="Current Exchange rate",IF(Investment_Breakdown_DATA!Q575=0,0,Investment_Breakdown_DATA!Q575/ECO!Q27),IF($C$2="Constant Exchange rate",IF(Investment_Breakdown_DATA!Q575=0,0,Investment_Breakdown_DATA!Q575/ECO!Q62))))</f>
        <v>0</v>
      </c>
      <c r="H648" s="64">
        <f>IF($C$2="National Currency",IF(Investment_Breakdown_DATA!R575=0,0,Investment_Breakdown_DATA!R575),IF($C$2="Current Exchange rate",IF(Investment_Breakdown_DATA!R575=0,0,Investment_Breakdown_DATA!R575/ECO!R27),IF($C$2="Constant Exchange rate",IF(Investment_Breakdown_DATA!R575=0,0,Investment_Breakdown_DATA!R575/ECO!R62))))</f>
        <v>0</v>
      </c>
      <c r="I648" s="64">
        <f>IF($C$2="National Currency",IF(Investment_Breakdown_DATA!S575=0,0,Investment_Breakdown_DATA!S575),IF($C$2="Current Exchange rate",IF(Investment_Breakdown_DATA!S575=0,0,Investment_Breakdown_DATA!S575/ECO!S27),IF($C$2="Constant Exchange rate",IF(Investment_Breakdown_DATA!S575=0,0,Investment_Breakdown_DATA!S575/ECO!S62))))</f>
        <v>0</v>
      </c>
      <c r="J648" s="64">
        <f>IF($C$2="National Currency",IF(Investment_Breakdown_DATA!T575=0,0,Investment_Breakdown_DATA!T575),IF($C$2="Current Exchange rate",IF(Investment_Breakdown_DATA!T575=0,0,Investment_Breakdown_DATA!T575/ECO!T27),IF($C$2="Constant Exchange rate",IF(Investment_Breakdown_DATA!T575=0,0,Investment_Breakdown_DATA!T575/ECO!T62))))</f>
        <v>0</v>
      </c>
      <c r="K648" s="64">
        <f>IF($C$2="National Currency",IF(Investment_Breakdown_DATA!U575=0,0,Investment_Breakdown_DATA!U575),IF($C$2="Current Exchange rate",IF(Investment_Breakdown_DATA!U575=0,0,Investment_Breakdown_DATA!U575/ECO!U27),IF($C$2="Constant Exchange rate",IF(Investment_Breakdown_DATA!U575=0,0,Investment_Breakdown_DATA!U575/ECO!U62))))</f>
        <v>0</v>
      </c>
      <c r="L648" s="64">
        <f>IF($C$2="National Currency",IF(Investment_Breakdown_DATA!V575=0,0,Investment_Breakdown_DATA!V575),IF($C$2="Current Exchange rate",IF(Investment_Breakdown_DATA!V575=0,0,Investment_Breakdown_DATA!V575/ECO!V27),IF($C$2="Constant Exchange rate",IF(Investment_Breakdown_DATA!V575=0,0,Investment_Breakdown_DATA!V575/ECO!V62))))</f>
        <v>0</v>
      </c>
      <c r="M648" s="64">
        <f>IF($C$2="National Currency",IF(Investment_Breakdown_DATA!W575=0,0,Investment_Breakdown_DATA!W575),IF($C$2="Current Exchange rate",IF(Investment_Breakdown_DATA!W575=0,0,Investment_Breakdown_DATA!W575/ECO!W27),IF($C$2="Constant Exchange rate",IF(Investment_Breakdown_DATA!W575=0,0,Investment_Breakdown_DATA!W575/ECO!W62))))</f>
        <v>0</v>
      </c>
      <c r="N648" s="64">
        <f>IF($C$2="National Currency",IF(Investment_Breakdown_DATA!X575=0,0,Investment_Breakdown_DATA!X575),IF($C$2="Current Exchange rate",IF(Investment_Breakdown_DATA!X575=0,0,Investment_Breakdown_DATA!X575/ECO!X27),IF($C$2="Constant Exchange rate",IF(Investment_Breakdown_DATA!X575=0,0,Investment_Breakdown_DATA!X575/ECO!X62))))</f>
        <v>0</v>
      </c>
      <c r="O648" s="64">
        <f>IF($C$2="National Currency",IF(Investment_Breakdown_DATA!Y575=0,0,Investment_Breakdown_DATA!Y575),IF($C$2="Current Exchange rate",IF(Investment_Breakdown_DATA!Y575=0,0,Investment_Breakdown_DATA!Y575/ECO!Y27),IF($C$2="Constant Exchange rate",IF(Investment_Breakdown_DATA!Y575=0,0,Investment_Breakdown_DATA!Y575/ECO!Y62))))</f>
        <v>0</v>
      </c>
      <c r="P648" s="144">
        <f>IF($C$2="National Currency",IF(Investment_Breakdown_DATA!Z575=0,0,Investment_Breakdown_DATA!Z575),IF($C$2="Current Exchange rate",IF(Investment_Breakdown_DATA!Z575=0,0,Investment_Breakdown_DATA!Z575/ECO!Z27),IF($C$2="Constant Exchange rate",IF(Investment_Breakdown_DATA!Z575=0,0,Investment_Breakdown_DATA!Z575/ECO!Z62))))</f>
        <v>0</v>
      </c>
      <c r="Q648" s="63">
        <f t="shared" si="178"/>
        <v>0</v>
      </c>
      <c r="R648" s="63" t="str">
        <f t="shared" si="179"/>
        <v>-</v>
      </c>
      <c r="S648" s="63" t="str">
        <f t="shared" si="180"/>
        <v>-</v>
      </c>
    </row>
    <row r="649" spans="3:19" ht="15" x14ac:dyDescent="0.25">
      <c r="C649" s="165"/>
      <c r="D649" s="166"/>
      <c r="E649" s="61" t="str">
        <f t="shared" si="177"/>
        <v>LI</v>
      </c>
      <c r="F649" s="64">
        <f>IF($C$2="National Currency",IF(Investment_Breakdown_DATA!P576=0,0,Investment_Breakdown_DATA!P576),IF($C$2="Current Exchange rate",IF(Investment_Breakdown_DATA!P576=0,0,Investment_Breakdown_DATA!P576/ECO!P28),IF($C$2="Constant Exchange rate",IF(Investment_Breakdown_DATA!P576=0,0,Investment_Breakdown_DATA!P576/ECO!P63))))</f>
        <v>0</v>
      </c>
      <c r="G649" s="64">
        <f>IF($C$2="National Currency",IF(Investment_Breakdown_DATA!Q576=0,0,Investment_Breakdown_DATA!Q576),IF($C$2="Current Exchange rate",IF(Investment_Breakdown_DATA!Q576=0,0,Investment_Breakdown_DATA!Q576/ECO!Q28),IF($C$2="Constant Exchange rate",IF(Investment_Breakdown_DATA!Q576=0,0,Investment_Breakdown_DATA!Q576/ECO!Q63))))</f>
        <v>0</v>
      </c>
      <c r="H649" s="64">
        <f>IF($C$2="National Currency",IF(Investment_Breakdown_DATA!R576=0,0,Investment_Breakdown_DATA!R576),IF($C$2="Current Exchange rate",IF(Investment_Breakdown_DATA!R576=0,0,Investment_Breakdown_DATA!R576/ECO!R28),IF($C$2="Constant Exchange rate",IF(Investment_Breakdown_DATA!R576=0,0,Investment_Breakdown_DATA!R576/ECO!R63))))</f>
        <v>0</v>
      </c>
      <c r="I649" s="64">
        <f>IF($C$2="National Currency",IF(Investment_Breakdown_DATA!S576=0,0,Investment_Breakdown_DATA!S576),IF($C$2="Current Exchange rate",IF(Investment_Breakdown_DATA!S576=0,0,Investment_Breakdown_DATA!S576/ECO!S28),IF($C$2="Constant Exchange rate",IF(Investment_Breakdown_DATA!S576=0,0,Investment_Breakdown_DATA!S576/ECO!S63))))</f>
        <v>0</v>
      </c>
      <c r="J649" s="64">
        <f>IF($C$2="National Currency",IF(Investment_Breakdown_DATA!T576=0,0,Investment_Breakdown_DATA!T576),IF($C$2="Current Exchange rate",IF(Investment_Breakdown_DATA!T576=0,0,Investment_Breakdown_DATA!T576/ECO!T28),IF($C$2="Constant Exchange rate",IF(Investment_Breakdown_DATA!T576=0,0,Investment_Breakdown_DATA!T576/ECO!T63))))</f>
        <v>0</v>
      </c>
      <c r="K649" s="64">
        <f>IF($C$2="National Currency",IF(Investment_Breakdown_DATA!U576=0,0,Investment_Breakdown_DATA!U576),IF($C$2="Current Exchange rate",IF(Investment_Breakdown_DATA!U576=0,0,Investment_Breakdown_DATA!U576/ECO!U28),IF($C$2="Constant Exchange rate",IF(Investment_Breakdown_DATA!U576=0,0,Investment_Breakdown_DATA!U576/ECO!U63))))</f>
        <v>0</v>
      </c>
      <c r="L649" s="64">
        <f>IF($C$2="National Currency",IF(Investment_Breakdown_DATA!V576=0,0,Investment_Breakdown_DATA!V576),IF($C$2="Current Exchange rate",IF(Investment_Breakdown_DATA!V576=0,0,Investment_Breakdown_DATA!V576/ECO!V28),IF($C$2="Constant Exchange rate",IF(Investment_Breakdown_DATA!V576=0,0,Investment_Breakdown_DATA!V576/ECO!V63))))</f>
        <v>0</v>
      </c>
      <c r="M649" s="64">
        <f>IF($C$2="National Currency",IF(Investment_Breakdown_DATA!W576=0,0,Investment_Breakdown_DATA!W576),IF($C$2="Current Exchange rate",IF(Investment_Breakdown_DATA!W576=0,0,Investment_Breakdown_DATA!W576/ECO!W28),IF($C$2="Constant Exchange rate",IF(Investment_Breakdown_DATA!W576=0,0,Investment_Breakdown_DATA!W576/ECO!W63))))</f>
        <v>0</v>
      </c>
      <c r="N649" s="64">
        <f>IF($C$2="National Currency",IF(Investment_Breakdown_DATA!X576=0,0,Investment_Breakdown_DATA!X576),IF($C$2="Current Exchange rate",IF(Investment_Breakdown_DATA!X576=0,0,Investment_Breakdown_DATA!X576/ECO!X28),IF($C$2="Constant Exchange rate",IF(Investment_Breakdown_DATA!X576=0,0,Investment_Breakdown_DATA!X576/ECO!X63))))</f>
        <v>0</v>
      </c>
      <c r="O649" s="64">
        <f>IF($C$2="National Currency",IF(Investment_Breakdown_DATA!Y576=0,0,Investment_Breakdown_DATA!Y576),IF($C$2="Current Exchange rate",IF(Investment_Breakdown_DATA!Y576=0,0,Investment_Breakdown_DATA!Y576/ECO!Y28),IF($C$2="Constant Exchange rate",IF(Investment_Breakdown_DATA!Y576=0,0,Investment_Breakdown_DATA!Y576/ECO!Y63))))</f>
        <v>0</v>
      </c>
      <c r="P649" s="144">
        <f>IF($C$2="National Currency",IF(Investment_Breakdown_DATA!Z576=0,0,Investment_Breakdown_DATA!Z576),IF($C$2="Current Exchange rate",IF(Investment_Breakdown_DATA!Z576=0,0,Investment_Breakdown_DATA!Z576/ECO!Z28),IF($C$2="Constant Exchange rate",IF(Investment_Breakdown_DATA!Z576=0,0,Investment_Breakdown_DATA!Z576/ECO!Z63))))</f>
        <v>0</v>
      </c>
      <c r="Q649" s="63">
        <f t="shared" si="178"/>
        <v>0</v>
      </c>
      <c r="R649" s="63" t="str">
        <f t="shared" si="179"/>
        <v>-</v>
      </c>
      <c r="S649" s="63" t="str">
        <f t="shared" si="180"/>
        <v>-</v>
      </c>
    </row>
    <row r="650" spans="3:19" ht="15" x14ac:dyDescent="0.25">
      <c r="C650" s="165"/>
      <c r="D650" s="166"/>
      <c r="E650" s="61" t="str">
        <f t="shared" si="177"/>
        <v>LU</v>
      </c>
      <c r="F650" s="64">
        <f>IF($C$2="National Currency",IF(Investment_Breakdown_DATA!P577=0,0,Investment_Breakdown_DATA!P577),IF($C$2="Current Exchange rate",IF(Investment_Breakdown_DATA!P577=0,0,Investment_Breakdown_DATA!P577/ECO!P29),IF($C$2="Constant Exchange rate",IF(Investment_Breakdown_DATA!P577=0,0,Investment_Breakdown_DATA!P577/ECO!P64))))</f>
        <v>0</v>
      </c>
      <c r="G650" s="64">
        <f>IF($C$2="National Currency",IF(Investment_Breakdown_DATA!Q577=0,0,Investment_Breakdown_DATA!Q577),IF($C$2="Current Exchange rate",IF(Investment_Breakdown_DATA!Q577=0,0,Investment_Breakdown_DATA!Q577/ECO!Q29),IF($C$2="Constant Exchange rate",IF(Investment_Breakdown_DATA!Q577=0,0,Investment_Breakdown_DATA!Q577/ECO!Q64))))</f>
        <v>0</v>
      </c>
      <c r="H650" s="64">
        <f>IF($C$2="National Currency",IF(Investment_Breakdown_DATA!R577=0,0,Investment_Breakdown_DATA!R577),IF($C$2="Current Exchange rate",IF(Investment_Breakdown_DATA!R577=0,0,Investment_Breakdown_DATA!R577/ECO!R29),IF($C$2="Constant Exchange rate",IF(Investment_Breakdown_DATA!R577=0,0,Investment_Breakdown_DATA!R577/ECO!R64))))</f>
        <v>0</v>
      </c>
      <c r="I650" s="64">
        <f>IF($C$2="National Currency",IF(Investment_Breakdown_DATA!S577=0,0,Investment_Breakdown_DATA!S577),IF($C$2="Current Exchange rate",IF(Investment_Breakdown_DATA!S577=0,0,Investment_Breakdown_DATA!S577/ECO!S29),IF($C$2="Constant Exchange rate",IF(Investment_Breakdown_DATA!S577=0,0,Investment_Breakdown_DATA!S577/ECO!S64))))</f>
        <v>0</v>
      </c>
      <c r="J650" s="64">
        <f>IF($C$2="National Currency",IF(Investment_Breakdown_DATA!T577=0,0,Investment_Breakdown_DATA!T577),IF($C$2="Current Exchange rate",IF(Investment_Breakdown_DATA!T577=0,0,Investment_Breakdown_DATA!T577/ECO!T29),IF($C$2="Constant Exchange rate",IF(Investment_Breakdown_DATA!T577=0,0,Investment_Breakdown_DATA!T577/ECO!T64))))</f>
        <v>0</v>
      </c>
      <c r="K650" s="64">
        <f>IF($C$2="National Currency",IF(Investment_Breakdown_DATA!U577=0,0,Investment_Breakdown_DATA!U577),IF($C$2="Current Exchange rate",IF(Investment_Breakdown_DATA!U577=0,0,Investment_Breakdown_DATA!U577/ECO!U29),IF($C$2="Constant Exchange rate",IF(Investment_Breakdown_DATA!U577=0,0,Investment_Breakdown_DATA!U577/ECO!U64))))</f>
        <v>0</v>
      </c>
      <c r="L650" s="64">
        <f>IF($C$2="National Currency",IF(Investment_Breakdown_DATA!V577=0,0,Investment_Breakdown_DATA!V577),IF($C$2="Current Exchange rate",IF(Investment_Breakdown_DATA!V577=0,0,Investment_Breakdown_DATA!V577/ECO!V29),IF($C$2="Constant Exchange rate",IF(Investment_Breakdown_DATA!V577=0,0,Investment_Breakdown_DATA!V577/ECO!V64))))</f>
        <v>0</v>
      </c>
      <c r="M650" s="64">
        <f>IF($C$2="National Currency",IF(Investment_Breakdown_DATA!W577=0,0,Investment_Breakdown_DATA!W577),IF($C$2="Current Exchange rate",IF(Investment_Breakdown_DATA!W577=0,0,Investment_Breakdown_DATA!W577/ECO!W29),IF($C$2="Constant Exchange rate",IF(Investment_Breakdown_DATA!W577=0,0,Investment_Breakdown_DATA!W577/ECO!W64))))</f>
        <v>0</v>
      </c>
      <c r="N650" s="64">
        <f>IF($C$2="National Currency",IF(Investment_Breakdown_DATA!X577=0,0,Investment_Breakdown_DATA!X577),IF($C$2="Current Exchange rate",IF(Investment_Breakdown_DATA!X577=0,0,Investment_Breakdown_DATA!X577/ECO!X29),IF($C$2="Constant Exchange rate",IF(Investment_Breakdown_DATA!X577=0,0,Investment_Breakdown_DATA!X577/ECO!X64))))</f>
        <v>0</v>
      </c>
      <c r="O650" s="64">
        <f>IF($C$2="National Currency",IF(Investment_Breakdown_DATA!Y577=0,0,Investment_Breakdown_DATA!Y577),IF($C$2="Current Exchange rate",IF(Investment_Breakdown_DATA!Y577=0,0,Investment_Breakdown_DATA!Y577/ECO!Y29),IF($C$2="Constant Exchange rate",IF(Investment_Breakdown_DATA!Y577=0,0,Investment_Breakdown_DATA!Y577/ECO!Y64))))</f>
        <v>0</v>
      </c>
      <c r="P650" s="144">
        <f>IF($C$2="National Currency",IF(Investment_Breakdown_DATA!Z577=0,0,Investment_Breakdown_DATA!Z577),IF($C$2="Current Exchange rate",IF(Investment_Breakdown_DATA!Z577=0,0,Investment_Breakdown_DATA!Z577/ECO!Z29),IF($C$2="Constant Exchange rate",IF(Investment_Breakdown_DATA!Z577=0,0,Investment_Breakdown_DATA!Z577/ECO!Z64))))</f>
        <v>0</v>
      </c>
      <c r="Q650" s="63">
        <f t="shared" si="178"/>
        <v>0</v>
      </c>
      <c r="R650" s="63" t="str">
        <f t="shared" si="179"/>
        <v>-</v>
      </c>
      <c r="S650" s="63" t="str">
        <f t="shared" si="180"/>
        <v>-</v>
      </c>
    </row>
    <row r="651" spans="3:19" ht="15" x14ac:dyDescent="0.25">
      <c r="C651" s="165"/>
      <c r="D651" s="166"/>
      <c r="E651" s="61" t="str">
        <f t="shared" si="177"/>
        <v>LV</v>
      </c>
      <c r="F651" s="64">
        <f>IF($C$2="National Currency",IF(Investment_Breakdown_DATA!P578=0,0,Investment_Breakdown_DATA!P578),IF($C$2="Current Exchange rate",IF(Investment_Breakdown_DATA!P578=0,0,Investment_Breakdown_DATA!P578/ECO!P30),IF($C$2="Constant Exchange rate",IF(Investment_Breakdown_DATA!P578=0,0,Investment_Breakdown_DATA!P578/ECO!P65))))</f>
        <v>0</v>
      </c>
      <c r="G651" s="64">
        <f>IF($C$2="National Currency",IF(Investment_Breakdown_DATA!Q578=0,0,Investment_Breakdown_DATA!Q578),IF($C$2="Current Exchange rate",IF(Investment_Breakdown_DATA!Q578=0,0,Investment_Breakdown_DATA!Q578/ECO!Q30),IF($C$2="Constant Exchange rate",IF(Investment_Breakdown_DATA!Q578=0,0,Investment_Breakdown_DATA!Q578/ECO!Q65))))</f>
        <v>0</v>
      </c>
      <c r="H651" s="64">
        <f>IF($C$2="National Currency",IF(Investment_Breakdown_DATA!R578=0,0,Investment_Breakdown_DATA!R578),IF($C$2="Current Exchange rate",IF(Investment_Breakdown_DATA!R578=0,0,Investment_Breakdown_DATA!R578/ECO!R30),IF($C$2="Constant Exchange rate",IF(Investment_Breakdown_DATA!R578=0,0,Investment_Breakdown_DATA!R578/ECO!R65))))</f>
        <v>0</v>
      </c>
      <c r="I651" s="64">
        <f>IF($C$2="National Currency",IF(Investment_Breakdown_DATA!S578=0,0,Investment_Breakdown_DATA!S578),IF($C$2="Current Exchange rate",IF(Investment_Breakdown_DATA!S578=0,0,Investment_Breakdown_DATA!S578/ECO!S30),IF($C$2="Constant Exchange rate",IF(Investment_Breakdown_DATA!S578=0,0,Investment_Breakdown_DATA!S578/ECO!S65))))</f>
        <v>0</v>
      </c>
      <c r="J651" s="64">
        <f>IF($C$2="National Currency",IF(Investment_Breakdown_DATA!T578=0,0,Investment_Breakdown_DATA!T578),IF($C$2="Current Exchange rate",IF(Investment_Breakdown_DATA!T578=0,0,Investment_Breakdown_DATA!T578/ECO!T30),IF($C$2="Constant Exchange rate",IF(Investment_Breakdown_DATA!T578=0,0,Investment_Breakdown_DATA!T578/ECO!T65))))</f>
        <v>0</v>
      </c>
      <c r="K651" s="64">
        <f>IF($C$2="National Currency",IF(Investment_Breakdown_DATA!U578=0,0,Investment_Breakdown_DATA!U578),IF($C$2="Current Exchange rate",IF(Investment_Breakdown_DATA!U578=0,0,Investment_Breakdown_DATA!U578/ECO!U30),IF($C$2="Constant Exchange rate",IF(Investment_Breakdown_DATA!U578=0,0,Investment_Breakdown_DATA!U578/ECO!U65))))</f>
        <v>0</v>
      </c>
      <c r="L651" s="64">
        <f>IF($C$2="National Currency",IF(Investment_Breakdown_DATA!V578=0,0,Investment_Breakdown_DATA!V578),IF($C$2="Current Exchange rate",IF(Investment_Breakdown_DATA!V578=0,0,Investment_Breakdown_DATA!V578/ECO!V30),IF($C$2="Constant Exchange rate",IF(Investment_Breakdown_DATA!V578=0,0,Investment_Breakdown_DATA!V578/ECO!V65))))</f>
        <v>0</v>
      </c>
      <c r="M651" s="64">
        <f>IF($C$2="National Currency",IF(Investment_Breakdown_DATA!W578=0,0,Investment_Breakdown_DATA!W578),IF($C$2="Current Exchange rate",IF(Investment_Breakdown_DATA!W578=0,0,Investment_Breakdown_DATA!W578/ECO!W30),IF($C$2="Constant Exchange rate",IF(Investment_Breakdown_DATA!W578=0,0,Investment_Breakdown_DATA!W578/ECO!W65))))</f>
        <v>0</v>
      </c>
      <c r="N651" s="64">
        <f>IF($C$2="National Currency",IF(Investment_Breakdown_DATA!X578=0,0,Investment_Breakdown_DATA!X578),IF($C$2="Current Exchange rate",IF(Investment_Breakdown_DATA!X578=0,0,Investment_Breakdown_DATA!X578/ECO!X30),IF($C$2="Constant Exchange rate",IF(Investment_Breakdown_DATA!X578=0,0,Investment_Breakdown_DATA!X578/ECO!X65))))</f>
        <v>0</v>
      </c>
      <c r="O651" s="64">
        <f>IF($C$2="National Currency",IF(Investment_Breakdown_DATA!Y578=0,0,Investment_Breakdown_DATA!Y578),IF($C$2="Current Exchange rate",IF(Investment_Breakdown_DATA!Y578=0,0,Investment_Breakdown_DATA!Y578/ECO!Y30),IF($C$2="Constant Exchange rate",IF(Investment_Breakdown_DATA!Y578=0,0,Investment_Breakdown_DATA!Y578/ECO!Y65))))</f>
        <v>0</v>
      </c>
      <c r="P651" s="144">
        <f>IF($C$2="National Currency",IF(Investment_Breakdown_DATA!Z578=0,0,Investment_Breakdown_DATA!Z578),IF($C$2="Current Exchange rate",IF(Investment_Breakdown_DATA!Z578=0,0,Investment_Breakdown_DATA!Z578/ECO!Z30),IF($C$2="Constant Exchange rate",IF(Investment_Breakdown_DATA!Z578=0,0,Investment_Breakdown_DATA!Z578/ECO!Z65))))</f>
        <v>0</v>
      </c>
      <c r="Q651" s="63">
        <f t="shared" si="178"/>
        <v>0</v>
      </c>
      <c r="R651" s="63" t="str">
        <f t="shared" si="179"/>
        <v>-</v>
      </c>
      <c r="S651" s="63" t="str">
        <f t="shared" si="180"/>
        <v>-</v>
      </c>
    </row>
    <row r="652" spans="3:19" ht="15" x14ac:dyDescent="0.25">
      <c r="C652" s="165"/>
      <c r="D652" s="166"/>
      <c r="E652" s="61" t="str">
        <f t="shared" si="177"/>
        <v>MT</v>
      </c>
      <c r="F652" s="64">
        <f>IF($C$2="National Currency",IF(Investment_Breakdown_DATA!P579=0,0,Investment_Breakdown_DATA!P579),IF($C$2="Current Exchange rate",IF(Investment_Breakdown_DATA!P579=0,0,Investment_Breakdown_DATA!P579/ECO!P31),IF($C$2="Constant Exchange rate",IF(Investment_Breakdown_DATA!P579=0,0,Investment_Breakdown_DATA!P579/ECO!P66))))</f>
        <v>0</v>
      </c>
      <c r="G652" s="64">
        <f>IF($C$2="National Currency",IF(Investment_Breakdown_DATA!Q579=0,0,Investment_Breakdown_DATA!Q579),IF($C$2="Current Exchange rate",IF(Investment_Breakdown_DATA!Q579=0,0,Investment_Breakdown_DATA!Q579/ECO!Q31),IF($C$2="Constant Exchange rate",IF(Investment_Breakdown_DATA!Q579=0,0,Investment_Breakdown_DATA!Q579/ECO!Q66))))</f>
        <v>0</v>
      </c>
      <c r="H652" s="64">
        <f>IF($C$2="National Currency",IF(Investment_Breakdown_DATA!R579=0,0,Investment_Breakdown_DATA!R579),IF($C$2="Current Exchange rate",IF(Investment_Breakdown_DATA!R579=0,0,Investment_Breakdown_DATA!R579/ECO!R31),IF($C$2="Constant Exchange rate",IF(Investment_Breakdown_DATA!R579=0,0,Investment_Breakdown_DATA!R579/ECO!R66))))</f>
        <v>0</v>
      </c>
      <c r="I652" s="64">
        <f>IF($C$2="National Currency",IF(Investment_Breakdown_DATA!S579=0,0,Investment_Breakdown_DATA!S579),IF($C$2="Current Exchange rate",IF(Investment_Breakdown_DATA!S579=0,0,Investment_Breakdown_DATA!S579/ECO!S31),IF($C$2="Constant Exchange rate",IF(Investment_Breakdown_DATA!S579=0,0,Investment_Breakdown_DATA!S579/ECO!S66))))</f>
        <v>0</v>
      </c>
      <c r="J652" s="64">
        <f>IF($C$2="National Currency",IF(Investment_Breakdown_DATA!T579=0,0,Investment_Breakdown_DATA!T579),IF($C$2="Current Exchange rate",IF(Investment_Breakdown_DATA!T579=0,0,Investment_Breakdown_DATA!T579/ECO!T31),IF($C$2="Constant Exchange rate",IF(Investment_Breakdown_DATA!T579=0,0,Investment_Breakdown_DATA!T579/ECO!T66))))</f>
        <v>0</v>
      </c>
      <c r="K652" s="64">
        <f>IF($C$2="National Currency",IF(Investment_Breakdown_DATA!U579=0,0,Investment_Breakdown_DATA!U579),IF($C$2="Current Exchange rate",IF(Investment_Breakdown_DATA!U579=0,0,Investment_Breakdown_DATA!U579/ECO!U31),IF($C$2="Constant Exchange rate",IF(Investment_Breakdown_DATA!U579=0,0,Investment_Breakdown_DATA!U579/ECO!U66))))</f>
        <v>0</v>
      </c>
      <c r="L652" s="64">
        <f>IF($C$2="National Currency",IF(Investment_Breakdown_DATA!V579=0,0,Investment_Breakdown_DATA!V579),IF($C$2="Current Exchange rate",IF(Investment_Breakdown_DATA!V579=0,0,Investment_Breakdown_DATA!V579/ECO!V31),IF($C$2="Constant Exchange rate",IF(Investment_Breakdown_DATA!V579=0,0,Investment_Breakdown_DATA!V579/ECO!V66))))</f>
        <v>0</v>
      </c>
      <c r="M652" s="64">
        <f>IF($C$2="National Currency",IF(Investment_Breakdown_DATA!W579=0,0,Investment_Breakdown_DATA!W579),IF($C$2="Current Exchange rate",IF(Investment_Breakdown_DATA!W579=0,0,Investment_Breakdown_DATA!W579/ECO!W31),IF($C$2="Constant Exchange rate",IF(Investment_Breakdown_DATA!W579=0,0,Investment_Breakdown_DATA!W579/ECO!W66))))</f>
        <v>0</v>
      </c>
      <c r="N652" s="64">
        <f>IF($C$2="National Currency",IF(Investment_Breakdown_DATA!X579=0,0,Investment_Breakdown_DATA!X579),IF($C$2="Current Exchange rate",IF(Investment_Breakdown_DATA!X579=0,0,Investment_Breakdown_DATA!X579/ECO!X31),IF($C$2="Constant Exchange rate",IF(Investment_Breakdown_DATA!X579=0,0,Investment_Breakdown_DATA!X579/ECO!X66))))</f>
        <v>0</v>
      </c>
      <c r="O652" s="64">
        <f>IF($C$2="National Currency",IF(Investment_Breakdown_DATA!Y579=0,0,Investment_Breakdown_DATA!Y579),IF($C$2="Current Exchange rate",IF(Investment_Breakdown_DATA!Y579=0,0,Investment_Breakdown_DATA!Y579/ECO!Y31),IF($C$2="Constant Exchange rate",IF(Investment_Breakdown_DATA!Y579=0,0,Investment_Breakdown_DATA!Y579/ECO!Y66))))</f>
        <v>0</v>
      </c>
      <c r="P652" s="144">
        <f>IF($C$2="National Currency",IF(Investment_Breakdown_DATA!Z579=0,0,Investment_Breakdown_DATA!Z579),IF($C$2="Current Exchange rate",IF(Investment_Breakdown_DATA!Z579=0,0,Investment_Breakdown_DATA!Z579/ECO!Z31),IF($C$2="Constant Exchange rate",IF(Investment_Breakdown_DATA!Z579=0,0,Investment_Breakdown_DATA!Z579/ECO!Z66))))</f>
        <v>0</v>
      </c>
      <c r="Q652" s="63">
        <f t="shared" si="178"/>
        <v>0</v>
      </c>
      <c r="R652" s="63" t="str">
        <f t="shared" si="179"/>
        <v>-</v>
      </c>
      <c r="S652" s="63" t="str">
        <f t="shared" si="180"/>
        <v>-</v>
      </c>
    </row>
    <row r="653" spans="3:19" ht="15" x14ac:dyDescent="0.25">
      <c r="C653" s="165"/>
      <c r="D653" s="166"/>
      <c r="E653" s="61" t="str">
        <f t="shared" si="177"/>
        <v>NL</v>
      </c>
      <c r="F653" s="64">
        <f>IF($C$2="National Currency",IF(Investment_Breakdown_DATA!P580=0,0,Investment_Breakdown_DATA!P580),IF($C$2="Current Exchange rate",IF(Investment_Breakdown_DATA!P580=0,0,Investment_Breakdown_DATA!P580/ECO!P32),IF($C$2="Constant Exchange rate",IF(Investment_Breakdown_DATA!P580=0,0,Investment_Breakdown_DATA!P580/ECO!P67))))</f>
        <v>0</v>
      </c>
      <c r="G653" s="64">
        <f>IF($C$2="National Currency",IF(Investment_Breakdown_DATA!Q580=0,0,Investment_Breakdown_DATA!Q580),IF($C$2="Current Exchange rate",IF(Investment_Breakdown_DATA!Q580=0,0,Investment_Breakdown_DATA!Q580/ECO!Q32),IF($C$2="Constant Exchange rate",IF(Investment_Breakdown_DATA!Q580=0,0,Investment_Breakdown_DATA!Q580/ECO!Q67))))</f>
        <v>0</v>
      </c>
      <c r="H653" s="64">
        <f>IF($C$2="National Currency",IF(Investment_Breakdown_DATA!R580=0,0,Investment_Breakdown_DATA!R580),IF($C$2="Current Exchange rate",IF(Investment_Breakdown_DATA!R580=0,0,Investment_Breakdown_DATA!R580/ECO!R32),IF($C$2="Constant Exchange rate",IF(Investment_Breakdown_DATA!R580=0,0,Investment_Breakdown_DATA!R580/ECO!R67))))</f>
        <v>0</v>
      </c>
      <c r="I653" s="64">
        <f>IF($C$2="National Currency",IF(Investment_Breakdown_DATA!S580=0,0,Investment_Breakdown_DATA!S580),IF($C$2="Current Exchange rate",IF(Investment_Breakdown_DATA!S580=0,0,Investment_Breakdown_DATA!S580/ECO!S32),IF($C$2="Constant Exchange rate",IF(Investment_Breakdown_DATA!S580=0,0,Investment_Breakdown_DATA!S580/ECO!S67))))</f>
        <v>0</v>
      </c>
      <c r="J653" s="64">
        <f>IF($C$2="National Currency",IF(Investment_Breakdown_DATA!T580=0,0,Investment_Breakdown_DATA!T580),IF($C$2="Current Exchange rate",IF(Investment_Breakdown_DATA!T580=0,0,Investment_Breakdown_DATA!T580/ECO!T32),IF($C$2="Constant Exchange rate",IF(Investment_Breakdown_DATA!T580=0,0,Investment_Breakdown_DATA!T580/ECO!T67))))</f>
        <v>0</v>
      </c>
      <c r="K653" s="64">
        <f>IF($C$2="National Currency",IF(Investment_Breakdown_DATA!U580=0,0,Investment_Breakdown_DATA!U580),IF($C$2="Current Exchange rate",IF(Investment_Breakdown_DATA!U580=0,0,Investment_Breakdown_DATA!U580/ECO!U32),IF($C$2="Constant Exchange rate",IF(Investment_Breakdown_DATA!U580=0,0,Investment_Breakdown_DATA!U580/ECO!U67))))</f>
        <v>0</v>
      </c>
      <c r="L653" s="64">
        <f>IF($C$2="National Currency",IF(Investment_Breakdown_DATA!V580=0,0,Investment_Breakdown_DATA!V580),IF($C$2="Current Exchange rate",IF(Investment_Breakdown_DATA!V580=0,0,Investment_Breakdown_DATA!V580/ECO!V32),IF($C$2="Constant Exchange rate",IF(Investment_Breakdown_DATA!V580=0,0,Investment_Breakdown_DATA!V580/ECO!V67))))</f>
        <v>0</v>
      </c>
      <c r="M653" s="64">
        <f>IF($C$2="National Currency",IF(Investment_Breakdown_DATA!W580=0,0,Investment_Breakdown_DATA!W580),IF($C$2="Current Exchange rate",IF(Investment_Breakdown_DATA!W580=0,0,Investment_Breakdown_DATA!W580/ECO!W32),IF($C$2="Constant Exchange rate",IF(Investment_Breakdown_DATA!W580=0,0,Investment_Breakdown_DATA!W580/ECO!W67))))</f>
        <v>0</v>
      </c>
      <c r="N653" s="64">
        <f>IF($C$2="National Currency",IF(Investment_Breakdown_DATA!X580=0,0,Investment_Breakdown_DATA!X580),IF($C$2="Current Exchange rate",IF(Investment_Breakdown_DATA!X580=0,0,Investment_Breakdown_DATA!X580/ECO!X32),IF($C$2="Constant Exchange rate",IF(Investment_Breakdown_DATA!X580=0,0,Investment_Breakdown_DATA!X580/ECO!X67))))</f>
        <v>0</v>
      </c>
      <c r="O653" s="64">
        <f>IF($C$2="National Currency",IF(Investment_Breakdown_DATA!Y580=0,0,Investment_Breakdown_DATA!Y580),IF($C$2="Current Exchange rate",IF(Investment_Breakdown_DATA!Y580=0,0,Investment_Breakdown_DATA!Y580/ECO!Y32),IF($C$2="Constant Exchange rate",IF(Investment_Breakdown_DATA!Y580=0,0,Investment_Breakdown_DATA!Y580/ECO!Y67))))</f>
        <v>0</v>
      </c>
      <c r="P653" s="144">
        <f>IF($C$2="National Currency",IF(Investment_Breakdown_DATA!Z580=0,0,Investment_Breakdown_DATA!Z580),IF($C$2="Current Exchange rate",IF(Investment_Breakdown_DATA!Z580=0,0,Investment_Breakdown_DATA!Z580/ECO!Z32),IF($C$2="Constant Exchange rate",IF(Investment_Breakdown_DATA!Z580=0,0,Investment_Breakdown_DATA!Z580/ECO!Z67))))</f>
        <v>0</v>
      </c>
      <c r="Q653" s="63">
        <f t="shared" si="178"/>
        <v>0</v>
      </c>
      <c r="R653" s="63" t="str">
        <f t="shared" si="179"/>
        <v>-</v>
      </c>
      <c r="S653" s="63" t="str">
        <f t="shared" si="180"/>
        <v>-</v>
      </c>
    </row>
    <row r="654" spans="3:19" ht="15" x14ac:dyDescent="0.25">
      <c r="C654" s="165"/>
      <c r="D654" s="166"/>
      <c r="E654" s="61" t="str">
        <f t="shared" si="177"/>
        <v>NO</v>
      </c>
      <c r="F654" s="64">
        <f>IF($C$2="National Currency",IF(Investment_Breakdown_DATA!P581=0,0,Investment_Breakdown_DATA!P581),IF($C$2="Current Exchange rate",IF(Investment_Breakdown_DATA!P581=0,0,Investment_Breakdown_DATA!P581/ECO!P33),IF($C$2="Constant Exchange rate",IF(Investment_Breakdown_DATA!P581=0,0,Investment_Breakdown_DATA!P581/ECO!P68))))</f>
        <v>0</v>
      </c>
      <c r="G654" s="64">
        <f>IF($C$2="National Currency",IF(Investment_Breakdown_DATA!Q581=0,0,Investment_Breakdown_DATA!Q581),IF($C$2="Current Exchange rate",IF(Investment_Breakdown_DATA!Q581=0,0,Investment_Breakdown_DATA!Q581/ECO!Q33),IF($C$2="Constant Exchange rate",IF(Investment_Breakdown_DATA!Q581=0,0,Investment_Breakdown_DATA!Q581/ECO!Q68))))</f>
        <v>0</v>
      </c>
      <c r="H654" s="64">
        <f>IF($C$2="National Currency",IF(Investment_Breakdown_DATA!R581=0,0,Investment_Breakdown_DATA!R581),IF($C$2="Current Exchange rate",IF(Investment_Breakdown_DATA!R581=0,0,Investment_Breakdown_DATA!R581/ECO!R33),IF($C$2="Constant Exchange rate",IF(Investment_Breakdown_DATA!R581=0,0,Investment_Breakdown_DATA!R581/ECO!R68))))</f>
        <v>0</v>
      </c>
      <c r="I654" s="64">
        <f>IF($C$2="National Currency",IF(Investment_Breakdown_DATA!S581=0,0,Investment_Breakdown_DATA!S581),IF($C$2="Current Exchange rate",IF(Investment_Breakdown_DATA!S581=0,0,Investment_Breakdown_DATA!S581/ECO!S33),IF($C$2="Constant Exchange rate",IF(Investment_Breakdown_DATA!S581=0,0,Investment_Breakdown_DATA!S581/ECO!S68))))</f>
        <v>0</v>
      </c>
      <c r="J654" s="64">
        <f>IF($C$2="National Currency",IF(Investment_Breakdown_DATA!T581=0,0,Investment_Breakdown_DATA!T581),IF($C$2="Current Exchange rate",IF(Investment_Breakdown_DATA!T581=0,0,Investment_Breakdown_DATA!T581/ECO!T33),IF($C$2="Constant Exchange rate",IF(Investment_Breakdown_DATA!T581=0,0,Investment_Breakdown_DATA!T581/ECO!T68))))</f>
        <v>0</v>
      </c>
      <c r="K654" s="64">
        <f>IF($C$2="National Currency",IF(Investment_Breakdown_DATA!U581=0,0,Investment_Breakdown_DATA!U581),IF($C$2="Current Exchange rate",IF(Investment_Breakdown_DATA!U581=0,0,Investment_Breakdown_DATA!U581/ECO!U33),IF($C$2="Constant Exchange rate",IF(Investment_Breakdown_DATA!U581=0,0,Investment_Breakdown_DATA!U581/ECO!U68))))</f>
        <v>0</v>
      </c>
      <c r="L654" s="64">
        <f>IF($C$2="National Currency",IF(Investment_Breakdown_DATA!V581=0,0,Investment_Breakdown_DATA!V581),IF($C$2="Current Exchange rate",IF(Investment_Breakdown_DATA!V581=0,0,Investment_Breakdown_DATA!V581/ECO!V33),IF($C$2="Constant Exchange rate",IF(Investment_Breakdown_DATA!V581=0,0,Investment_Breakdown_DATA!V581/ECO!V68))))</f>
        <v>0</v>
      </c>
      <c r="M654" s="64">
        <f>IF($C$2="National Currency",IF(Investment_Breakdown_DATA!W581=0,0,Investment_Breakdown_DATA!W581),IF($C$2="Current Exchange rate",IF(Investment_Breakdown_DATA!W581=0,0,Investment_Breakdown_DATA!W581/ECO!W33),IF($C$2="Constant Exchange rate",IF(Investment_Breakdown_DATA!W581=0,0,Investment_Breakdown_DATA!W581/ECO!W68))))</f>
        <v>0</v>
      </c>
      <c r="N654" s="64">
        <f>IF($C$2="National Currency",IF(Investment_Breakdown_DATA!X581=0,0,Investment_Breakdown_DATA!X581),IF($C$2="Current Exchange rate",IF(Investment_Breakdown_DATA!X581=0,0,Investment_Breakdown_DATA!X581/ECO!X33),IF($C$2="Constant Exchange rate",IF(Investment_Breakdown_DATA!X581=0,0,Investment_Breakdown_DATA!X581/ECO!X68))))</f>
        <v>0</v>
      </c>
      <c r="O654" s="64">
        <f>IF($C$2="National Currency",IF(Investment_Breakdown_DATA!Y581=0,0,Investment_Breakdown_DATA!Y581),IF($C$2="Current Exchange rate",IF(Investment_Breakdown_DATA!Y581=0,0,Investment_Breakdown_DATA!Y581/ECO!Y33),IF($C$2="Constant Exchange rate",IF(Investment_Breakdown_DATA!Y581=0,0,Investment_Breakdown_DATA!Y581/ECO!Y68))))</f>
        <v>0</v>
      </c>
      <c r="P654" s="144">
        <f>IF($C$2="National Currency",IF(Investment_Breakdown_DATA!Z581=0,0,Investment_Breakdown_DATA!Z581),IF($C$2="Current Exchange rate",IF(Investment_Breakdown_DATA!Z581=0,0,Investment_Breakdown_DATA!Z581/ECO!Z33),IF($C$2="Constant Exchange rate",IF(Investment_Breakdown_DATA!Z581=0,0,Investment_Breakdown_DATA!Z581/ECO!Z68))))</f>
        <v>0</v>
      </c>
      <c r="Q654" s="63">
        <f t="shared" si="178"/>
        <v>0</v>
      </c>
      <c r="R654" s="63" t="str">
        <f t="shared" si="179"/>
        <v>-</v>
      </c>
      <c r="S654" s="63" t="str">
        <f t="shared" si="180"/>
        <v>-</v>
      </c>
    </row>
    <row r="655" spans="3:19" ht="15" x14ac:dyDescent="0.25">
      <c r="C655" s="165"/>
      <c r="D655" s="166"/>
      <c r="E655" s="61" t="str">
        <f t="shared" si="177"/>
        <v>PL</v>
      </c>
      <c r="F655" s="64">
        <f>IF($C$2="National Currency",IF(Investment_Breakdown_DATA!P582=0,0,Investment_Breakdown_DATA!P582),IF($C$2="Current Exchange rate",IF(Investment_Breakdown_DATA!P582=0,0,Investment_Breakdown_DATA!P582/ECO!P34),IF($C$2="Constant Exchange rate",IF(Investment_Breakdown_DATA!P582=0,0,Investment_Breakdown_DATA!P582/ECO!P69))))</f>
        <v>0</v>
      </c>
      <c r="G655" s="64">
        <f>IF($C$2="National Currency",IF(Investment_Breakdown_DATA!Q582=0,0,Investment_Breakdown_DATA!Q582),IF($C$2="Current Exchange rate",IF(Investment_Breakdown_DATA!Q582=0,0,Investment_Breakdown_DATA!Q582/ECO!Q34),IF($C$2="Constant Exchange rate",IF(Investment_Breakdown_DATA!Q582=0,0,Investment_Breakdown_DATA!Q582/ECO!Q69))))</f>
        <v>0</v>
      </c>
      <c r="H655" s="64">
        <f>IF($C$2="National Currency",IF(Investment_Breakdown_DATA!R582=0,0,Investment_Breakdown_DATA!R582),IF($C$2="Current Exchange rate",IF(Investment_Breakdown_DATA!R582=0,0,Investment_Breakdown_DATA!R582/ECO!R34),IF($C$2="Constant Exchange rate",IF(Investment_Breakdown_DATA!R582=0,0,Investment_Breakdown_DATA!R582/ECO!R69))))</f>
        <v>0</v>
      </c>
      <c r="I655" s="64">
        <f>IF($C$2="National Currency",IF(Investment_Breakdown_DATA!S582=0,0,Investment_Breakdown_DATA!S582),IF($C$2="Current Exchange rate",IF(Investment_Breakdown_DATA!S582=0,0,Investment_Breakdown_DATA!S582/ECO!S34),IF($C$2="Constant Exchange rate",IF(Investment_Breakdown_DATA!S582=0,0,Investment_Breakdown_DATA!S582/ECO!S69))))</f>
        <v>0</v>
      </c>
      <c r="J655" s="64">
        <f>IF($C$2="National Currency",IF(Investment_Breakdown_DATA!T582=0,0,Investment_Breakdown_DATA!T582),IF($C$2="Current Exchange rate",IF(Investment_Breakdown_DATA!T582=0,0,Investment_Breakdown_DATA!T582/ECO!T34),IF($C$2="Constant Exchange rate",IF(Investment_Breakdown_DATA!T582=0,0,Investment_Breakdown_DATA!T582/ECO!T69))))</f>
        <v>0</v>
      </c>
      <c r="K655" s="64">
        <f>IF($C$2="National Currency",IF(Investment_Breakdown_DATA!U582=0,0,Investment_Breakdown_DATA!U582),IF($C$2="Current Exchange rate",IF(Investment_Breakdown_DATA!U582=0,0,Investment_Breakdown_DATA!U582/ECO!U34),IF($C$2="Constant Exchange rate",IF(Investment_Breakdown_DATA!U582=0,0,Investment_Breakdown_DATA!U582/ECO!U69))))</f>
        <v>0</v>
      </c>
      <c r="L655" s="64">
        <f>IF($C$2="National Currency",IF(Investment_Breakdown_DATA!V582=0,0,Investment_Breakdown_DATA!V582),IF($C$2="Current Exchange rate",IF(Investment_Breakdown_DATA!V582=0,0,Investment_Breakdown_DATA!V582/ECO!V34),IF($C$2="Constant Exchange rate",IF(Investment_Breakdown_DATA!V582=0,0,Investment_Breakdown_DATA!V582/ECO!V69))))</f>
        <v>0</v>
      </c>
      <c r="M655" s="64">
        <f>IF($C$2="National Currency",IF(Investment_Breakdown_DATA!W582=0,0,Investment_Breakdown_DATA!W582),IF($C$2="Current Exchange rate",IF(Investment_Breakdown_DATA!W582=0,0,Investment_Breakdown_DATA!W582/ECO!W34),IF($C$2="Constant Exchange rate",IF(Investment_Breakdown_DATA!W582=0,0,Investment_Breakdown_DATA!W582/ECO!W69))))</f>
        <v>0</v>
      </c>
      <c r="N655" s="64">
        <f>IF($C$2="National Currency",IF(Investment_Breakdown_DATA!X582=0,0,Investment_Breakdown_DATA!X582),IF($C$2="Current Exchange rate",IF(Investment_Breakdown_DATA!X582=0,0,Investment_Breakdown_DATA!X582/ECO!X34),IF($C$2="Constant Exchange rate",IF(Investment_Breakdown_DATA!X582=0,0,Investment_Breakdown_DATA!X582/ECO!X69))))</f>
        <v>0</v>
      </c>
      <c r="O655" s="64">
        <f>IF($C$2="National Currency",IF(Investment_Breakdown_DATA!Y582=0,0,Investment_Breakdown_DATA!Y582),IF($C$2="Current Exchange rate",IF(Investment_Breakdown_DATA!Y582=0,0,Investment_Breakdown_DATA!Y582/ECO!Y34),IF($C$2="Constant Exchange rate",IF(Investment_Breakdown_DATA!Y582=0,0,Investment_Breakdown_DATA!Y582/ECO!Y69))))</f>
        <v>0</v>
      </c>
      <c r="P655" s="144">
        <f>IF($C$2="National Currency",IF(Investment_Breakdown_DATA!Z582=0,0,Investment_Breakdown_DATA!Z582),IF($C$2="Current Exchange rate",IF(Investment_Breakdown_DATA!Z582=0,0,Investment_Breakdown_DATA!Z582/ECO!Z34),IF($C$2="Constant Exchange rate",IF(Investment_Breakdown_DATA!Z582=0,0,Investment_Breakdown_DATA!Z582/ECO!Z69))))</f>
        <v>0</v>
      </c>
      <c r="Q655" s="63">
        <f t="shared" si="178"/>
        <v>0</v>
      </c>
      <c r="R655" s="63" t="str">
        <f t="shared" si="179"/>
        <v>-</v>
      </c>
      <c r="S655" s="63" t="str">
        <f t="shared" si="180"/>
        <v>-</v>
      </c>
    </row>
    <row r="656" spans="3:19" ht="15" x14ac:dyDescent="0.25">
      <c r="C656" s="165"/>
      <c r="D656" s="166"/>
      <c r="E656" s="61" t="str">
        <f t="shared" si="177"/>
        <v>PT</v>
      </c>
      <c r="F656" s="64">
        <f>IF($C$2="National Currency",IF(Investment_Breakdown_DATA!P583=0,0,Investment_Breakdown_DATA!P583),IF($C$2="Current Exchange rate",IF(Investment_Breakdown_DATA!P583=0,0,Investment_Breakdown_DATA!P583/ECO!P35),IF($C$2="Constant Exchange rate",IF(Investment_Breakdown_DATA!P583=0,0,Investment_Breakdown_DATA!P583/ECO!P70))))</f>
        <v>0</v>
      </c>
      <c r="G656" s="64">
        <f>IF($C$2="National Currency",IF(Investment_Breakdown_DATA!Q583=0,0,Investment_Breakdown_DATA!Q583),IF($C$2="Current Exchange rate",IF(Investment_Breakdown_DATA!Q583=0,0,Investment_Breakdown_DATA!Q583/ECO!Q35),IF($C$2="Constant Exchange rate",IF(Investment_Breakdown_DATA!Q583=0,0,Investment_Breakdown_DATA!Q583/ECO!Q70))))</f>
        <v>0</v>
      </c>
      <c r="H656" s="64">
        <f>IF($C$2="National Currency",IF(Investment_Breakdown_DATA!R583=0,0,Investment_Breakdown_DATA!R583),IF($C$2="Current Exchange rate",IF(Investment_Breakdown_DATA!R583=0,0,Investment_Breakdown_DATA!R583/ECO!R35),IF($C$2="Constant Exchange rate",IF(Investment_Breakdown_DATA!R583=0,0,Investment_Breakdown_DATA!R583/ECO!R70))))</f>
        <v>0</v>
      </c>
      <c r="I656" s="64">
        <f>IF($C$2="National Currency",IF(Investment_Breakdown_DATA!S583=0,0,Investment_Breakdown_DATA!S583),IF($C$2="Current Exchange rate",IF(Investment_Breakdown_DATA!S583=0,0,Investment_Breakdown_DATA!S583/ECO!S35),IF($C$2="Constant Exchange rate",IF(Investment_Breakdown_DATA!S583=0,0,Investment_Breakdown_DATA!S583/ECO!S70))))</f>
        <v>0</v>
      </c>
      <c r="J656" s="64">
        <f>IF($C$2="National Currency",IF(Investment_Breakdown_DATA!T583=0,0,Investment_Breakdown_DATA!T583),IF($C$2="Current Exchange rate",IF(Investment_Breakdown_DATA!T583=0,0,Investment_Breakdown_DATA!T583/ECO!T35),IF($C$2="Constant Exchange rate",IF(Investment_Breakdown_DATA!T583=0,0,Investment_Breakdown_DATA!T583/ECO!T70))))</f>
        <v>0</v>
      </c>
      <c r="K656" s="64">
        <f>IF($C$2="National Currency",IF(Investment_Breakdown_DATA!U583=0,0,Investment_Breakdown_DATA!U583),IF($C$2="Current Exchange rate",IF(Investment_Breakdown_DATA!U583=0,0,Investment_Breakdown_DATA!U583/ECO!U35),IF($C$2="Constant Exchange rate",IF(Investment_Breakdown_DATA!U583=0,0,Investment_Breakdown_DATA!U583/ECO!U70))))</f>
        <v>0</v>
      </c>
      <c r="L656" s="64">
        <f>IF($C$2="National Currency",IF(Investment_Breakdown_DATA!V583=0,0,Investment_Breakdown_DATA!V583),IF($C$2="Current Exchange rate",IF(Investment_Breakdown_DATA!V583=0,0,Investment_Breakdown_DATA!V583/ECO!V35),IF($C$2="Constant Exchange rate",IF(Investment_Breakdown_DATA!V583=0,0,Investment_Breakdown_DATA!V583/ECO!V70))))</f>
        <v>0</v>
      </c>
      <c r="M656" s="64">
        <f>IF($C$2="National Currency",IF(Investment_Breakdown_DATA!W583=0,0,Investment_Breakdown_DATA!W583),IF($C$2="Current Exchange rate",IF(Investment_Breakdown_DATA!W583=0,0,Investment_Breakdown_DATA!W583/ECO!W35),IF($C$2="Constant Exchange rate",IF(Investment_Breakdown_DATA!W583=0,0,Investment_Breakdown_DATA!W583/ECO!W70))))</f>
        <v>0</v>
      </c>
      <c r="N656" s="64">
        <f>IF($C$2="National Currency",IF(Investment_Breakdown_DATA!X583=0,0,Investment_Breakdown_DATA!X583),IF($C$2="Current Exchange rate",IF(Investment_Breakdown_DATA!X583=0,0,Investment_Breakdown_DATA!X583/ECO!X35),IF($C$2="Constant Exchange rate",IF(Investment_Breakdown_DATA!X583=0,0,Investment_Breakdown_DATA!X583/ECO!X70))))</f>
        <v>0</v>
      </c>
      <c r="O656" s="64">
        <f>IF($C$2="National Currency",IF(Investment_Breakdown_DATA!Y583=0,0,Investment_Breakdown_DATA!Y583),IF($C$2="Current Exchange rate",IF(Investment_Breakdown_DATA!Y583=0,0,Investment_Breakdown_DATA!Y583/ECO!Y35),IF($C$2="Constant Exchange rate",IF(Investment_Breakdown_DATA!Y583=0,0,Investment_Breakdown_DATA!Y583/ECO!Y70))))</f>
        <v>0</v>
      </c>
      <c r="P656" s="144">
        <f>IF($C$2="National Currency",IF(Investment_Breakdown_DATA!Z583=0,0,Investment_Breakdown_DATA!Z583),IF($C$2="Current Exchange rate",IF(Investment_Breakdown_DATA!Z583=0,0,Investment_Breakdown_DATA!Z583/ECO!Z35),IF($C$2="Constant Exchange rate",IF(Investment_Breakdown_DATA!Z583=0,0,Investment_Breakdown_DATA!Z583/ECO!Z70))))</f>
        <v>0</v>
      </c>
      <c r="Q656" s="63">
        <f t="shared" si="178"/>
        <v>0</v>
      </c>
      <c r="R656" s="63" t="str">
        <f t="shared" si="179"/>
        <v>-</v>
      </c>
      <c r="S656" s="63" t="str">
        <f t="shared" si="180"/>
        <v>-</v>
      </c>
    </row>
    <row r="657" spans="3:19" ht="15" x14ac:dyDescent="0.25">
      <c r="C657" s="165"/>
      <c r="D657" s="166"/>
      <c r="E657" s="61" t="str">
        <f t="shared" si="177"/>
        <v>RO</v>
      </c>
      <c r="F657" s="64">
        <f>IF($C$2="National Currency",IF(Investment_Breakdown_DATA!P584=0,0,Investment_Breakdown_DATA!P584),IF($C$2="Current Exchange rate",IF(Investment_Breakdown_DATA!P584=0,0,Investment_Breakdown_DATA!P584/ECO!P36),IF($C$2="Constant Exchange rate",IF(Investment_Breakdown_DATA!P584=0,0,Investment_Breakdown_DATA!P584/ECO!P71))))</f>
        <v>0</v>
      </c>
      <c r="G657" s="64">
        <f>IF($C$2="National Currency",IF(Investment_Breakdown_DATA!Q584=0,0,Investment_Breakdown_DATA!Q584),IF($C$2="Current Exchange rate",IF(Investment_Breakdown_DATA!Q584=0,0,Investment_Breakdown_DATA!Q584/ECO!Q36),IF($C$2="Constant Exchange rate",IF(Investment_Breakdown_DATA!Q584=0,0,Investment_Breakdown_DATA!Q584/ECO!Q71))))</f>
        <v>0</v>
      </c>
      <c r="H657" s="64">
        <f>IF($C$2="National Currency",IF(Investment_Breakdown_DATA!R584=0,0,Investment_Breakdown_DATA!R584),IF($C$2="Current Exchange rate",IF(Investment_Breakdown_DATA!R584=0,0,Investment_Breakdown_DATA!R584/ECO!R36),IF($C$2="Constant Exchange rate",IF(Investment_Breakdown_DATA!R584=0,0,Investment_Breakdown_DATA!R584/ECO!R71))))</f>
        <v>0</v>
      </c>
      <c r="I657" s="64">
        <f>IF($C$2="National Currency",IF(Investment_Breakdown_DATA!S584=0,0,Investment_Breakdown_DATA!S584),IF($C$2="Current Exchange rate",IF(Investment_Breakdown_DATA!S584=0,0,Investment_Breakdown_DATA!S584/ECO!S36),IF($C$2="Constant Exchange rate",IF(Investment_Breakdown_DATA!S584=0,0,Investment_Breakdown_DATA!S584/ECO!S71))))</f>
        <v>0</v>
      </c>
      <c r="J657" s="64">
        <f>IF($C$2="National Currency",IF(Investment_Breakdown_DATA!T584=0,0,Investment_Breakdown_DATA!T584),IF($C$2="Current Exchange rate",IF(Investment_Breakdown_DATA!T584=0,0,Investment_Breakdown_DATA!T584/ECO!T36),IF($C$2="Constant Exchange rate",IF(Investment_Breakdown_DATA!T584=0,0,Investment_Breakdown_DATA!T584/ECO!T71))))</f>
        <v>0</v>
      </c>
      <c r="K657" s="64">
        <f>IF($C$2="National Currency",IF(Investment_Breakdown_DATA!U584=0,0,Investment_Breakdown_DATA!U584),IF($C$2="Current Exchange rate",IF(Investment_Breakdown_DATA!U584=0,0,Investment_Breakdown_DATA!U584/ECO!U36),IF($C$2="Constant Exchange rate",IF(Investment_Breakdown_DATA!U584=0,0,Investment_Breakdown_DATA!U584/ECO!U71))))</f>
        <v>0</v>
      </c>
      <c r="L657" s="64">
        <f>IF($C$2="National Currency",IF(Investment_Breakdown_DATA!V584=0,0,Investment_Breakdown_DATA!V584),IF($C$2="Current Exchange rate",IF(Investment_Breakdown_DATA!V584=0,0,Investment_Breakdown_DATA!V584/ECO!V36),IF($C$2="Constant Exchange rate",IF(Investment_Breakdown_DATA!V584=0,0,Investment_Breakdown_DATA!V584/ECO!V71))))</f>
        <v>0</v>
      </c>
      <c r="M657" s="64">
        <f>IF($C$2="National Currency",IF(Investment_Breakdown_DATA!W584=0,0,Investment_Breakdown_DATA!W584),IF($C$2="Current Exchange rate",IF(Investment_Breakdown_DATA!W584=0,0,Investment_Breakdown_DATA!W584/ECO!W36),IF($C$2="Constant Exchange rate",IF(Investment_Breakdown_DATA!W584=0,0,Investment_Breakdown_DATA!W584/ECO!W71))))</f>
        <v>0</v>
      </c>
      <c r="N657" s="64">
        <f>IF($C$2="National Currency",IF(Investment_Breakdown_DATA!X584=0,0,Investment_Breakdown_DATA!X584),IF($C$2="Current Exchange rate",IF(Investment_Breakdown_DATA!X584=0,0,Investment_Breakdown_DATA!X584/ECO!X36),IF($C$2="Constant Exchange rate",IF(Investment_Breakdown_DATA!X584=0,0,Investment_Breakdown_DATA!X584/ECO!X71))))</f>
        <v>0</v>
      </c>
      <c r="O657" s="64">
        <f>IF($C$2="National Currency",IF(Investment_Breakdown_DATA!Y584=0,0,Investment_Breakdown_DATA!Y584),IF($C$2="Current Exchange rate",IF(Investment_Breakdown_DATA!Y584=0,0,Investment_Breakdown_DATA!Y584/ECO!Y36),IF($C$2="Constant Exchange rate",IF(Investment_Breakdown_DATA!Y584=0,0,Investment_Breakdown_DATA!Y584/ECO!Y71))))</f>
        <v>0</v>
      </c>
      <c r="P657" s="144">
        <f>IF($C$2="National Currency",IF(Investment_Breakdown_DATA!Z584=0,0,Investment_Breakdown_DATA!Z584),IF($C$2="Current Exchange rate",IF(Investment_Breakdown_DATA!Z584=0,0,Investment_Breakdown_DATA!Z584/ECO!Z36),IF($C$2="Constant Exchange rate",IF(Investment_Breakdown_DATA!Z584=0,0,Investment_Breakdown_DATA!Z584/ECO!Z71))))</f>
        <v>0</v>
      </c>
      <c r="Q657" s="63">
        <f t="shared" si="178"/>
        <v>0</v>
      </c>
      <c r="R657" s="63" t="str">
        <f t="shared" si="179"/>
        <v>-</v>
      </c>
      <c r="S657" s="63" t="str">
        <f t="shared" si="180"/>
        <v>-</v>
      </c>
    </row>
    <row r="658" spans="3:19" ht="15" x14ac:dyDescent="0.25">
      <c r="C658" s="165"/>
      <c r="D658" s="166"/>
      <c r="E658" s="61" t="str">
        <f t="shared" si="177"/>
        <v>SE</v>
      </c>
      <c r="F658" s="64">
        <f>IF($C$2="National Currency",IF(Investment_Breakdown_DATA!P585=0,0,Investment_Breakdown_DATA!P585),IF($C$2="Current Exchange rate",IF(Investment_Breakdown_DATA!P585=0,0,Investment_Breakdown_DATA!P585/ECO!P37),IF($C$2="Constant Exchange rate",IF(Investment_Breakdown_DATA!P585=0,0,Investment_Breakdown_DATA!P585/ECO!P72))))</f>
        <v>0</v>
      </c>
      <c r="G658" s="64">
        <f>IF($C$2="National Currency",IF(Investment_Breakdown_DATA!Q585=0,0,Investment_Breakdown_DATA!Q585),IF($C$2="Current Exchange rate",IF(Investment_Breakdown_DATA!Q585=0,0,Investment_Breakdown_DATA!Q585/ECO!Q37),IF($C$2="Constant Exchange rate",IF(Investment_Breakdown_DATA!Q585=0,0,Investment_Breakdown_DATA!Q585/ECO!Q72))))</f>
        <v>0</v>
      </c>
      <c r="H658" s="64">
        <f>IF($C$2="National Currency",IF(Investment_Breakdown_DATA!R585=0,0,Investment_Breakdown_DATA!R585),IF($C$2="Current Exchange rate",IF(Investment_Breakdown_DATA!R585=0,0,Investment_Breakdown_DATA!R585/ECO!R37),IF($C$2="Constant Exchange rate",IF(Investment_Breakdown_DATA!R585=0,0,Investment_Breakdown_DATA!R585/ECO!R72))))</f>
        <v>0</v>
      </c>
      <c r="I658" s="64">
        <f>IF($C$2="National Currency",IF(Investment_Breakdown_DATA!S585=0,0,Investment_Breakdown_DATA!S585),IF($C$2="Current Exchange rate",IF(Investment_Breakdown_DATA!S585=0,0,Investment_Breakdown_DATA!S585/ECO!S37),IF($C$2="Constant Exchange rate",IF(Investment_Breakdown_DATA!S585=0,0,Investment_Breakdown_DATA!S585/ECO!S72))))</f>
        <v>0</v>
      </c>
      <c r="J658" s="64">
        <f>IF($C$2="National Currency",IF(Investment_Breakdown_DATA!T585=0,0,Investment_Breakdown_DATA!T585),IF($C$2="Current Exchange rate",IF(Investment_Breakdown_DATA!T585=0,0,Investment_Breakdown_DATA!T585/ECO!T37),IF($C$2="Constant Exchange rate",IF(Investment_Breakdown_DATA!T585=0,0,Investment_Breakdown_DATA!T585/ECO!T72))))</f>
        <v>0</v>
      </c>
      <c r="K658" s="64">
        <f>IF($C$2="National Currency",IF(Investment_Breakdown_DATA!U585=0,0,Investment_Breakdown_DATA!U585),IF($C$2="Current Exchange rate",IF(Investment_Breakdown_DATA!U585=0,0,Investment_Breakdown_DATA!U585/ECO!U37),IF($C$2="Constant Exchange rate",IF(Investment_Breakdown_DATA!U585=0,0,Investment_Breakdown_DATA!U585/ECO!U72))))</f>
        <v>0</v>
      </c>
      <c r="L658" s="64">
        <f>IF($C$2="National Currency",IF(Investment_Breakdown_DATA!V585=0,0,Investment_Breakdown_DATA!V585),IF($C$2="Current Exchange rate",IF(Investment_Breakdown_DATA!V585=0,0,Investment_Breakdown_DATA!V585/ECO!V37),IF($C$2="Constant Exchange rate",IF(Investment_Breakdown_DATA!V585=0,0,Investment_Breakdown_DATA!V585/ECO!V72))))</f>
        <v>0</v>
      </c>
      <c r="M658" s="64">
        <f>IF($C$2="National Currency",IF(Investment_Breakdown_DATA!W585=0,0,Investment_Breakdown_DATA!W585),IF($C$2="Current Exchange rate",IF(Investment_Breakdown_DATA!W585=0,0,Investment_Breakdown_DATA!W585/ECO!W37),IF($C$2="Constant Exchange rate",IF(Investment_Breakdown_DATA!W585=0,0,Investment_Breakdown_DATA!W585/ECO!W72))))</f>
        <v>0</v>
      </c>
      <c r="N658" s="64">
        <f>IF($C$2="National Currency",IF(Investment_Breakdown_DATA!X585=0,0,Investment_Breakdown_DATA!X585),IF($C$2="Current Exchange rate",IF(Investment_Breakdown_DATA!X585=0,0,Investment_Breakdown_DATA!X585/ECO!X37),IF($C$2="Constant Exchange rate",IF(Investment_Breakdown_DATA!X585=0,0,Investment_Breakdown_DATA!X585/ECO!X72))))</f>
        <v>0</v>
      </c>
      <c r="O658" s="64">
        <f>IF($C$2="National Currency",IF(Investment_Breakdown_DATA!Y585=0,0,Investment_Breakdown_DATA!Y585),IF($C$2="Current Exchange rate",IF(Investment_Breakdown_DATA!Y585=0,0,Investment_Breakdown_DATA!Y585/ECO!Y37),IF($C$2="Constant Exchange rate",IF(Investment_Breakdown_DATA!Y585=0,0,Investment_Breakdown_DATA!Y585/ECO!Y72))))</f>
        <v>0</v>
      </c>
      <c r="P658" s="144">
        <f>IF($C$2="National Currency",IF(Investment_Breakdown_DATA!Z585=0,0,Investment_Breakdown_DATA!Z585),IF($C$2="Current Exchange rate",IF(Investment_Breakdown_DATA!Z585=0,0,Investment_Breakdown_DATA!Z585/ECO!Z37),IF($C$2="Constant Exchange rate",IF(Investment_Breakdown_DATA!Z585=0,0,Investment_Breakdown_DATA!Z585/ECO!Z72))))</f>
        <v>0</v>
      </c>
      <c r="Q658" s="63">
        <f t="shared" si="178"/>
        <v>0</v>
      </c>
      <c r="R658" s="63" t="str">
        <f t="shared" si="179"/>
        <v>-</v>
      </c>
      <c r="S658" s="63" t="str">
        <f t="shared" si="180"/>
        <v>-</v>
      </c>
    </row>
    <row r="659" spans="3:19" ht="15" x14ac:dyDescent="0.25">
      <c r="C659" s="165"/>
      <c r="D659" s="166"/>
      <c r="E659" s="61" t="str">
        <f t="shared" si="177"/>
        <v>SI</v>
      </c>
      <c r="F659" s="64">
        <f>IF($C$2="National Currency",IF(Investment_Breakdown_DATA!P586=0,0,Investment_Breakdown_DATA!P586),IF($C$2="Current Exchange rate",IF(Investment_Breakdown_DATA!P586=0,0,Investment_Breakdown_DATA!P586/ECO!P38),IF($C$2="Constant Exchange rate",IF(Investment_Breakdown_DATA!P586=0,0,Investment_Breakdown_DATA!P586/ECO!P73))))</f>
        <v>0</v>
      </c>
      <c r="G659" s="64">
        <f>IF($C$2="National Currency",IF(Investment_Breakdown_DATA!Q586=0,0,Investment_Breakdown_DATA!Q586),IF($C$2="Current Exchange rate",IF(Investment_Breakdown_DATA!Q586=0,0,Investment_Breakdown_DATA!Q586/ECO!Q38),IF($C$2="Constant Exchange rate",IF(Investment_Breakdown_DATA!Q586=0,0,Investment_Breakdown_DATA!Q586/ECO!Q73))))</f>
        <v>0</v>
      </c>
      <c r="H659" s="64">
        <f>IF($C$2="National Currency",IF(Investment_Breakdown_DATA!R586=0,0,Investment_Breakdown_DATA!R586),IF($C$2="Current Exchange rate",IF(Investment_Breakdown_DATA!R586=0,0,Investment_Breakdown_DATA!R586/ECO!R38),IF($C$2="Constant Exchange rate",IF(Investment_Breakdown_DATA!R586=0,0,Investment_Breakdown_DATA!R586/ECO!R73))))</f>
        <v>0</v>
      </c>
      <c r="I659" s="64">
        <f>IF($C$2="National Currency",IF(Investment_Breakdown_DATA!S586=0,0,Investment_Breakdown_DATA!S586),IF($C$2="Current Exchange rate",IF(Investment_Breakdown_DATA!S586=0,0,Investment_Breakdown_DATA!S586/ECO!S38),IF($C$2="Constant Exchange rate",IF(Investment_Breakdown_DATA!S586=0,0,Investment_Breakdown_DATA!S586/ECO!S73))))</f>
        <v>0</v>
      </c>
      <c r="J659" s="64">
        <f>IF($C$2="National Currency",IF(Investment_Breakdown_DATA!T586=0,0,Investment_Breakdown_DATA!T586),IF($C$2="Current Exchange rate",IF(Investment_Breakdown_DATA!T586=0,0,Investment_Breakdown_DATA!T586/ECO!T38),IF($C$2="Constant Exchange rate",IF(Investment_Breakdown_DATA!T586=0,0,Investment_Breakdown_DATA!T586/ECO!T73))))</f>
        <v>0</v>
      </c>
      <c r="K659" s="64">
        <f>IF($C$2="National Currency",IF(Investment_Breakdown_DATA!U586=0,0,Investment_Breakdown_DATA!U586),IF($C$2="Current Exchange rate",IF(Investment_Breakdown_DATA!U586=0,0,Investment_Breakdown_DATA!U586/ECO!U38),IF($C$2="Constant Exchange rate",IF(Investment_Breakdown_DATA!U586=0,0,Investment_Breakdown_DATA!U586/ECO!U73))))</f>
        <v>0</v>
      </c>
      <c r="L659" s="64">
        <f>IF($C$2="National Currency",IF(Investment_Breakdown_DATA!V586=0,0,Investment_Breakdown_DATA!V586),IF($C$2="Current Exchange rate",IF(Investment_Breakdown_DATA!V586=0,0,Investment_Breakdown_DATA!V586/ECO!V38),IF($C$2="Constant Exchange rate",IF(Investment_Breakdown_DATA!V586=0,0,Investment_Breakdown_DATA!V586/ECO!V73))))</f>
        <v>0</v>
      </c>
      <c r="M659" s="64">
        <f>IF($C$2="National Currency",IF(Investment_Breakdown_DATA!W586=0,0,Investment_Breakdown_DATA!W586),IF($C$2="Current Exchange rate",IF(Investment_Breakdown_DATA!W586=0,0,Investment_Breakdown_DATA!W586/ECO!W38),IF($C$2="Constant Exchange rate",IF(Investment_Breakdown_DATA!W586=0,0,Investment_Breakdown_DATA!W586/ECO!W73))))</f>
        <v>0</v>
      </c>
      <c r="N659" s="64">
        <f>IF($C$2="National Currency",IF(Investment_Breakdown_DATA!X586=0,0,Investment_Breakdown_DATA!X586),IF($C$2="Current Exchange rate",IF(Investment_Breakdown_DATA!X586=0,0,Investment_Breakdown_DATA!X586/ECO!X38),IF($C$2="Constant Exchange rate",IF(Investment_Breakdown_DATA!X586=0,0,Investment_Breakdown_DATA!X586/ECO!X73))))</f>
        <v>0</v>
      </c>
      <c r="O659" s="64">
        <f>IF($C$2="National Currency",IF(Investment_Breakdown_DATA!Y586=0,0,Investment_Breakdown_DATA!Y586),IF($C$2="Current Exchange rate",IF(Investment_Breakdown_DATA!Y586=0,0,Investment_Breakdown_DATA!Y586/ECO!Y38),IF($C$2="Constant Exchange rate",IF(Investment_Breakdown_DATA!Y586=0,0,Investment_Breakdown_DATA!Y586/ECO!Y73))))</f>
        <v>78.599999999999994</v>
      </c>
      <c r="P659" s="144">
        <f>IF($C$2="National Currency",IF(Investment_Breakdown_DATA!Z586=0,0,Investment_Breakdown_DATA!Z586),IF($C$2="Current Exchange rate",IF(Investment_Breakdown_DATA!Z586=0,0,Investment_Breakdown_DATA!Z586/ECO!Z38),IF($C$2="Constant Exchange rate",IF(Investment_Breakdown_DATA!Z586=0,0,Investment_Breakdown_DATA!Z586/ECO!Z73))))</f>
        <v>0</v>
      </c>
      <c r="Q659" s="63">
        <f t="shared" si="178"/>
        <v>4.0832681246782913E-3</v>
      </c>
      <c r="R659" s="63" t="str">
        <f t="shared" si="179"/>
        <v>-</v>
      </c>
      <c r="S659" s="63" t="str">
        <f t="shared" si="180"/>
        <v>-</v>
      </c>
    </row>
    <row r="660" spans="3:19" ht="15" x14ac:dyDescent="0.25">
      <c r="C660" s="165"/>
      <c r="D660" s="166"/>
      <c r="E660" s="61" t="str">
        <f t="shared" si="177"/>
        <v xml:space="preserve">SK </v>
      </c>
      <c r="F660" s="64">
        <f>IF($C$2="National Currency",IF(Investment_Breakdown_DATA!P587=0,0,Investment_Breakdown_DATA!P587),IF($C$2="Current Exchange rate",IF(Investment_Breakdown_DATA!P587=0,0,Investment_Breakdown_DATA!P587/ECO!P39),IF($C$2="Constant Exchange rate",IF(Investment_Breakdown_DATA!P587=0,0,Investment_Breakdown_DATA!P587/ECO!P74))))</f>
        <v>0</v>
      </c>
      <c r="G660" s="64">
        <f>IF($C$2="National Currency",IF(Investment_Breakdown_DATA!Q587=0,0,Investment_Breakdown_DATA!Q587),IF($C$2="Current Exchange rate",IF(Investment_Breakdown_DATA!Q587=0,0,Investment_Breakdown_DATA!Q587/ECO!Q39),IF($C$2="Constant Exchange rate",IF(Investment_Breakdown_DATA!Q587=0,0,Investment_Breakdown_DATA!Q587/ECO!Q74))))</f>
        <v>0</v>
      </c>
      <c r="H660" s="64">
        <f>IF($C$2="National Currency",IF(Investment_Breakdown_DATA!R587=0,0,Investment_Breakdown_DATA!R587),IF($C$2="Current Exchange rate",IF(Investment_Breakdown_DATA!R587=0,0,Investment_Breakdown_DATA!R587/ECO!R39),IF($C$2="Constant Exchange rate",IF(Investment_Breakdown_DATA!R587=0,0,Investment_Breakdown_DATA!R587/ECO!R74))))</f>
        <v>0</v>
      </c>
      <c r="I660" s="64">
        <f>IF($C$2="National Currency",IF(Investment_Breakdown_DATA!S587=0,0,Investment_Breakdown_DATA!S587),IF($C$2="Current Exchange rate",IF(Investment_Breakdown_DATA!S587=0,0,Investment_Breakdown_DATA!S587/ECO!S39),IF($C$2="Constant Exchange rate",IF(Investment_Breakdown_DATA!S587=0,0,Investment_Breakdown_DATA!S587/ECO!S74))))</f>
        <v>0</v>
      </c>
      <c r="J660" s="64">
        <f>IF($C$2="National Currency",IF(Investment_Breakdown_DATA!T587=0,0,Investment_Breakdown_DATA!T587),IF($C$2="Current Exchange rate",IF(Investment_Breakdown_DATA!T587=0,0,Investment_Breakdown_DATA!T587/ECO!T39),IF($C$2="Constant Exchange rate",IF(Investment_Breakdown_DATA!T587=0,0,Investment_Breakdown_DATA!T587/ECO!T74))))</f>
        <v>0</v>
      </c>
      <c r="K660" s="64">
        <f>IF($C$2="National Currency",IF(Investment_Breakdown_DATA!U587=0,0,Investment_Breakdown_DATA!U587),IF($C$2="Current Exchange rate",IF(Investment_Breakdown_DATA!U587=0,0,Investment_Breakdown_DATA!U587/ECO!U39),IF($C$2="Constant Exchange rate",IF(Investment_Breakdown_DATA!U587=0,0,Investment_Breakdown_DATA!U587/ECO!U74))))</f>
        <v>0</v>
      </c>
      <c r="L660" s="64">
        <f>IF($C$2="National Currency",IF(Investment_Breakdown_DATA!V587=0,0,Investment_Breakdown_DATA!V587),IF($C$2="Current Exchange rate",IF(Investment_Breakdown_DATA!V587=0,0,Investment_Breakdown_DATA!V587/ECO!V39),IF($C$2="Constant Exchange rate",IF(Investment_Breakdown_DATA!V587=0,0,Investment_Breakdown_DATA!V587/ECO!V74))))</f>
        <v>0</v>
      </c>
      <c r="M660" s="64">
        <f>IF($C$2="National Currency",IF(Investment_Breakdown_DATA!W587=0,0,Investment_Breakdown_DATA!W587),IF($C$2="Current Exchange rate",IF(Investment_Breakdown_DATA!W587=0,0,Investment_Breakdown_DATA!W587/ECO!W39),IF($C$2="Constant Exchange rate",IF(Investment_Breakdown_DATA!W587=0,0,Investment_Breakdown_DATA!W587/ECO!W74))))</f>
        <v>0</v>
      </c>
      <c r="N660" s="64">
        <f>IF($C$2="National Currency",IF(Investment_Breakdown_DATA!X587=0,0,Investment_Breakdown_DATA!X587),IF($C$2="Current Exchange rate",IF(Investment_Breakdown_DATA!X587=0,0,Investment_Breakdown_DATA!X587/ECO!X39),IF($C$2="Constant Exchange rate",IF(Investment_Breakdown_DATA!X587=0,0,Investment_Breakdown_DATA!X587/ECO!X74))))</f>
        <v>0</v>
      </c>
      <c r="O660" s="64">
        <f>IF($C$2="National Currency",IF(Investment_Breakdown_DATA!Y587=0,0,Investment_Breakdown_DATA!Y587),IF($C$2="Current Exchange rate",IF(Investment_Breakdown_DATA!Y587=0,0,Investment_Breakdown_DATA!Y587/ECO!Y39),IF($C$2="Constant Exchange rate",IF(Investment_Breakdown_DATA!Y587=0,0,Investment_Breakdown_DATA!Y587/ECO!Y74))))</f>
        <v>0</v>
      </c>
      <c r="P660" s="144">
        <f>IF($C$2="National Currency",IF(Investment_Breakdown_DATA!Z587=0,0,Investment_Breakdown_DATA!Z587),IF($C$2="Current Exchange rate",IF(Investment_Breakdown_DATA!Z587=0,0,Investment_Breakdown_DATA!Z587/ECO!Z39),IF($C$2="Constant Exchange rate",IF(Investment_Breakdown_DATA!Z587=0,0,Investment_Breakdown_DATA!Z587/ECO!Z74))))</f>
        <v>0</v>
      </c>
      <c r="Q660" s="63">
        <f t="shared" si="178"/>
        <v>0</v>
      </c>
      <c r="R660" s="63" t="str">
        <f t="shared" si="179"/>
        <v>-</v>
      </c>
      <c r="S660" s="63" t="str">
        <f t="shared" si="180"/>
        <v>-</v>
      </c>
    </row>
    <row r="661" spans="3:19" ht="15" x14ac:dyDescent="0.25">
      <c r="C661" s="165"/>
      <c r="D661" s="166"/>
      <c r="E661" s="61" t="str">
        <f t="shared" si="177"/>
        <v>TR</v>
      </c>
      <c r="F661" s="64">
        <f>IF($C$2="National Currency",IF(Investment_Breakdown_DATA!P588=0,0,Investment_Breakdown_DATA!P588),IF($C$2="Current Exchange rate",IF(Investment_Breakdown_DATA!P588=0,0,Investment_Breakdown_DATA!P588/ECO!P40),IF($C$2="Constant Exchange rate",IF(Investment_Breakdown_DATA!P588=0,0,Investment_Breakdown_DATA!P588/ECO!P75))))</f>
        <v>0</v>
      </c>
      <c r="G661" s="64">
        <f>IF($C$2="National Currency",IF(Investment_Breakdown_DATA!Q588=0,0,Investment_Breakdown_DATA!Q588),IF($C$2="Current Exchange rate",IF(Investment_Breakdown_DATA!Q588=0,0,Investment_Breakdown_DATA!Q588/ECO!Q40),IF($C$2="Constant Exchange rate",IF(Investment_Breakdown_DATA!Q588=0,0,Investment_Breakdown_DATA!Q588/ECO!Q75))))</f>
        <v>0</v>
      </c>
      <c r="H661" s="64">
        <f>IF($C$2="National Currency",IF(Investment_Breakdown_DATA!R588=0,0,Investment_Breakdown_DATA!R588),IF($C$2="Current Exchange rate",IF(Investment_Breakdown_DATA!R588=0,0,Investment_Breakdown_DATA!R588/ECO!R40),IF($C$2="Constant Exchange rate",IF(Investment_Breakdown_DATA!R588=0,0,Investment_Breakdown_DATA!R588/ECO!R75))))</f>
        <v>0</v>
      </c>
      <c r="I661" s="64">
        <f>IF($C$2="National Currency",IF(Investment_Breakdown_DATA!S588=0,0,Investment_Breakdown_DATA!S588),IF($C$2="Current Exchange rate",IF(Investment_Breakdown_DATA!S588=0,0,Investment_Breakdown_DATA!S588/ECO!S40),IF($C$2="Constant Exchange rate",IF(Investment_Breakdown_DATA!S588=0,0,Investment_Breakdown_DATA!S588/ECO!S75))))</f>
        <v>0</v>
      </c>
      <c r="J661" s="64">
        <f>IF($C$2="National Currency",IF(Investment_Breakdown_DATA!T588=0,0,Investment_Breakdown_DATA!T588),IF($C$2="Current Exchange rate",IF(Investment_Breakdown_DATA!T588=0,0,Investment_Breakdown_DATA!T588/ECO!T40),IF($C$2="Constant Exchange rate",IF(Investment_Breakdown_DATA!T588=0,0,Investment_Breakdown_DATA!T588/ECO!T75))))</f>
        <v>0</v>
      </c>
      <c r="K661" s="64">
        <f>IF($C$2="National Currency",IF(Investment_Breakdown_DATA!U588=0,0,Investment_Breakdown_DATA!U588),IF($C$2="Current Exchange rate",IF(Investment_Breakdown_DATA!U588=0,0,Investment_Breakdown_DATA!U588/ECO!U40),IF($C$2="Constant Exchange rate",IF(Investment_Breakdown_DATA!U588=0,0,Investment_Breakdown_DATA!U588/ECO!U75))))</f>
        <v>0</v>
      </c>
      <c r="L661" s="64">
        <f>IF($C$2="National Currency",IF(Investment_Breakdown_DATA!V588=0,0,Investment_Breakdown_DATA!V588),IF($C$2="Current Exchange rate",IF(Investment_Breakdown_DATA!V588=0,0,Investment_Breakdown_DATA!V588/ECO!V40),IF($C$2="Constant Exchange rate",IF(Investment_Breakdown_DATA!V588=0,0,Investment_Breakdown_DATA!V588/ECO!V75))))</f>
        <v>0</v>
      </c>
      <c r="M661" s="64">
        <f>IF($C$2="National Currency",IF(Investment_Breakdown_DATA!W588=0,0,Investment_Breakdown_DATA!W588),IF($C$2="Current Exchange rate",IF(Investment_Breakdown_DATA!W588=0,0,Investment_Breakdown_DATA!W588/ECO!W40),IF($C$2="Constant Exchange rate",IF(Investment_Breakdown_DATA!W588=0,0,Investment_Breakdown_DATA!W588/ECO!W75))))</f>
        <v>0</v>
      </c>
      <c r="N661" s="64">
        <f>IF($C$2="National Currency",IF(Investment_Breakdown_DATA!X588=0,0,Investment_Breakdown_DATA!X588),IF($C$2="Current Exchange rate",IF(Investment_Breakdown_DATA!X588=0,0,Investment_Breakdown_DATA!X588/ECO!X40),IF($C$2="Constant Exchange rate",IF(Investment_Breakdown_DATA!X588=0,0,Investment_Breakdown_DATA!X588/ECO!X75))))</f>
        <v>0</v>
      </c>
      <c r="O661" s="64">
        <f>IF($C$2="National Currency",IF(Investment_Breakdown_DATA!Y588=0,0,Investment_Breakdown_DATA!Y588),IF($C$2="Current Exchange rate",IF(Investment_Breakdown_DATA!Y588=0,0,Investment_Breakdown_DATA!Y588/ECO!Y40),IF($C$2="Constant Exchange rate",IF(Investment_Breakdown_DATA!Y588=0,0,Investment_Breakdown_DATA!Y588/ECO!Y75))))</f>
        <v>0</v>
      </c>
      <c r="P661" s="144">
        <f>IF($C$2="National Currency",IF(Investment_Breakdown_DATA!Z588=0,0,Investment_Breakdown_DATA!Z588),IF($C$2="Current Exchange rate",IF(Investment_Breakdown_DATA!Z588=0,0,Investment_Breakdown_DATA!Z588/ECO!Z40),IF($C$2="Constant Exchange rate",IF(Investment_Breakdown_DATA!Z588=0,0,Investment_Breakdown_DATA!Z588/ECO!Z75))))</f>
        <v>0</v>
      </c>
      <c r="Q661" s="63">
        <f t="shared" si="178"/>
        <v>0</v>
      </c>
      <c r="R661" s="63" t="str">
        <f t="shared" si="179"/>
        <v>-</v>
      </c>
      <c r="S661" s="63" t="str">
        <f t="shared" si="180"/>
        <v>-</v>
      </c>
    </row>
    <row r="662" spans="3:19" ht="15" x14ac:dyDescent="0.25">
      <c r="C662" s="165"/>
      <c r="D662" s="166"/>
      <c r="E662" s="61" t="s">
        <v>34</v>
      </c>
      <c r="F662" s="65">
        <f>IF($C$2="National Currency",IF(Investment_Breakdown_DATA!P589=0,0,Investment_Breakdown_DATA!P589),IF($C$2="Current Exchange rate",IF(Investment_Breakdown_DATA!P589=0,0,Investment_Breakdown_DATA!P589/ECO!P41),IF($C$2="Constant Exchange rate",IF(Investment_Breakdown_DATA!P589=0,0,Investment_Breakdown_DATA!P589/ECO!P76))))</f>
        <v>0</v>
      </c>
      <c r="G662" s="65">
        <f>IF($C$2="National Currency",IF(Investment_Breakdown_DATA!Q589=0,0,Investment_Breakdown_DATA!Q589),IF($C$2="Current Exchange rate",IF(Investment_Breakdown_DATA!Q589=0,0,Investment_Breakdown_DATA!Q589/ECO!Q41),IF($C$2="Constant Exchange rate",IF(Investment_Breakdown_DATA!Q589=0,0,Investment_Breakdown_DATA!Q589/ECO!Q76))))</f>
        <v>0</v>
      </c>
      <c r="H662" s="65">
        <f>IF($C$2="National Currency",IF(Investment_Breakdown_DATA!R589=0,0,Investment_Breakdown_DATA!R589),IF($C$2="Current Exchange rate",IF(Investment_Breakdown_DATA!R589=0,0,Investment_Breakdown_DATA!R589/ECO!R41),IF($C$2="Constant Exchange rate",IF(Investment_Breakdown_DATA!R589=0,0,Investment_Breakdown_DATA!R589/ECO!R76))))</f>
        <v>0</v>
      </c>
      <c r="I662" s="65">
        <f>IF($C$2="National Currency",IF(Investment_Breakdown_DATA!S589=0,0,Investment_Breakdown_DATA!S589),IF($C$2="Current Exchange rate",IF(Investment_Breakdown_DATA!S589=0,0,Investment_Breakdown_DATA!S589/ECO!S41),IF($C$2="Constant Exchange rate",IF(Investment_Breakdown_DATA!S589=0,0,Investment_Breakdown_DATA!S589/ECO!S76))))</f>
        <v>0</v>
      </c>
      <c r="J662" s="65">
        <f>IF($C$2="National Currency",IF(Investment_Breakdown_DATA!T589=0,0,Investment_Breakdown_DATA!T589),IF($C$2="Current Exchange rate",IF(Investment_Breakdown_DATA!T589=0,0,Investment_Breakdown_DATA!T589/ECO!T41),IF($C$2="Constant Exchange rate",IF(Investment_Breakdown_DATA!T589=0,0,Investment_Breakdown_DATA!T589/ECO!T76))))</f>
        <v>0</v>
      </c>
      <c r="K662" s="65">
        <f>IF($C$2="National Currency",IF(Investment_Breakdown_DATA!U589=0,0,Investment_Breakdown_DATA!U589),IF($C$2="Current Exchange rate",IF(Investment_Breakdown_DATA!U589=0,0,Investment_Breakdown_DATA!U589/ECO!U41),IF($C$2="Constant Exchange rate",IF(Investment_Breakdown_DATA!U589=0,0,Investment_Breakdown_DATA!U589/ECO!U76))))</f>
        <v>0</v>
      </c>
      <c r="L662" s="65">
        <f>IF($C$2="National Currency",IF(Investment_Breakdown_DATA!V589=0,0,Investment_Breakdown_DATA!V589),IF($C$2="Current Exchange rate",IF(Investment_Breakdown_DATA!V589=0,0,Investment_Breakdown_DATA!V589/ECO!V41),IF($C$2="Constant Exchange rate",IF(Investment_Breakdown_DATA!V589=0,0,Investment_Breakdown_DATA!V589/ECO!V76))))</f>
        <v>0</v>
      </c>
      <c r="M662" s="65">
        <f>IF($C$2="National Currency",IF(Investment_Breakdown_DATA!W589=0,0,Investment_Breakdown_DATA!W589),IF($C$2="Current Exchange rate",IF(Investment_Breakdown_DATA!W589=0,0,Investment_Breakdown_DATA!W589/ECO!W41),IF($C$2="Constant Exchange rate",IF(Investment_Breakdown_DATA!W589=0,0,Investment_Breakdown_DATA!W589/ECO!W76))))</f>
        <v>0</v>
      </c>
      <c r="N662" s="65">
        <f>IF($C$2="National Currency",IF(Investment_Breakdown_DATA!X589=0,0,Investment_Breakdown_DATA!X589),IF($C$2="Current Exchange rate",IF(Investment_Breakdown_DATA!X589=0,0,Investment_Breakdown_DATA!X589/ECO!X41),IF($C$2="Constant Exchange rate",IF(Investment_Breakdown_DATA!X589=0,0,Investment_Breakdown_DATA!X589/ECO!X76))))</f>
        <v>0</v>
      </c>
      <c r="O662" s="65">
        <f>IF($C$2="National Currency",IF(Investment_Breakdown_DATA!Y589=0,0,Investment_Breakdown_DATA!Y589),IF($C$2="Current Exchange rate",IF(Investment_Breakdown_DATA!Y589=0,0,Investment_Breakdown_DATA!Y589/ECO!Y41),IF($C$2="Constant Exchange rate",IF(Investment_Breakdown_DATA!Y589=0,0,Investment_Breakdown_DATA!Y589/ECO!Y76))))</f>
        <v>0</v>
      </c>
      <c r="P662" s="145">
        <f>IF($C$2="National Currency",IF(Investment_Breakdown_DATA!Z589=0,0,Investment_Breakdown_DATA!Z589),IF($C$2="Current Exchange rate",IF(Investment_Breakdown_DATA!Z589=0,0,Investment_Breakdown_DATA!Z589/ECO!Z41),IF($C$2="Constant Exchange rate",IF(Investment_Breakdown_DATA!Z589=0,0,Investment_Breakdown_DATA!Z589/ECO!Z76))))</f>
        <v>0</v>
      </c>
      <c r="Q662" s="63">
        <f t="shared" si="178"/>
        <v>0</v>
      </c>
      <c r="R662" s="63" t="str">
        <f t="shared" si="179"/>
        <v>-</v>
      </c>
      <c r="S662" s="63" t="str">
        <f t="shared" si="180"/>
        <v>-</v>
      </c>
    </row>
    <row r="663" spans="3:19" ht="15.75" thickBot="1" x14ac:dyDescent="0.3">
      <c r="C663" s="171"/>
      <c r="D663" s="172"/>
      <c r="E663" s="87" t="s">
        <v>100</v>
      </c>
      <c r="F663" s="87">
        <f>SUM(F631:F662)</f>
        <v>21956.119594145042</v>
      </c>
      <c r="G663" s="87">
        <f t="shared" ref="G663:O663" si="181">SUM(G631:G662)</f>
        <v>25204.144045242851</v>
      </c>
      <c r="H663" s="87">
        <f t="shared" si="181"/>
        <v>26698.835828343315</v>
      </c>
      <c r="I663" s="87">
        <f t="shared" si="181"/>
        <v>26604.609614105124</v>
      </c>
      <c r="J663" s="87">
        <f t="shared" si="181"/>
        <v>21049.88518962076</v>
      </c>
      <c r="K663" s="87">
        <f t="shared" si="181"/>
        <v>23831.170501497007</v>
      </c>
      <c r="L663" s="87">
        <f t="shared" si="181"/>
        <v>22645.685767631403</v>
      </c>
      <c r="M663" s="87">
        <f t="shared" si="181"/>
        <v>21159.587720392548</v>
      </c>
      <c r="N663" s="87">
        <f t="shared" si="181"/>
        <v>20644.003991184298</v>
      </c>
      <c r="O663" s="87">
        <f t="shared" si="181"/>
        <v>19249.2869926813</v>
      </c>
      <c r="P663" s="146" t="s">
        <v>181</v>
      </c>
      <c r="Q663" s="63">
        <f t="shared" si="178"/>
        <v>1</v>
      </c>
      <c r="R663" s="95"/>
      <c r="S663" s="95"/>
    </row>
    <row r="664" spans="3:19" ht="16.5" thickTop="1" thickBot="1" x14ac:dyDescent="0.3">
      <c r="C664" s="173"/>
      <c r="D664" s="174"/>
      <c r="E664" s="93" t="s">
        <v>103</v>
      </c>
      <c r="F664" s="89">
        <v>21956.119140625</v>
      </c>
      <c r="G664" s="89">
        <v>25204.14453125</v>
      </c>
      <c r="H664" s="89">
        <v>26698.8359375</v>
      </c>
      <c r="I664" s="89">
        <v>26604.609375</v>
      </c>
      <c r="J664" s="89">
        <v>21049.884765625</v>
      </c>
      <c r="K664" s="89">
        <v>23831.171875</v>
      </c>
      <c r="L664" s="89">
        <v>22645.685546875</v>
      </c>
      <c r="M664" s="89">
        <v>21159.587890625</v>
      </c>
      <c r="N664" s="89">
        <v>20644.00390625</v>
      </c>
      <c r="O664" s="89">
        <v>19170.6875</v>
      </c>
      <c r="P664" s="147" t="s">
        <v>181</v>
      </c>
      <c r="Q664" s="63">
        <f t="shared" ref="Q664" si="182">O664/$O$663</f>
        <v>0.99591675823051606</v>
      </c>
      <c r="R664" s="63">
        <f t="shared" ref="R664" si="183">IF(OR(O664=0, N664=0),"-",O664/N664-1)</f>
        <v>-7.1367764361057517E-2</v>
      </c>
      <c r="S664" s="63">
        <f t="shared" ref="S664" si="184">IF(OR(O664=0, F664=0),"-",O664/F664-1)</f>
        <v>-0.12686356923028208</v>
      </c>
    </row>
    <row r="665" spans="3:19" ht="15.75" thickTop="1" x14ac:dyDescent="0.25">
      <c r="E665" s="86" t="s">
        <v>104</v>
      </c>
      <c r="F665" s="90"/>
      <c r="G665" s="90">
        <f>G664/F664-1</f>
        <v>0.14793258179289248</v>
      </c>
      <c r="H665" s="90">
        <f t="shared" ref="H665:O665" si="185">H664/G664-1</f>
        <v>5.9303397677186398E-2</v>
      </c>
      <c r="I665" s="90">
        <f t="shared" si="185"/>
        <v>-3.5292386050305158E-3</v>
      </c>
      <c r="J665" s="90">
        <f t="shared" si="185"/>
        <v>-0.2087880536443697</v>
      </c>
      <c r="K665" s="90">
        <f t="shared" si="185"/>
        <v>0.13212837696465263</v>
      </c>
      <c r="L665" s="90">
        <f t="shared" si="185"/>
        <v>-4.9745196515855294E-2</v>
      </c>
      <c r="M665" s="90">
        <f t="shared" si="185"/>
        <v>-6.5623875822786726E-2</v>
      </c>
      <c r="N665" s="90">
        <f t="shared" si="185"/>
        <v>-2.4366447354271736E-2</v>
      </c>
      <c r="O665" s="91">
        <f t="shared" si="185"/>
        <v>-7.1367764361057517E-2</v>
      </c>
      <c r="P665" s="91"/>
    </row>
    <row r="668" spans="3:19" ht="18.75" x14ac:dyDescent="0.15">
      <c r="C668" s="159" t="s">
        <v>180</v>
      </c>
      <c r="D668" s="160"/>
      <c r="E668" s="167" t="s">
        <v>111</v>
      </c>
      <c r="F668" s="168"/>
      <c r="G668" s="168"/>
      <c r="H668" s="168"/>
      <c r="I668" s="168"/>
      <c r="J668" s="168"/>
      <c r="K668" s="168"/>
      <c r="L668" s="168"/>
      <c r="M668" s="168"/>
      <c r="N668" s="168"/>
      <c r="O668" s="168"/>
      <c r="P668" s="169"/>
    </row>
    <row r="669" spans="3:19" ht="15" x14ac:dyDescent="0.15">
      <c r="C669" s="163" t="s">
        <v>116</v>
      </c>
      <c r="D669" s="164"/>
      <c r="E669" s="57">
        <v>18</v>
      </c>
      <c r="F669" s="58">
        <v>2004</v>
      </c>
      <c r="G669" s="58">
        <f t="shared" ref="G669:P669" si="186">F669+1</f>
        <v>2005</v>
      </c>
      <c r="H669" s="58">
        <f t="shared" si="186"/>
        <v>2006</v>
      </c>
      <c r="I669" s="58">
        <f t="shared" si="186"/>
        <v>2007</v>
      </c>
      <c r="J669" s="58">
        <f t="shared" si="186"/>
        <v>2008</v>
      </c>
      <c r="K669" s="58">
        <f t="shared" si="186"/>
        <v>2009</v>
      </c>
      <c r="L669" s="58">
        <f t="shared" si="186"/>
        <v>2010</v>
      </c>
      <c r="M669" s="58">
        <f t="shared" si="186"/>
        <v>2011</v>
      </c>
      <c r="N669" s="58">
        <f t="shared" si="186"/>
        <v>2012</v>
      </c>
      <c r="O669" s="107">
        <f t="shared" si="186"/>
        <v>2013</v>
      </c>
      <c r="P669" s="107">
        <f t="shared" si="186"/>
        <v>2014</v>
      </c>
      <c r="Q669" s="59" t="s">
        <v>102</v>
      </c>
      <c r="R669" s="60" t="s">
        <v>126</v>
      </c>
      <c r="S669" s="59" t="s">
        <v>127</v>
      </c>
    </row>
    <row r="670" spans="3:19" ht="15" x14ac:dyDescent="0.25">
      <c r="C670" s="165"/>
      <c r="D670" s="166"/>
      <c r="E670" s="61" t="str">
        <f t="shared" ref="E670:E700" si="187">E592</f>
        <v>AT</v>
      </c>
      <c r="F670" s="62">
        <f>IF($C$2="National Currency",IF(Investment_Breakdown_DATA!P594=0,0,Investment_Breakdown_DATA!P594),IF($C$2="Current Exchange rate",IF(Investment_Breakdown_DATA!P594=0,0,Investment_Breakdown_DATA!P594/ECO!P10),IF($C$2="Constant Exchange rate",IF(Investment_Breakdown_DATA!P594=0,0,Investment_Breakdown_DATA!P594/ECO!P45))))</f>
        <v>0</v>
      </c>
      <c r="G670" s="62">
        <f>IF($C$2="National Currency",IF(Investment_Breakdown_DATA!Q594=0,0,Investment_Breakdown_DATA!Q594),IF($C$2="Current Exchange rate",IF(Investment_Breakdown_DATA!Q594=0,0,Investment_Breakdown_DATA!Q594/ECO!Q10),IF($C$2="Constant Exchange rate",IF(Investment_Breakdown_DATA!Q594=0,0,Investment_Breakdown_DATA!Q594/ECO!Q45))))</f>
        <v>0</v>
      </c>
      <c r="H670" s="62">
        <f>IF($C$2="National Currency",IF(Investment_Breakdown_DATA!R594=0,0,Investment_Breakdown_DATA!R594),IF($C$2="Current Exchange rate",IF(Investment_Breakdown_DATA!R594=0,0,Investment_Breakdown_DATA!R594/ECO!R10),IF($C$2="Constant Exchange rate",IF(Investment_Breakdown_DATA!R594=0,0,Investment_Breakdown_DATA!R594/ECO!R45))))</f>
        <v>0</v>
      </c>
      <c r="I670" s="62">
        <f>IF($C$2="National Currency",IF(Investment_Breakdown_DATA!S594=0,0,Investment_Breakdown_DATA!S594),IF($C$2="Current Exchange rate",IF(Investment_Breakdown_DATA!S594=0,0,Investment_Breakdown_DATA!S594/ECO!S10),IF($C$2="Constant Exchange rate",IF(Investment_Breakdown_DATA!S594=0,0,Investment_Breakdown_DATA!S594/ECO!S45))))</f>
        <v>0</v>
      </c>
      <c r="J670" s="62">
        <f>IF($C$2="National Currency",IF(Investment_Breakdown_DATA!T594=0,0,Investment_Breakdown_DATA!T594),IF($C$2="Current Exchange rate",IF(Investment_Breakdown_DATA!T594=0,0,Investment_Breakdown_DATA!T594/ECO!T10),IF($C$2="Constant Exchange rate",IF(Investment_Breakdown_DATA!T594=0,0,Investment_Breakdown_DATA!T594/ECO!T45))))</f>
        <v>0</v>
      </c>
      <c r="K670" s="62">
        <f>IF($C$2="National Currency",IF(Investment_Breakdown_DATA!U594=0,0,Investment_Breakdown_DATA!U594),IF($C$2="Current Exchange rate",IF(Investment_Breakdown_DATA!U594=0,0,Investment_Breakdown_DATA!U594/ECO!U10),IF($C$2="Constant Exchange rate",IF(Investment_Breakdown_DATA!U594=0,0,Investment_Breakdown_DATA!U594/ECO!U45))))</f>
        <v>0</v>
      </c>
      <c r="L670" s="62">
        <f>IF($C$2="National Currency",IF(Investment_Breakdown_DATA!V594=0,0,Investment_Breakdown_DATA!V594),IF($C$2="Current Exchange rate",IF(Investment_Breakdown_DATA!V594=0,0,Investment_Breakdown_DATA!V594/ECO!V10),IF($C$2="Constant Exchange rate",IF(Investment_Breakdown_DATA!V594=0,0,Investment_Breakdown_DATA!V594/ECO!V45))))</f>
        <v>0</v>
      </c>
      <c r="M670" s="62">
        <f>IF($C$2="National Currency",IF(Investment_Breakdown_DATA!W594=0,0,Investment_Breakdown_DATA!W594),IF($C$2="Current Exchange rate",IF(Investment_Breakdown_DATA!W594=0,0,Investment_Breakdown_DATA!W594/ECO!W10),IF($C$2="Constant Exchange rate",IF(Investment_Breakdown_DATA!W594=0,0,Investment_Breakdown_DATA!W594/ECO!W45))))</f>
        <v>0</v>
      </c>
      <c r="N670" s="62">
        <f>IF($C$2="National Currency",IF(Investment_Breakdown_DATA!X594=0,0,Investment_Breakdown_DATA!X594),IF($C$2="Current Exchange rate",IF(Investment_Breakdown_DATA!X594=0,0,Investment_Breakdown_DATA!X594/ECO!X10),IF($C$2="Constant Exchange rate",IF(Investment_Breakdown_DATA!X594=0,0,Investment_Breakdown_DATA!X594/ECO!X45))))</f>
        <v>0</v>
      </c>
      <c r="O670" s="62">
        <f>IF($C$2="National Currency",IF(Investment_Breakdown_DATA!Y594=0,0,Investment_Breakdown_DATA!Y594),IF($C$2="Current Exchange rate",IF(Investment_Breakdown_DATA!Y594=0,0,Investment_Breakdown_DATA!Y594/ECO!Y10),IF($C$2="Constant Exchange rate",IF(Investment_Breakdown_DATA!Y594=0,0,Investment_Breakdown_DATA!Y594/ECO!Y45))))</f>
        <v>0</v>
      </c>
      <c r="P670" s="143">
        <f>IF($C$2="National Currency",IF(Investment_Breakdown_DATA!Z594=0,0,Investment_Breakdown_DATA!Z594),IF($C$2="Current Exchange rate",IF(Investment_Breakdown_DATA!Z594=0,0,Investment_Breakdown_DATA!Z594/ECO!Z10),IF($C$2="Constant Exchange rate",IF(Investment_Breakdown_DATA!Z594=0,0,Investment_Breakdown_DATA!Z594/ECO!Z45))))</f>
        <v>0</v>
      </c>
      <c r="Q670" s="63">
        <f>O670/$O$702</f>
        <v>0</v>
      </c>
      <c r="R670" s="63" t="str">
        <f>IF(OR(O670=0, N670=0),"-",O670/N670-1)</f>
        <v>-</v>
      </c>
      <c r="S670" s="63" t="str">
        <f>IF(OR(O670=0, F670=0),"-",O670/F670-1)</f>
        <v>-</v>
      </c>
    </row>
    <row r="671" spans="3:19" ht="15" x14ac:dyDescent="0.25">
      <c r="C671" s="165"/>
      <c r="D671" s="166"/>
      <c r="E671" s="61" t="str">
        <f t="shared" si="187"/>
        <v>BE</v>
      </c>
      <c r="F671" s="64">
        <f>IF($C$2="National Currency",IF(Investment_Breakdown_DATA!P595=0,0,Investment_Breakdown_DATA!P595),IF($C$2="Current Exchange rate",IF(Investment_Breakdown_DATA!P595=0,0,Investment_Breakdown_DATA!P595/ECO!P11),IF($C$2="Constant Exchange rate",IF(Investment_Breakdown_DATA!P595=0,0,Investment_Breakdown_DATA!P595/ECO!P46))))</f>
        <v>0</v>
      </c>
      <c r="G671" s="64">
        <f>IF($C$2="National Currency",IF(Investment_Breakdown_DATA!Q595=0,0,Investment_Breakdown_DATA!Q595),IF($C$2="Current Exchange rate",IF(Investment_Breakdown_DATA!Q595=0,0,Investment_Breakdown_DATA!Q595/ECO!Q11),IF($C$2="Constant Exchange rate",IF(Investment_Breakdown_DATA!Q595=0,0,Investment_Breakdown_DATA!Q595/ECO!Q46))))</f>
        <v>0</v>
      </c>
      <c r="H671" s="64">
        <f>IF($C$2="National Currency",IF(Investment_Breakdown_DATA!R595=0,0,Investment_Breakdown_DATA!R595),IF($C$2="Current Exchange rate",IF(Investment_Breakdown_DATA!R595=0,0,Investment_Breakdown_DATA!R595/ECO!R11),IF($C$2="Constant Exchange rate",IF(Investment_Breakdown_DATA!R595=0,0,Investment_Breakdown_DATA!R595/ECO!R46))))</f>
        <v>0</v>
      </c>
      <c r="I671" s="64">
        <f>IF($C$2="National Currency",IF(Investment_Breakdown_DATA!S595=0,0,Investment_Breakdown_DATA!S595),IF($C$2="Current Exchange rate",IF(Investment_Breakdown_DATA!S595=0,0,Investment_Breakdown_DATA!S595/ECO!S11),IF($C$2="Constant Exchange rate",IF(Investment_Breakdown_DATA!S595=0,0,Investment_Breakdown_DATA!S595/ECO!S46))))</f>
        <v>0</v>
      </c>
      <c r="J671" s="64">
        <f>IF($C$2="National Currency",IF(Investment_Breakdown_DATA!T595=0,0,Investment_Breakdown_DATA!T595),IF($C$2="Current Exchange rate",IF(Investment_Breakdown_DATA!T595=0,0,Investment_Breakdown_DATA!T595/ECO!T11),IF($C$2="Constant Exchange rate",IF(Investment_Breakdown_DATA!T595=0,0,Investment_Breakdown_DATA!T595/ECO!T46))))</f>
        <v>0</v>
      </c>
      <c r="K671" s="64">
        <f>IF($C$2="National Currency",IF(Investment_Breakdown_DATA!U595=0,0,Investment_Breakdown_DATA!U595),IF($C$2="Current Exchange rate",IF(Investment_Breakdown_DATA!U595=0,0,Investment_Breakdown_DATA!U595/ECO!U11),IF($C$2="Constant Exchange rate",IF(Investment_Breakdown_DATA!U595=0,0,Investment_Breakdown_DATA!U595/ECO!U46))))</f>
        <v>0</v>
      </c>
      <c r="L671" s="64">
        <f>IF($C$2="National Currency",IF(Investment_Breakdown_DATA!V595=0,0,Investment_Breakdown_DATA!V595),IF($C$2="Current Exchange rate",IF(Investment_Breakdown_DATA!V595=0,0,Investment_Breakdown_DATA!V595/ECO!V11),IF($C$2="Constant Exchange rate",IF(Investment_Breakdown_DATA!V595=0,0,Investment_Breakdown_DATA!V595/ECO!V46))))</f>
        <v>0</v>
      </c>
      <c r="M671" s="64">
        <f>IF($C$2="National Currency",IF(Investment_Breakdown_DATA!W595=0,0,Investment_Breakdown_DATA!W595),IF($C$2="Current Exchange rate",IF(Investment_Breakdown_DATA!W595=0,0,Investment_Breakdown_DATA!W595/ECO!W11),IF($C$2="Constant Exchange rate",IF(Investment_Breakdown_DATA!W595=0,0,Investment_Breakdown_DATA!W595/ECO!W46))))</f>
        <v>0</v>
      </c>
      <c r="N671" s="64">
        <f>IF($C$2="National Currency",IF(Investment_Breakdown_DATA!X595=0,0,Investment_Breakdown_DATA!X595),IF($C$2="Current Exchange rate",IF(Investment_Breakdown_DATA!X595=0,0,Investment_Breakdown_DATA!X595/ECO!X11),IF($C$2="Constant Exchange rate",IF(Investment_Breakdown_DATA!X595=0,0,Investment_Breakdown_DATA!X595/ECO!X46))))</f>
        <v>0</v>
      </c>
      <c r="O671" s="64">
        <f>IF($C$2="National Currency",IF(Investment_Breakdown_DATA!Y595=0,0,Investment_Breakdown_DATA!Y595),IF($C$2="Current Exchange rate",IF(Investment_Breakdown_DATA!Y595=0,0,Investment_Breakdown_DATA!Y595/ECO!Y11),IF($C$2="Constant Exchange rate",IF(Investment_Breakdown_DATA!Y595=0,0,Investment_Breakdown_DATA!Y595/ECO!Y46))))</f>
        <v>0</v>
      </c>
      <c r="P671" s="144">
        <f>IF($C$2="National Currency",IF(Investment_Breakdown_DATA!Z595=0,0,Investment_Breakdown_DATA!Z595),IF($C$2="Current Exchange rate",IF(Investment_Breakdown_DATA!Z595=0,0,Investment_Breakdown_DATA!Z595/ECO!Z11),IF($C$2="Constant Exchange rate",IF(Investment_Breakdown_DATA!Z595=0,0,Investment_Breakdown_DATA!Z595/ECO!Z46))))</f>
        <v>0</v>
      </c>
      <c r="Q671" s="63">
        <f t="shared" ref="Q671:Q703" si="188">O671/$O$702</f>
        <v>0</v>
      </c>
      <c r="R671" s="63" t="str">
        <f t="shared" ref="R671:R703" si="189">IF(OR(O671=0, N671=0),"-",O671/N671-1)</f>
        <v>-</v>
      </c>
      <c r="S671" s="63" t="str">
        <f t="shared" ref="S671:S703" si="190">IF(OR(O671=0, F671=0),"-",O671/F671-1)</f>
        <v>-</v>
      </c>
    </row>
    <row r="672" spans="3:19" ht="15" x14ac:dyDescent="0.25">
      <c r="C672" s="165"/>
      <c r="D672" s="166"/>
      <c r="E672" s="61" t="str">
        <f t="shared" si="187"/>
        <v>BG</v>
      </c>
      <c r="F672" s="64">
        <f>IF($C$2="National Currency",IF(Investment_Breakdown_DATA!P596=0,0,Investment_Breakdown_DATA!P596),IF($C$2="Current Exchange rate",IF(Investment_Breakdown_DATA!P596=0,0,Investment_Breakdown_DATA!P596/ECO!P12),IF($C$2="Constant Exchange rate",IF(Investment_Breakdown_DATA!P596=0,0,Investment_Breakdown_DATA!P596/ECO!P47))))</f>
        <v>0</v>
      </c>
      <c r="G672" s="64">
        <f>IF($C$2="National Currency",IF(Investment_Breakdown_DATA!Q596=0,0,Investment_Breakdown_DATA!Q596),IF($C$2="Current Exchange rate",IF(Investment_Breakdown_DATA!Q596=0,0,Investment_Breakdown_DATA!Q596/ECO!Q12),IF($C$2="Constant Exchange rate",IF(Investment_Breakdown_DATA!Q596=0,0,Investment_Breakdown_DATA!Q596/ECO!Q47))))</f>
        <v>0</v>
      </c>
      <c r="H672" s="64">
        <f>IF($C$2="National Currency",IF(Investment_Breakdown_DATA!R596=0,0,Investment_Breakdown_DATA!R596),IF($C$2="Current Exchange rate",IF(Investment_Breakdown_DATA!R596=0,0,Investment_Breakdown_DATA!R596/ECO!R12),IF($C$2="Constant Exchange rate",IF(Investment_Breakdown_DATA!R596=0,0,Investment_Breakdown_DATA!R596/ECO!R47))))</f>
        <v>0</v>
      </c>
      <c r="I672" s="64">
        <f>IF($C$2="National Currency",IF(Investment_Breakdown_DATA!S596=0,0,Investment_Breakdown_DATA!S596),IF($C$2="Current Exchange rate",IF(Investment_Breakdown_DATA!S596=0,0,Investment_Breakdown_DATA!S596/ECO!S12),IF($C$2="Constant Exchange rate",IF(Investment_Breakdown_DATA!S596=0,0,Investment_Breakdown_DATA!S596/ECO!S47))))</f>
        <v>0</v>
      </c>
      <c r="J672" s="64">
        <f>IF($C$2="National Currency",IF(Investment_Breakdown_DATA!T596=0,0,Investment_Breakdown_DATA!T596),IF($C$2="Current Exchange rate",IF(Investment_Breakdown_DATA!T596=0,0,Investment_Breakdown_DATA!T596/ECO!T12),IF($C$2="Constant Exchange rate",IF(Investment_Breakdown_DATA!T596=0,0,Investment_Breakdown_DATA!T596/ECO!T47))))</f>
        <v>0</v>
      </c>
      <c r="K672" s="64">
        <f>IF($C$2="National Currency",IF(Investment_Breakdown_DATA!U596=0,0,Investment_Breakdown_DATA!U596),IF($C$2="Current Exchange rate",IF(Investment_Breakdown_DATA!U596=0,0,Investment_Breakdown_DATA!U596/ECO!U12),IF($C$2="Constant Exchange rate",IF(Investment_Breakdown_DATA!U596=0,0,Investment_Breakdown_DATA!U596/ECO!U47))))</f>
        <v>0</v>
      </c>
      <c r="L672" s="64">
        <f>IF($C$2="National Currency",IF(Investment_Breakdown_DATA!V596=0,0,Investment_Breakdown_DATA!V596),IF($C$2="Current Exchange rate",IF(Investment_Breakdown_DATA!V596=0,0,Investment_Breakdown_DATA!V596/ECO!V12),IF($C$2="Constant Exchange rate",IF(Investment_Breakdown_DATA!V596=0,0,Investment_Breakdown_DATA!V596/ECO!V47))))</f>
        <v>0</v>
      </c>
      <c r="M672" s="64">
        <f>IF($C$2="National Currency",IF(Investment_Breakdown_DATA!W596=0,0,Investment_Breakdown_DATA!W596),IF($C$2="Current Exchange rate",IF(Investment_Breakdown_DATA!W596=0,0,Investment_Breakdown_DATA!W596/ECO!W12),IF($C$2="Constant Exchange rate",IF(Investment_Breakdown_DATA!W596=0,0,Investment_Breakdown_DATA!W596/ECO!W47))))</f>
        <v>0</v>
      </c>
      <c r="N672" s="64">
        <f>IF($C$2="National Currency",IF(Investment_Breakdown_DATA!X596=0,0,Investment_Breakdown_DATA!X596),IF($C$2="Current Exchange rate",IF(Investment_Breakdown_DATA!X596=0,0,Investment_Breakdown_DATA!X596/ECO!X12),IF($C$2="Constant Exchange rate",IF(Investment_Breakdown_DATA!X596=0,0,Investment_Breakdown_DATA!X596/ECO!X47))))</f>
        <v>0</v>
      </c>
      <c r="O672" s="64">
        <f>IF($C$2="National Currency",IF(Investment_Breakdown_DATA!Y596=0,0,Investment_Breakdown_DATA!Y596),IF($C$2="Current Exchange rate",IF(Investment_Breakdown_DATA!Y596=0,0,Investment_Breakdown_DATA!Y596/ECO!Y12),IF($C$2="Constant Exchange rate",IF(Investment_Breakdown_DATA!Y596=0,0,Investment_Breakdown_DATA!Y596/ECO!Y47))))</f>
        <v>0</v>
      </c>
      <c r="P672" s="144">
        <f>IF($C$2="National Currency",IF(Investment_Breakdown_DATA!Z596=0,0,Investment_Breakdown_DATA!Z596),IF($C$2="Current Exchange rate",IF(Investment_Breakdown_DATA!Z596=0,0,Investment_Breakdown_DATA!Z596/ECO!Z12),IF($C$2="Constant Exchange rate",IF(Investment_Breakdown_DATA!Z596=0,0,Investment_Breakdown_DATA!Z596/ECO!Z47))))</f>
        <v>0</v>
      </c>
      <c r="Q672" s="63">
        <f t="shared" si="188"/>
        <v>0</v>
      </c>
      <c r="R672" s="63" t="str">
        <f t="shared" si="189"/>
        <v>-</v>
      </c>
      <c r="S672" s="63" t="str">
        <f t="shared" si="190"/>
        <v>-</v>
      </c>
    </row>
    <row r="673" spans="3:19" ht="15" x14ac:dyDescent="0.25">
      <c r="C673" s="165"/>
      <c r="D673" s="166"/>
      <c r="E673" s="61" t="str">
        <f t="shared" si="187"/>
        <v>CH</v>
      </c>
      <c r="F673" s="64">
        <f>IF($C$2="National Currency",IF(Investment_Breakdown_DATA!P597=0,0,Investment_Breakdown_DATA!P597),IF($C$2="Current Exchange rate",IF(Investment_Breakdown_DATA!P597=0,0,Investment_Breakdown_DATA!P597/ECO!P13),IF($C$2="Constant Exchange rate",IF(Investment_Breakdown_DATA!P597=0,0,Investment_Breakdown_DATA!P597/ECO!P48))))</f>
        <v>10.448428975382569</v>
      </c>
      <c r="G673" s="64">
        <f>IF($C$2="National Currency",IF(Investment_Breakdown_DATA!Q597=0,0,Investment_Breakdown_DATA!Q597),IF($C$2="Current Exchange rate",IF(Investment_Breakdown_DATA!Q597=0,0,Investment_Breakdown_DATA!Q597/ECO!Q13),IF($C$2="Constant Exchange rate",IF(Investment_Breakdown_DATA!Q597=0,0,Investment_Breakdown_DATA!Q597/ECO!Q48))))</f>
        <v>8688.9753825681983</v>
      </c>
      <c r="H673" s="64">
        <f>IF($C$2="National Currency",IF(Investment_Breakdown_DATA!R597=0,0,Investment_Breakdown_DATA!R597),IF($C$2="Current Exchange rate",IF(Investment_Breakdown_DATA!R597=0,0,Investment_Breakdown_DATA!R597/ECO!R13),IF($C$2="Constant Exchange rate",IF(Investment_Breakdown_DATA!R597=0,0,Investment_Breakdown_DATA!R597/ECO!R48))))</f>
        <v>8521.5976380572192</v>
      </c>
      <c r="I673" s="64">
        <f>IF($C$2="National Currency",IF(Investment_Breakdown_DATA!S597=0,0,Investment_Breakdown_DATA!S597),IF($C$2="Current Exchange rate",IF(Investment_Breakdown_DATA!S597=0,0,Investment_Breakdown_DATA!S597/ECO!S13),IF($C$2="Constant Exchange rate",IF(Investment_Breakdown_DATA!S597=0,0,Investment_Breakdown_DATA!S597/ECO!S48))))</f>
        <v>7900.5555555555566</v>
      </c>
      <c r="J673" s="64">
        <f>IF($C$2="National Currency",IF(Investment_Breakdown_DATA!T597=0,0,Investment_Breakdown_DATA!T597),IF($C$2="Current Exchange rate",IF(Investment_Breakdown_DATA!T597=0,0,Investment_Breakdown_DATA!T597/ECO!T13),IF($C$2="Constant Exchange rate",IF(Investment_Breakdown_DATA!T597=0,0,Investment_Breakdown_DATA!T597/ECO!T48))))</f>
        <v>974.01787258815716</v>
      </c>
      <c r="K673" s="64">
        <f>IF($C$2="National Currency",IF(Investment_Breakdown_DATA!U597=0,0,Investment_Breakdown_DATA!U597),IF($C$2="Current Exchange rate",IF(Investment_Breakdown_DATA!U597=0,0,Investment_Breakdown_DATA!U597/ECO!U13),IF($C$2="Constant Exchange rate",IF(Investment_Breakdown_DATA!U597=0,0,Investment_Breakdown_DATA!U597/ECO!U48))))</f>
        <v>862.62676646706598</v>
      </c>
      <c r="L673" s="64">
        <f>IF($C$2="National Currency",IF(Investment_Breakdown_DATA!V597=0,0,Investment_Breakdown_DATA!V597),IF($C$2="Current Exchange rate",IF(Investment_Breakdown_DATA!V597=0,0,Investment_Breakdown_DATA!V597/ECO!V13),IF($C$2="Constant Exchange rate",IF(Investment_Breakdown_DATA!V597=0,0,Investment_Breakdown_DATA!V597/ECO!V48))))</f>
        <v>717.29565202927483</v>
      </c>
      <c r="M673" s="64">
        <f>IF($C$2="National Currency",IF(Investment_Breakdown_DATA!W597=0,0,Investment_Breakdown_DATA!W597),IF($C$2="Current Exchange rate",IF(Investment_Breakdown_DATA!W597=0,0,Investment_Breakdown_DATA!W597/ECO!W13),IF($C$2="Constant Exchange rate",IF(Investment_Breakdown_DATA!W597=0,0,Investment_Breakdown_DATA!W597/ECO!W48))))</f>
        <v>595.42588073852301</v>
      </c>
      <c r="N673" s="64">
        <f>IF($C$2="National Currency",IF(Investment_Breakdown_DATA!X597=0,0,Investment_Breakdown_DATA!X597),IF($C$2="Current Exchange rate",IF(Investment_Breakdown_DATA!X597=0,0,Investment_Breakdown_DATA!X597/ECO!X13),IF($C$2="Constant Exchange rate",IF(Investment_Breakdown_DATA!X597=0,0,Investment_Breakdown_DATA!X597/ECO!X48))))</f>
        <v>507.54252495009985</v>
      </c>
      <c r="O673" s="64">
        <f>IF($C$2="National Currency",IF(Investment_Breakdown_DATA!Y597=0,0,Investment_Breakdown_DATA!Y597),IF($C$2="Current Exchange rate",IF(Investment_Breakdown_DATA!Y597=0,0,Investment_Breakdown_DATA!Y597/ECO!Y13),IF($C$2="Constant Exchange rate",IF(Investment_Breakdown_DATA!Y597=0,0,Investment_Breakdown_DATA!Y597/ECO!Y48))))</f>
        <v>433.40603958749176</v>
      </c>
      <c r="P673" s="144">
        <f>IF($C$2="National Currency",IF(Investment_Breakdown_DATA!Z597=0,0,Investment_Breakdown_DATA!Z597),IF($C$2="Current Exchange rate",IF(Investment_Breakdown_DATA!Z597=0,0,Investment_Breakdown_DATA!Z597/ECO!Z13),IF($C$2="Constant Exchange rate",IF(Investment_Breakdown_DATA!Z597=0,0,Investment_Breakdown_DATA!Z597/ECO!Z48))))</f>
        <v>399.23158848968734</v>
      </c>
      <c r="Q673" s="63">
        <f t="shared" si="188"/>
        <v>0.15675285261984273</v>
      </c>
      <c r="R673" s="63">
        <f t="shared" si="189"/>
        <v>-0.14606950495408633</v>
      </c>
      <c r="S673" s="63">
        <f>IF(OR(O673=0, F673=0),"-",O673/F673-1)</f>
        <v>40.480498226923402</v>
      </c>
    </row>
    <row r="674" spans="3:19" ht="15" x14ac:dyDescent="0.25">
      <c r="C674" s="165"/>
      <c r="D674" s="166"/>
      <c r="E674" s="61" t="str">
        <f t="shared" si="187"/>
        <v>CY</v>
      </c>
      <c r="F674" s="64">
        <f>IF($C$2="National Currency",IF(Investment_Breakdown_DATA!P598=0,0,Investment_Breakdown_DATA!P598),IF($C$2="Current Exchange rate",IF(Investment_Breakdown_DATA!P598=0,0,Investment_Breakdown_DATA!P598/ECO!P14),IF($C$2="Constant Exchange rate",IF(Investment_Breakdown_DATA!P598=0,0,Investment_Breakdown_DATA!P598/ECO!P49))))</f>
        <v>0</v>
      </c>
      <c r="G674" s="64">
        <f>IF($C$2="National Currency",IF(Investment_Breakdown_DATA!Q598=0,0,Investment_Breakdown_DATA!Q598),IF($C$2="Current Exchange rate",IF(Investment_Breakdown_DATA!Q598=0,0,Investment_Breakdown_DATA!Q598/ECO!Q14),IF($C$2="Constant Exchange rate",IF(Investment_Breakdown_DATA!Q598=0,0,Investment_Breakdown_DATA!Q598/ECO!Q49))))</f>
        <v>0</v>
      </c>
      <c r="H674" s="64">
        <f>IF($C$2="National Currency",IF(Investment_Breakdown_DATA!R598=0,0,Investment_Breakdown_DATA!R598),IF($C$2="Current Exchange rate",IF(Investment_Breakdown_DATA!R598=0,0,Investment_Breakdown_DATA!R598/ECO!R14),IF($C$2="Constant Exchange rate",IF(Investment_Breakdown_DATA!R598=0,0,Investment_Breakdown_DATA!R598/ECO!R49))))</f>
        <v>0</v>
      </c>
      <c r="I674" s="64">
        <f>IF($C$2="National Currency",IF(Investment_Breakdown_DATA!S598=0,0,Investment_Breakdown_DATA!S598),IF($C$2="Current Exchange rate",IF(Investment_Breakdown_DATA!S598=0,0,Investment_Breakdown_DATA!S598/ECO!S14),IF($C$2="Constant Exchange rate",IF(Investment_Breakdown_DATA!S598=0,0,Investment_Breakdown_DATA!S598/ECO!S49))))</f>
        <v>0</v>
      </c>
      <c r="J674" s="64">
        <f>IF($C$2="National Currency",IF(Investment_Breakdown_DATA!T598=0,0,Investment_Breakdown_DATA!T598),IF($C$2="Current Exchange rate",IF(Investment_Breakdown_DATA!T598=0,0,Investment_Breakdown_DATA!T598/ECO!T14),IF($C$2="Constant Exchange rate",IF(Investment_Breakdown_DATA!T598=0,0,Investment_Breakdown_DATA!T598/ECO!T49))))</f>
        <v>0</v>
      </c>
      <c r="K674" s="64">
        <f>IF($C$2="National Currency",IF(Investment_Breakdown_DATA!U598=0,0,Investment_Breakdown_DATA!U598),IF($C$2="Current Exchange rate",IF(Investment_Breakdown_DATA!U598=0,0,Investment_Breakdown_DATA!U598/ECO!U14),IF($C$2="Constant Exchange rate",IF(Investment_Breakdown_DATA!U598=0,0,Investment_Breakdown_DATA!U598/ECO!U49))))</f>
        <v>0</v>
      </c>
      <c r="L674" s="64">
        <f>IF($C$2="National Currency",IF(Investment_Breakdown_DATA!V598=0,0,Investment_Breakdown_DATA!V598),IF($C$2="Current Exchange rate",IF(Investment_Breakdown_DATA!V598=0,0,Investment_Breakdown_DATA!V598/ECO!V14),IF($C$2="Constant Exchange rate",IF(Investment_Breakdown_DATA!V598=0,0,Investment_Breakdown_DATA!V598/ECO!V49))))</f>
        <v>0</v>
      </c>
      <c r="M674" s="64">
        <f>IF($C$2="National Currency",IF(Investment_Breakdown_DATA!W598=0,0,Investment_Breakdown_DATA!W598),IF($C$2="Current Exchange rate",IF(Investment_Breakdown_DATA!W598=0,0,Investment_Breakdown_DATA!W598/ECO!W14),IF($C$2="Constant Exchange rate",IF(Investment_Breakdown_DATA!W598=0,0,Investment_Breakdown_DATA!W598/ECO!W49))))</f>
        <v>0</v>
      </c>
      <c r="N674" s="64">
        <f>IF($C$2="National Currency",IF(Investment_Breakdown_DATA!X598=0,0,Investment_Breakdown_DATA!X598),IF($C$2="Current Exchange rate",IF(Investment_Breakdown_DATA!X598=0,0,Investment_Breakdown_DATA!X598/ECO!X14),IF($C$2="Constant Exchange rate",IF(Investment_Breakdown_DATA!X598=0,0,Investment_Breakdown_DATA!X598/ECO!X49))))</f>
        <v>0</v>
      </c>
      <c r="O674" s="64">
        <f>IF($C$2="National Currency",IF(Investment_Breakdown_DATA!Y598=0,0,Investment_Breakdown_DATA!Y598),IF($C$2="Current Exchange rate",IF(Investment_Breakdown_DATA!Y598=0,0,Investment_Breakdown_DATA!Y598/ECO!Y14),IF($C$2="Constant Exchange rate",IF(Investment_Breakdown_DATA!Y598=0,0,Investment_Breakdown_DATA!Y598/ECO!Y49))))</f>
        <v>0</v>
      </c>
      <c r="P674" s="144">
        <f>IF($C$2="National Currency",IF(Investment_Breakdown_DATA!Z598=0,0,Investment_Breakdown_DATA!Z598),IF($C$2="Current Exchange rate",IF(Investment_Breakdown_DATA!Z598=0,0,Investment_Breakdown_DATA!Z598/ECO!Z14),IF($C$2="Constant Exchange rate",IF(Investment_Breakdown_DATA!Z598=0,0,Investment_Breakdown_DATA!Z598/ECO!Z49))))</f>
        <v>0</v>
      </c>
      <c r="Q674" s="63">
        <f t="shared" si="188"/>
        <v>0</v>
      </c>
      <c r="R674" s="63" t="str">
        <f t="shared" si="189"/>
        <v>-</v>
      </c>
      <c r="S674" s="63" t="str">
        <f t="shared" si="190"/>
        <v>-</v>
      </c>
    </row>
    <row r="675" spans="3:19" ht="15" x14ac:dyDescent="0.25">
      <c r="C675" s="165"/>
      <c r="D675" s="166"/>
      <c r="E675" s="61" t="str">
        <f t="shared" si="187"/>
        <v xml:space="preserve">CZ </v>
      </c>
      <c r="F675" s="64">
        <f>IF($C$2="National Currency",IF(Investment_Breakdown_DATA!P599=0,0,Investment_Breakdown_DATA!P599),IF($C$2="Current Exchange rate",IF(Investment_Breakdown_DATA!P599=0,0,Investment_Breakdown_DATA!P599/ECO!P15),IF($C$2="Constant Exchange rate",IF(Investment_Breakdown_DATA!P599=0,0,Investment_Breakdown_DATA!P599/ECO!P50))))</f>
        <v>0</v>
      </c>
      <c r="G675" s="64">
        <f>IF($C$2="National Currency",IF(Investment_Breakdown_DATA!Q599=0,0,Investment_Breakdown_DATA!Q599),IF($C$2="Current Exchange rate",IF(Investment_Breakdown_DATA!Q599=0,0,Investment_Breakdown_DATA!Q599/ECO!Q15),IF($C$2="Constant Exchange rate",IF(Investment_Breakdown_DATA!Q599=0,0,Investment_Breakdown_DATA!Q599/ECO!Q50))))</f>
        <v>0</v>
      </c>
      <c r="H675" s="64">
        <f>IF($C$2="National Currency",IF(Investment_Breakdown_DATA!R599=0,0,Investment_Breakdown_DATA!R599),IF($C$2="Current Exchange rate",IF(Investment_Breakdown_DATA!R599=0,0,Investment_Breakdown_DATA!R599/ECO!R15),IF($C$2="Constant Exchange rate",IF(Investment_Breakdown_DATA!R599=0,0,Investment_Breakdown_DATA!R599/ECO!R50))))</f>
        <v>0</v>
      </c>
      <c r="I675" s="64">
        <f>IF($C$2="National Currency",IF(Investment_Breakdown_DATA!S599=0,0,Investment_Breakdown_DATA!S599),IF($C$2="Current Exchange rate",IF(Investment_Breakdown_DATA!S599=0,0,Investment_Breakdown_DATA!S599/ECO!S15),IF($C$2="Constant Exchange rate",IF(Investment_Breakdown_DATA!S599=0,0,Investment_Breakdown_DATA!S599/ECO!S50))))</f>
        <v>0</v>
      </c>
      <c r="J675" s="64">
        <f>IF($C$2="National Currency",IF(Investment_Breakdown_DATA!T599=0,0,Investment_Breakdown_DATA!T599),IF($C$2="Current Exchange rate",IF(Investment_Breakdown_DATA!T599=0,0,Investment_Breakdown_DATA!T599/ECO!T15),IF($C$2="Constant Exchange rate",IF(Investment_Breakdown_DATA!T599=0,0,Investment_Breakdown_DATA!T599/ECO!T50))))</f>
        <v>0</v>
      </c>
      <c r="K675" s="64">
        <f>IF($C$2="National Currency",IF(Investment_Breakdown_DATA!U599=0,0,Investment_Breakdown_DATA!U599),IF($C$2="Current Exchange rate",IF(Investment_Breakdown_DATA!U599=0,0,Investment_Breakdown_DATA!U599/ECO!U15),IF($C$2="Constant Exchange rate",IF(Investment_Breakdown_DATA!U599=0,0,Investment_Breakdown_DATA!U599/ECO!U50))))</f>
        <v>0</v>
      </c>
      <c r="L675" s="64">
        <f>IF($C$2="National Currency",IF(Investment_Breakdown_DATA!V599=0,0,Investment_Breakdown_DATA!V599),IF($C$2="Current Exchange rate",IF(Investment_Breakdown_DATA!V599=0,0,Investment_Breakdown_DATA!V599/ECO!V15),IF($C$2="Constant Exchange rate",IF(Investment_Breakdown_DATA!V599=0,0,Investment_Breakdown_DATA!V599/ECO!V50))))</f>
        <v>0</v>
      </c>
      <c r="M675" s="64">
        <f>IF($C$2="National Currency",IF(Investment_Breakdown_DATA!W599=0,0,Investment_Breakdown_DATA!W599),IF($C$2="Current Exchange rate",IF(Investment_Breakdown_DATA!W599=0,0,Investment_Breakdown_DATA!W599/ECO!W15),IF($C$2="Constant Exchange rate",IF(Investment_Breakdown_DATA!W599=0,0,Investment_Breakdown_DATA!W599/ECO!W50))))</f>
        <v>0</v>
      </c>
      <c r="N675" s="64">
        <f>IF($C$2="National Currency",IF(Investment_Breakdown_DATA!X599=0,0,Investment_Breakdown_DATA!X599),IF($C$2="Current Exchange rate",IF(Investment_Breakdown_DATA!X599=0,0,Investment_Breakdown_DATA!X599/ECO!X15),IF($C$2="Constant Exchange rate",IF(Investment_Breakdown_DATA!X599=0,0,Investment_Breakdown_DATA!X599/ECO!X50))))</f>
        <v>0</v>
      </c>
      <c r="O675" s="64">
        <f>IF($C$2="National Currency",IF(Investment_Breakdown_DATA!Y599=0,0,Investment_Breakdown_DATA!Y599),IF($C$2="Current Exchange rate",IF(Investment_Breakdown_DATA!Y599=0,0,Investment_Breakdown_DATA!Y599/ECO!Y15),IF($C$2="Constant Exchange rate",IF(Investment_Breakdown_DATA!Y599=0,0,Investment_Breakdown_DATA!Y599/ECO!Y50))))</f>
        <v>0</v>
      </c>
      <c r="P675" s="144">
        <f>IF($C$2="National Currency",IF(Investment_Breakdown_DATA!Z599=0,0,Investment_Breakdown_DATA!Z599),IF($C$2="Current Exchange rate",IF(Investment_Breakdown_DATA!Z599=0,0,Investment_Breakdown_DATA!Z599/ECO!Z15),IF($C$2="Constant Exchange rate",IF(Investment_Breakdown_DATA!Z599=0,0,Investment_Breakdown_DATA!Z599/ECO!Z50))))</f>
        <v>0</v>
      </c>
      <c r="Q675" s="63">
        <f t="shared" si="188"/>
        <v>0</v>
      </c>
      <c r="R675" s="63" t="str">
        <f t="shared" si="189"/>
        <v>-</v>
      </c>
      <c r="S675" s="63" t="str">
        <f t="shared" si="190"/>
        <v>-</v>
      </c>
    </row>
    <row r="676" spans="3:19" ht="15" x14ac:dyDescent="0.25">
      <c r="C676" s="165"/>
      <c r="D676" s="166"/>
      <c r="E676" s="61" t="str">
        <f t="shared" si="187"/>
        <v>DE</v>
      </c>
      <c r="F676" s="64">
        <f>IF($C$2="National Currency",IF(Investment_Breakdown_DATA!P600=0,0,Investment_Breakdown_DATA!P600),IF($C$2="Current Exchange rate",IF(Investment_Breakdown_DATA!P600=0,0,Investment_Breakdown_DATA!P600/ECO!P16),IF($C$2="Constant Exchange rate",IF(Investment_Breakdown_DATA!P600=0,0,Investment_Breakdown_DATA!P600/ECO!P51))))</f>
        <v>0</v>
      </c>
      <c r="G676" s="64">
        <f>IF($C$2="National Currency",IF(Investment_Breakdown_DATA!Q600=0,0,Investment_Breakdown_DATA!Q600),IF($C$2="Current Exchange rate",IF(Investment_Breakdown_DATA!Q600=0,0,Investment_Breakdown_DATA!Q600/ECO!Q16),IF($C$2="Constant Exchange rate",IF(Investment_Breakdown_DATA!Q600=0,0,Investment_Breakdown_DATA!Q600/ECO!Q51))))</f>
        <v>0</v>
      </c>
      <c r="H676" s="64">
        <f>IF($C$2="National Currency",IF(Investment_Breakdown_DATA!R600=0,0,Investment_Breakdown_DATA!R600),IF($C$2="Current Exchange rate",IF(Investment_Breakdown_DATA!R600=0,0,Investment_Breakdown_DATA!R600/ECO!R16),IF($C$2="Constant Exchange rate",IF(Investment_Breakdown_DATA!R600=0,0,Investment_Breakdown_DATA!R600/ECO!R51))))</f>
        <v>0</v>
      </c>
      <c r="I676" s="64">
        <f>IF($C$2="National Currency",IF(Investment_Breakdown_DATA!S600=0,0,Investment_Breakdown_DATA!S600),IF($C$2="Current Exchange rate",IF(Investment_Breakdown_DATA!S600=0,0,Investment_Breakdown_DATA!S600/ECO!S16),IF($C$2="Constant Exchange rate",IF(Investment_Breakdown_DATA!S600=0,0,Investment_Breakdown_DATA!S600/ECO!S51))))</f>
        <v>0</v>
      </c>
      <c r="J676" s="64">
        <f>IF($C$2="National Currency",IF(Investment_Breakdown_DATA!T600=0,0,Investment_Breakdown_DATA!T600),IF($C$2="Current Exchange rate",IF(Investment_Breakdown_DATA!T600=0,0,Investment_Breakdown_DATA!T600/ECO!T16),IF($C$2="Constant Exchange rate",IF(Investment_Breakdown_DATA!T600=0,0,Investment_Breakdown_DATA!T600/ECO!T51))))</f>
        <v>0</v>
      </c>
      <c r="K676" s="64">
        <f>IF($C$2="National Currency",IF(Investment_Breakdown_DATA!U600=0,0,Investment_Breakdown_DATA!U600),IF($C$2="Current Exchange rate",IF(Investment_Breakdown_DATA!U600=0,0,Investment_Breakdown_DATA!U600/ECO!U16),IF($C$2="Constant Exchange rate",IF(Investment_Breakdown_DATA!U600=0,0,Investment_Breakdown_DATA!U600/ECO!U51))))</f>
        <v>0</v>
      </c>
      <c r="L676" s="64">
        <f>IF($C$2="National Currency",IF(Investment_Breakdown_DATA!V600=0,0,Investment_Breakdown_DATA!V600),IF($C$2="Current Exchange rate",IF(Investment_Breakdown_DATA!V600=0,0,Investment_Breakdown_DATA!V600/ECO!V16),IF($C$2="Constant Exchange rate",IF(Investment_Breakdown_DATA!V600=0,0,Investment_Breakdown_DATA!V600/ECO!V51))))</f>
        <v>0</v>
      </c>
      <c r="M676" s="64">
        <f>IF($C$2="National Currency",IF(Investment_Breakdown_DATA!W600=0,0,Investment_Breakdown_DATA!W600),IF($C$2="Current Exchange rate",IF(Investment_Breakdown_DATA!W600=0,0,Investment_Breakdown_DATA!W600/ECO!W16),IF($C$2="Constant Exchange rate",IF(Investment_Breakdown_DATA!W600=0,0,Investment_Breakdown_DATA!W600/ECO!W51))))</f>
        <v>0</v>
      </c>
      <c r="N676" s="64">
        <f>IF($C$2="National Currency",IF(Investment_Breakdown_DATA!X600=0,0,Investment_Breakdown_DATA!X600),IF($C$2="Current Exchange rate",IF(Investment_Breakdown_DATA!X600=0,0,Investment_Breakdown_DATA!X600/ECO!X16),IF($C$2="Constant Exchange rate",IF(Investment_Breakdown_DATA!X600=0,0,Investment_Breakdown_DATA!X600/ECO!X51))))</f>
        <v>0</v>
      </c>
      <c r="O676" s="64">
        <f>IF($C$2="National Currency",IF(Investment_Breakdown_DATA!Y600=0,0,Investment_Breakdown_DATA!Y600),IF($C$2="Current Exchange rate",IF(Investment_Breakdown_DATA!Y600=0,0,Investment_Breakdown_DATA!Y600/ECO!Y16),IF($C$2="Constant Exchange rate",IF(Investment_Breakdown_DATA!Y600=0,0,Investment_Breakdown_DATA!Y600/ECO!Y51))))</f>
        <v>0</v>
      </c>
      <c r="P676" s="144">
        <f>IF($C$2="National Currency",IF(Investment_Breakdown_DATA!Z600=0,0,Investment_Breakdown_DATA!Z600),IF($C$2="Current Exchange rate",IF(Investment_Breakdown_DATA!Z600=0,0,Investment_Breakdown_DATA!Z600/ECO!Z16),IF($C$2="Constant Exchange rate",IF(Investment_Breakdown_DATA!Z600=0,0,Investment_Breakdown_DATA!Z600/ECO!Z51))))</f>
        <v>0</v>
      </c>
      <c r="Q676" s="63">
        <f t="shared" si="188"/>
        <v>0</v>
      </c>
      <c r="R676" s="63" t="str">
        <f t="shared" si="189"/>
        <v>-</v>
      </c>
      <c r="S676" s="63" t="str">
        <f t="shared" si="190"/>
        <v>-</v>
      </c>
    </row>
    <row r="677" spans="3:19" ht="15" x14ac:dyDescent="0.25">
      <c r="C677" s="165"/>
      <c r="D677" s="166"/>
      <c r="E677" s="61" t="str">
        <f t="shared" si="187"/>
        <v>DK</v>
      </c>
      <c r="F677" s="64">
        <f>IF($C$2="National Currency",IF(Investment_Breakdown_DATA!P601=0,0,Investment_Breakdown_DATA!P601),IF($C$2="Current Exchange rate",IF(Investment_Breakdown_DATA!P601=0,0,Investment_Breakdown_DATA!P601/ECO!P17),IF($C$2="Constant Exchange rate",IF(Investment_Breakdown_DATA!P601=0,0,Investment_Breakdown_DATA!P601/ECO!P52))))</f>
        <v>0</v>
      </c>
      <c r="G677" s="64">
        <f>IF($C$2="National Currency",IF(Investment_Breakdown_DATA!Q601=0,0,Investment_Breakdown_DATA!Q601),IF($C$2="Current Exchange rate",IF(Investment_Breakdown_DATA!Q601=0,0,Investment_Breakdown_DATA!Q601/ECO!Q17),IF($C$2="Constant Exchange rate",IF(Investment_Breakdown_DATA!Q601=0,0,Investment_Breakdown_DATA!Q601/ECO!Q52))))</f>
        <v>0</v>
      </c>
      <c r="H677" s="64">
        <f>IF($C$2="National Currency",IF(Investment_Breakdown_DATA!R601=0,0,Investment_Breakdown_DATA!R601),IF($C$2="Current Exchange rate",IF(Investment_Breakdown_DATA!R601=0,0,Investment_Breakdown_DATA!R601/ECO!R17),IF($C$2="Constant Exchange rate",IF(Investment_Breakdown_DATA!R601=0,0,Investment_Breakdown_DATA!R601/ECO!R52))))</f>
        <v>0</v>
      </c>
      <c r="I677" s="64">
        <f>IF($C$2="National Currency",IF(Investment_Breakdown_DATA!S601=0,0,Investment_Breakdown_DATA!S601),IF($C$2="Current Exchange rate",IF(Investment_Breakdown_DATA!S601=0,0,Investment_Breakdown_DATA!S601/ECO!S17),IF($C$2="Constant Exchange rate",IF(Investment_Breakdown_DATA!S601=0,0,Investment_Breakdown_DATA!S601/ECO!S52))))</f>
        <v>0</v>
      </c>
      <c r="J677" s="64">
        <f>IF($C$2="National Currency",IF(Investment_Breakdown_DATA!T601=0,0,Investment_Breakdown_DATA!T601),IF($C$2="Current Exchange rate",IF(Investment_Breakdown_DATA!T601=0,0,Investment_Breakdown_DATA!T601/ECO!T17),IF($C$2="Constant Exchange rate",IF(Investment_Breakdown_DATA!T601=0,0,Investment_Breakdown_DATA!T601/ECO!T52))))</f>
        <v>0</v>
      </c>
      <c r="K677" s="64">
        <f>IF($C$2="National Currency",IF(Investment_Breakdown_DATA!U601=0,0,Investment_Breakdown_DATA!U601),IF($C$2="Current Exchange rate",IF(Investment_Breakdown_DATA!U601=0,0,Investment_Breakdown_DATA!U601/ECO!U17),IF($C$2="Constant Exchange rate",IF(Investment_Breakdown_DATA!U601=0,0,Investment_Breakdown_DATA!U601/ECO!U52))))</f>
        <v>0</v>
      </c>
      <c r="L677" s="64">
        <f>IF($C$2="National Currency",IF(Investment_Breakdown_DATA!V601=0,0,Investment_Breakdown_DATA!V601),IF($C$2="Current Exchange rate",IF(Investment_Breakdown_DATA!V601=0,0,Investment_Breakdown_DATA!V601/ECO!V17),IF($C$2="Constant Exchange rate",IF(Investment_Breakdown_DATA!V601=0,0,Investment_Breakdown_DATA!V601/ECO!V52))))</f>
        <v>0</v>
      </c>
      <c r="M677" s="64">
        <f>IF($C$2="National Currency",IF(Investment_Breakdown_DATA!W601=0,0,Investment_Breakdown_DATA!W601),IF($C$2="Current Exchange rate",IF(Investment_Breakdown_DATA!W601=0,0,Investment_Breakdown_DATA!W601/ECO!W17),IF($C$2="Constant Exchange rate",IF(Investment_Breakdown_DATA!W601=0,0,Investment_Breakdown_DATA!W601/ECO!W52))))</f>
        <v>0</v>
      </c>
      <c r="N677" s="64">
        <f>IF($C$2="National Currency",IF(Investment_Breakdown_DATA!X601=0,0,Investment_Breakdown_DATA!X601),IF($C$2="Current Exchange rate",IF(Investment_Breakdown_DATA!X601=0,0,Investment_Breakdown_DATA!X601/ECO!X17),IF($C$2="Constant Exchange rate",IF(Investment_Breakdown_DATA!X601=0,0,Investment_Breakdown_DATA!X601/ECO!X52))))</f>
        <v>0</v>
      </c>
      <c r="O677" s="64">
        <f>IF($C$2="National Currency",IF(Investment_Breakdown_DATA!Y601=0,0,Investment_Breakdown_DATA!Y601),IF($C$2="Current Exchange rate",IF(Investment_Breakdown_DATA!Y601=0,0,Investment_Breakdown_DATA!Y601/ECO!Y17),IF($C$2="Constant Exchange rate",IF(Investment_Breakdown_DATA!Y601=0,0,Investment_Breakdown_DATA!Y601/ECO!Y52))))</f>
        <v>0</v>
      </c>
      <c r="P677" s="144">
        <f>IF($C$2="National Currency",IF(Investment_Breakdown_DATA!Z601=0,0,Investment_Breakdown_DATA!Z601),IF($C$2="Current Exchange rate",IF(Investment_Breakdown_DATA!Z601=0,0,Investment_Breakdown_DATA!Z601/ECO!Z17),IF($C$2="Constant Exchange rate",IF(Investment_Breakdown_DATA!Z601=0,0,Investment_Breakdown_DATA!Z601/ECO!Z52))))</f>
        <v>0</v>
      </c>
      <c r="Q677" s="63">
        <f t="shared" si="188"/>
        <v>0</v>
      </c>
      <c r="R677" s="63" t="str">
        <f t="shared" si="189"/>
        <v>-</v>
      </c>
      <c r="S677" s="63" t="str">
        <f t="shared" si="190"/>
        <v>-</v>
      </c>
    </row>
    <row r="678" spans="3:19" ht="15" x14ac:dyDescent="0.25">
      <c r="C678" s="165"/>
      <c r="D678" s="166"/>
      <c r="E678" s="61" t="str">
        <f t="shared" si="187"/>
        <v>EE</v>
      </c>
      <c r="F678" s="64">
        <f>IF($C$2="National Currency",IF(Investment_Breakdown_DATA!P602=0,0,Investment_Breakdown_DATA!P602),IF($C$2="Current Exchange rate",IF(Investment_Breakdown_DATA!P602=0,0,Investment_Breakdown_DATA!P602/ECO!P18),IF($C$2="Constant Exchange rate",IF(Investment_Breakdown_DATA!P602=0,0,Investment_Breakdown_DATA!P602/ECO!P53))))</f>
        <v>0</v>
      </c>
      <c r="G678" s="64">
        <f>IF($C$2="National Currency",IF(Investment_Breakdown_DATA!Q602=0,0,Investment_Breakdown_DATA!Q602),IF($C$2="Current Exchange rate",IF(Investment_Breakdown_DATA!Q602=0,0,Investment_Breakdown_DATA!Q602/ECO!Q18),IF($C$2="Constant Exchange rate",IF(Investment_Breakdown_DATA!Q602=0,0,Investment_Breakdown_DATA!Q602/ECO!Q53))))</f>
        <v>0</v>
      </c>
      <c r="H678" s="64">
        <f>IF($C$2="National Currency",IF(Investment_Breakdown_DATA!R602=0,0,Investment_Breakdown_DATA!R602),IF($C$2="Current Exchange rate",IF(Investment_Breakdown_DATA!R602=0,0,Investment_Breakdown_DATA!R602/ECO!R18),IF($C$2="Constant Exchange rate",IF(Investment_Breakdown_DATA!R602=0,0,Investment_Breakdown_DATA!R602/ECO!R53))))</f>
        <v>0</v>
      </c>
      <c r="I678" s="64">
        <f>IF($C$2="National Currency",IF(Investment_Breakdown_DATA!S602=0,0,Investment_Breakdown_DATA!S602),IF($C$2="Current Exchange rate",IF(Investment_Breakdown_DATA!S602=0,0,Investment_Breakdown_DATA!S602/ECO!S18),IF($C$2="Constant Exchange rate",IF(Investment_Breakdown_DATA!S602=0,0,Investment_Breakdown_DATA!S602/ECO!S53))))</f>
        <v>0</v>
      </c>
      <c r="J678" s="64">
        <f>IF($C$2="National Currency",IF(Investment_Breakdown_DATA!T602=0,0,Investment_Breakdown_DATA!T602),IF($C$2="Current Exchange rate",IF(Investment_Breakdown_DATA!T602=0,0,Investment_Breakdown_DATA!T602/ECO!T18),IF($C$2="Constant Exchange rate",IF(Investment_Breakdown_DATA!T602=0,0,Investment_Breakdown_DATA!T602/ECO!T53))))</f>
        <v>0</v>
      </c>
      <c r="K678" s="64">
        <f>IF($C$2="National Currency",IF(Investment_Breakdown_DATA!U602=0,0,Investment_Breakdown_DATA!U602),IF($C$2="Current Exchange rate",IF(Investment_Breakdown_DATA!U602=0,0,Investment_Breakdown_DATA!U602/ECO!U18),IF($C$2="Constant Exchange rate",IF(Investment_Breakdown_DATA!U602=0,0,Investment_Breakdown_DATA!U602/ECO!U53))))</f>
        <v>0</v>
      </c>
      <c r="L678" s="64">
        <f>IF($C$2="National Currency",IF(Investment_Breakdown_DATA!V602=0,0,Investment_Breakdown_DATA!V602),IF($C$2="Current Exchange rate",IF(Investment_Breakdown_DATA!V602=0,0,Investment_Breakdown_DATA!V602/ECO!V18),IF($C$2="Constant Exchange rate",IF(Investment_Breakdown_DATA!V602=0,0,Investment_Breakdown_DATA!V602/ECO!V53))))</f>
        <v>0</v>
      </c>
      <c r="M678" s="64">
        <f>IF($C$2="National Currency",IF(Investment_Breakdown_DATA!W602=0,0,Investment_Breakdown_DATA!W602),IF($C$2="Current Exchange rate",IF(Investment_Breakdown_DATA!W602=0,0,Investment_Breakdown_DATA!W602/ECO!W18),IF($C$2="Constant Exchange rate",IF(Investment_Breakdown_DATA!W602=0,0,Investment_Breakdown_DATA!W602/ECO!W53))))</f>
        <v>0</v>
      </c>
      <c r="N678" s="64">
        <f>IF($C$2="National Currency",IF(Investment_Breakdown_DATA!X602=0,0,Investment_Breakdown_DATA!X602),IF($C$2="Current Exchange rate",IF(Investment_Breakdown_DATA!X602=0,0,Investment_Breakdown_DATA!X602/ECO!X18),IF($C$2="Constant Exchange rate",IF(Investment_Breakdown_DATA!X602=0,0,Investment_Breakdown_DATA!X602/ECO!X53))))</f>
        <v>0</v>
      </c>
      <c r="O678" s="64">
        <f>IF($C$2="National Currency",IF(Investment_Breakdown_DATA!Y602=0,0,Investment_Breakdown_DATA!Y602),IF($C$2="Current Exchange rate",IF(Investment_Breakdown_DATA!Y602=0,0,Investment_Breakdown_DATA!Y602/ECO!Y18),IF($C$2="Constant Exchange rate",IF(Investment_Breakdown_DATA!Y602=0,0,Investment_Breakdown_DATA!Y602/ECO!Y53))))</f>
        <v>0</v>
      </c>
      <c r="P678" s="144">
        <f>IF($C$2="National Currency",IF(Investment_Breakdown_DATA!Z602=0,0,Investment_Breakdown_DATA!Z602),IF($C$2="Current Exchange rate",IF(Investment_Breakdown_DATA!Z602=0,0,Investment_Breakdown_DATA!Z602/ECO!Z18),IF($C$2="Constant Exchange rate",IF(Investment_Breakdown_DATA!Z602=0,0,Investment_Breakdown_DATA!Z602/ECO!Z53))))</f>
        <v>0</v>
      </c>
      <c r="Q678" s="63">
        <f t="shared" si="188"/>
        <v>0</v>
      </c>
      <c r="R678" s="63" t="str">
        <f t="shared" si="189"/>
        <v>-</v>
      </c>
      <c r="S678" s="63" t="str">
        <f t="shared" si="190"/>
        <v>-</v>
      </c>
    </row>
    <row r="679" spans="3:19" ht="15" x14ac:dyDescent="0.25">
      <c r="C679" s="165"/>
      <c r="D679" s="166"/>
      <c r="E679" s="61" t="str">
        <f t="shared" si="187"/>
        <v>ES</v>
      </c>
      <c r="F679" s="64">
        <f>IF($C$2="National Currency",IF(Investment_Breakdown_DATA!P603=0,0,Investment_Breakdown_DATA!P603),IF($C$2="Current Exchange rate",IF(Investment_Breakdown_DATA!P603=0,0,Investment_Breakdown_DATA!P603/ECO!P19),IF($C$2="Constant Exchange rate",IF(Investment_Breakdown_DATA!P603=0,0,Investment_Breakdown_DATA!P603/ECO!P54))))</f>
        <v>0</v>
      </c>
      <c r="G679" s="64">
        <f>IF($C$2="National Currency",IF(Investment_Breakdown_DATA!Q603=0,0,Investment_Breakdown_DATA!Q603),IF($C$2="Current Exchange rate",IF(Investment_Breakdown_DATA!Q603=0,0,Investment_Breakdown_DATA!Q603/ECO!Q19),IF($C$2="Constant Exchange rate",IF(Investment_Breakdown_DATA!Q603=0,0,Investment_Breakdown_DATA!Q603/ECO!Q54))))</f>
        <v>0</v>
      </c>
      <c r="H679" s="64">
        <f>IF($C$2="National Currency",IF(Investment_Breakdown_DATA!R603=0,0,Investment_Breakdown_DATA!R603),IF($C$2="Current Exchange rate",IF(Investment_Breakdown_DATA!R603=0,0,Investment_Breakdown_DATA!R603/ECO!R19),IF($C$2="Constant Exchange rate",IF(Investment_Breakdown_DATA!R603=0,0,Investment_Breakdown_DATA!R603/ECO!R54))))</f>
        <v>0</v>
      </c>
      <c r="I679" s="64">
        <f>IF($C$2="National Currency",IF(Investment_Breakdown_DATA!S603=0,0,Investment_Breakdown_DATA!S603),IF($C$2="Current Exchange rate",IF(Investment_Breakdown_DATA!S603=0,0,Investment_Breakdown_DATA!S603/ECO!S19),IF($C$2="Constant Exchange rate",IF(Investment_Breakdown_DATA!S603=0,0,Investment_Breakdown_DATA!S603/ECO!S54))))</f>
        <v>0</v>
      </c>
      <c r="J679" s="64">
        <f>IF($C$2="National Currency",IF(Investment_Breakdown_DATA!T603=0,0,Investment_Breakdown_DATA!T603),IF($C$2="Current Exchange rate",IF(Investment_Breakdown_DATA!T603=0,0,Investment_Breakdown_DATA!T603/ECO!T19),IF($C$2="Constant Exchange rate",IF(Investment_Breakdown_DATA!T603=0,0,Investment_Breakdown_DATA!T603/ECO!T54))))</f>
        <v>0</v>
      </c>
      <c r="K679" s="64">
        <f>IF($C$2="National Currency",IF(Investment_Breakdown_DATA!U603=0,0,Investment_Breakdown_DATA!U603),IF($C$2="Current Exchange rate",IF(Investment_Breakdown_DATA!U603=0,0,Investment_Breakdown_DATA!U603/ECO!U19),IF($C$2="Constant Exchange rate",IF(Investment_Breakdown_DATA!U603=0,0,Investment_Breakdown_DATA!U603/ECO!U54))))</f>
        <v>0</v>
      </c>
      <c r="L679" s="64">
        <f>IF($C$2="National Currency",IF(Investment_Breakdown_DATA!V603=0,0,Investment_Breakdown_DATA!V603),IF($C$2="Current Exchange rate",IF(Investment_Breakdown_DATA!V603=0,0,Investment_Breakdown_DATA!V603/ECO!V19),IF($C$2="Constant Exchange rate",IF(Investment_Breakdown_DATA!V603=0,0,Investment_Breakdown_DATA!V603/ECO!V54))))</f>
        <v>0</v>
      </c>
      <c r="M679" s="64">
        <f>IF($C$2="National Currency",IF(Investment_Breakdown_DATA!W603=0,0,Investment_Breakdown_DATA!W603),IF($C$2="Current Exchange rate",IF(Investment_Breakdown_DATA!W603=0,0,Investment_Breakdown_DATA!W603/ECO!W19),IF($C$2="Constant Exchange rate",IF(Investment_Breakdown_DATA!W603=0,0,Investment_Breakdown_DATA!W603/ECO!W54))))</f>
        <v>0</v>
      </c>
      <c r="N679" s="64">
        <f>IF($C$2="National Currency",IF(Investment_Breakdown_DATA!X603=0,0,Investment_Breakdown_DATA!X603),IF($C$2="Current Exchange rate",IF(Investment_Breakdown_DATA!X603=0,0,Investment_Breakdown_DATA!X603/ECO!X19),IF($C$2="Constant Exchange rate",IF(Investment_Breakdown_DATA!X603=0,0,Investment_Breakdown_DATA!X603/ECO!X54))))</f>
        <v>0</v>
      </c>
      <c r="O679" s="64">
        <f>IF($C$2="National Currency",IF(Investment_Breakdown_DATA!Y603=0,0,Investment_Breakdown_DATA!Y603),IF($C$2="Current Exchange rate",IF(Investment_Breakdown_DATA!Y603=0,0,Investment_Breakdown_DATA!Y603/ECO!Y19),IF($C$2="Constant Exchange rate",IF(Investment_Breakdown_DATA!Y603=0,0,Investment_Breakdown_DATA!Y603/ECO!Y54))))</f>
        <v>0</v>
      </c>
      <c r="P679" s="144">
        <f>IF($C$2="National Currency",IF(Investment_Breakdown_DATA!Z603=0,0,Investment_Breakdown_DATA!Z603),IF($C$2="Current Exchange rate",IF(Investment_Breakdown_DATA!Z603=0,0,Investment_Breakdown_DATA!Z603/ECO!Z19),IF($C$2="Constant Exchange rate",IF(Investment_Breakdown_DATA!Z603=0,0,Investment_Breakdown_DATA!Z603/ECO!Z54))))</f>
        <v>0</v>
      </c>
      <c r="Q679" s="63">
        <f t="shared" si="188"/>
        <v>0</v>
      </c>
      <c r="R679" s="63" t="str">
        <f t="shared" si="189"/>
        <v>-</v>
      </c>
      <c r="S679" s="63" t="str">
        <f t="shared" si="190"/>
        <v>-</v>
      </c>
    </row>
    <row r="680" spans="3:19" ht="15" x14ac:dyDescent="0.25">
      <c r="C680" s="165"/>
      <c r="D680" s="166"/>
      <c r="E680" s="61" t="str">
        <f t="shared" si="187"/>
        <v>FI</v>
      </c>
      <c r="F680" s="64">
        <f>IF($C$2="National Currency",IF(Investment_Breakdown_DATA!P604=0,0,Investment_Breakdown_DATA!P604),IF($C$2="Current Exchange rate",IF(Investment_Breakdown_DATA!P604=0,0,Investment_Breakdown_DATA!P604/ECO!P20),IF($C$2="Constant Exchange rate",IF(Investment_Breakdown_DATA!P604=0,0,Investment_Breakdown_DATA!P604/ECO!P55))))</f>
        <v>13</v>
      </c>
      <c r="G680" s="64">
        <f>IF($C$2="National Currency",IF(Investment_Breakdown_DATA!Q604=0,0,Investment_Breakdown_DATA!Q604),IF($C$2="Current Exchange rate",IF(Investment_Breakdown_DATA!Q604=0,0,Investment_Breakdown_DATA!Q604/ECO!Q20),IF($C$2="Constant Exchange rate",IF(Investment_Breakdown_DATA!Q604=0,0,Investment_Breakdown_DATA!Q604/ECO!Q55))))</f>
        <v>11</v>
      </c>
      <c r="H680" s="64">
        <f>IF($C$2="National Currency",IF(Investment_Breakdown_DATA!R604=0,0,Investment_Breakdown_DATA!R604),IF($C$2="Current Exchange rate",IF(Investment_Breakdown_DATA!R604=0,0,Investment_Breakdown_DATA!R604/ECO!R20),IF($C$2="Constant Exchange rate",IF(Investment_Breakdown_DATA!R604=0,0,Investment_Breakdown_DATA!R604/ECO!R55))))</f>
        <v>6</v>
      </c>
      <c r="I680" s="64">
        <f>IF($C$2="National Currency",IF(Investment_Breakdown_DATA!S604=0,0,Investment_Breakdown_DATA!S604),IF($C$2="Current Exchange rate",IF(Investment_Breakdown_DATA!S604=0,0,Investment_Breakdown_DATA!S604/ECO!S20),IF($C$2="Constant Exchange rate",IF(Investment_Breakdown_DATA!S604=0,0,Investment_Breakdown_DATA!S604/ECO!S55))))</f>
        <v>5</v>
      </c>
      <c r="J680" s="64">
        <f>IF($C$2="National Currency",IF(Investment_Breakdown_DATA!T604=0,0,Investment_Breakdown_DATA!T604),IF($C$2="Current Exchange rate",IF(Investment_Breakdown_DATA!T604=0,0,Investment_Breakdown_DATA!T604/ECO!T20),IF($C$2="Constant Exchange rate",IF(Investment_Breakdown_DATA!T604=0,0,Investment_Breakdown_DATA!T604/ECO!T55))))</f>
        <v>8</v>
      </c>
      <c r="K680" s="64">
        <f>IF($C$2="National Currency",IF(Investment_Breakdown_DATA!U604=0,0,Investment_Breakdown_DATA!U604),IF($C$2="Current Exchange rate",IF(Investment_Breakdown_DATA!U604=0,0,Investment_Breakdown_DATA!U604/ECO!U20),IF($C$2="Constant Exchange rate",IF(Investment_Breakdown_DATA!U604=0,0,Investment_Breakdown_DATA!U604/ECO!U55))))</f>
        <v>27</v>
      </c>
      <c r="L680" s="64">
        <f>IF($C$2="National Currency",IF(Investment_Breakdown_DATA!V604=0,0,Investment_Breakdown_DATA!V604),IF($C$2="Current Exchange rate",IF(Investment_Breakdown_DATA!V604=0,0,Investment_Breakdown_DATA!V604/ECO!V20),IF($C$2="Constant Exchange rate",IF(Investment_Breakdown_DATA!V604=0,0,Investment_Breakdown_DATA!V604/ECO!V55))))</f>
        <v>28</v>
      </c>
      <c r="M680" s="64">
        <f>IF($C$2="National Currency",IF(Investment_Breakdown_DATA!W604=0,0,Investment_Breakdown_DATA!W604),IF($C$2="Current Exchange rate",IF(Investment_Breakdown_DATA!W604=0,0,Investment_Breakdown_DATA!W604/ECO!W20),IF($C$2="Constant Exchange rate",IF(Investment_Breakdown_DATA!W604=0,0,Investment_Breakdown_DATA!W604/ECO!W55))))</f>
        <v>24</v>
      </c>
      <c r="N680" s="64">
        <f>IF($C$2="National Currency",IF(Investment_Breakdown_DATA!X604=0,0,Investment_Breakdown_DATA!X604),IF($C$2="Current Exchange rate",IF(Investment_Breakdown_DATA!X604=0,0,Investment_Breakdown_DATA!X604/ECO!X20),IF($C$2="Constant Exchange rate",IF(Investment_Breakdown_DATA!X604=0,0,Investment_Breakdown_DATA!X604/ECO!X55))))</f>
        <v>24</v>
      </c>
      <c r="O680" s="64">
        <f>IF($C$2="National Currency",IF(Investment_Breakdown_DATA!Y604=0,0,Investment_Breakdown_DATA!Y604),IF($C$2="Current Exchange rate",IF(Investment_Breakdown_DATA!Y604=0,0,Investment_Breakdown_DATA!Y604/ECO!Y20),IF($C$2="Constant Exchange rate",IF(Investment_Breakdown_DATA!Y604=0,0,Investment_Breakdown_DATA!Y604/ECO!Y55))))</f>
        <v>19</v>
      </c>
      <c r="P680" s="144">
        <f>IF($C$2="National Currency",IF(Investment_Breakdown_DATA!Z604=0,0,Investment_Breakdown_DATA!Z604),IF($C$2="Current Exchange rate",IF(Investment_Breakdown_DATA!Z604=0,0,Investment_Breakdown_DATA!Z604/ECO!Z20),IF($C$2="Constant Exchange rate",IF(Investment_Breakdown_DATA!Z604=0,0,Investment_Breakdown_DATA!Z604/ECO!Z55))))</f>
        <v>12</v>
      </c>
      <c r="Q680" s="63">
        <f t="shared" si="188"/>
        <v>6.871856706500235E-3</v>
      </c>
      <c r="R680" s="63">
        <f t="shared" si="189"/>
        <v>-0.20833333333333337</v>
      </c>
      <c r="S680" s="63">
        <f t="shared" si="190"/>
        <v>0.46153846153846145</v>
      </c>
    </row>
    <row r="681" spans="3:19" ht="15" x14ac:dyDescent="0.25">
      <c r="C681" s="165"/>
      <c r="D681" s="166"/>
      <c r="E681" s="61" t="str">
        <f t="shared" si="187"/>
        <v>FR</v>
      </c>
      <c r="F681" s="64">
        <f>IF($C$2="National Currency",IF(Investment_Breakdown_DATA!P605=0,0,Investment_Breakdown_DATA!P605),IF($C$2="Current Exchange rate",IF(Investment_Breakdown_DATA!P605=0,0,Investment_Breakdown_DATA!P605/ECO!P21),IF($C$2="Constant Exchange rate",IF(Investment_Breakdown_DATA!P605=0,0,Investment_Breakdown_DATA!P605/ECO!P56))))</f>
        <v>0</v>
      </c>
      <c r="G681" s="64">
        <f>IF($C$2="National Currency",IF(Investment_Breakdown_DATA!Q605=0,0,Investment_Breakdown_DATA!Q605),IF($C$2="Current Exchange rate",IF(Investment_Breakdown_DATA!Q605=0,0,Investment_Breakdown_DATA!Q605/ECO!Q21),IF($C$2="Constant Exchange rate",IF(Investment_Breakdown_DATA!Q605=0,0,Investment_Breakdown_DATA!Q605/ECO!Q56))))</f>
        <v>0</v>
      </c>
      <c r="H681" s="64">
        <f>IF($C$2="National Currency",IF(Investment_Breakdown_DATA!R605=0,0,Investment_Breakdown_DATA!R605),IF($C$2="Current Exchange rate",IF(Investment_Breakdown_DATA!R605=0,0,Investment_Breakdown_DATA!R605/ECO!R21),IF($C$2="Constant Exchange rate",IF(Investment_Breakdown_DATA!R605=0,0,Investment_Breakdown_DATA!R605/ECO!R56))))</f>
        <v>0</v>
      </c>
      <c r="I681" s="64">
        <f>IF($C$2="National Currency",IF(Investment_Breakdown_DATA!S605=0,0,Investment_Breakdown_DATA!S605),IF($C$2="Current Exchange rate",IF(Investment_Breakdown_DATA!S605=0,0,Investment_Breakdown_DATA!S605/ECO!S21),IF($C$2="Constant Exchange rate",IF(Investment_Breakdown_DATA!S605=0,0,Investment_Breakdown_DATA!S605/ECO!S56))))</f>
        <v>0</v>
      </c>
      <c r="J681" s="64">
        <f>IF($C$2="National Currency",IF(Investment_Breakdown_DATA!T605=0,0,Investment_Breakdown_DATA!T605),IF($C$2="Current Exchange rate",IF(Investment_Breakdown_DATA!T605=0,0,Investment_Breakdown_DATA!T605/ECO!T21),IF($C$2="Constant Exchange rate",IF(Investment_Breakdown_DATA!T605=0,0,Investment_Breakdown_DATA!T605/ECO!T56))))</f>
        <v>0</v>
      </c>
      <c r="K681" s="64">
        <f>IF($C$2="National Currency",IF(Investment_Breakdown_DATA!U605=0,0,Investment_Breakdown_DATA!U605),IF($C$2="Current Exchange rate",IF(Investment_Breakdown_DATA!U605=0,0,Investment_Breakdown_DATA!U605/ECO!U21),IF($C$2="Constant Exchange rate",IF(Investment_Breakdown_DATA!U605=0,0,Investment_Breakdown_DATA!U605/ECO!U56))))</f>
        <v>0</v>
      </c>
      <c r="L681" s="64">
        <f>IF($C$2="National Currency",IF(Investment_Breakdown_DATA!V605=0,0,Investment_Breakdown_DATA!V605),IF($C$2="Current Exchange rate",IF(Investment_Breakdown_DATA!V605=0,0,Investment_Breakdown_DATA!V605/ECO!V21),IF($C$2="Constant Exchange rate",IF(Investment_Breakdown_DATA!V605=0,0,Investment_Breakdown_DATA!V605/ECO!V56))))</f>
        <v>0</v>
      </c>
      <c r="M681" s="64">
        <f>IF($C$2="National Currency",IF(Investment_Breakdown_DATA!W605=0,0,Investment_Breakdown_DATA!W605),IF($C$2="Current Exchange rate",IF(Investment_Breakdown_DATA!W605=0,0,Investment_Breakdown_DATA!W605/ECO!W21),IF($C$2="Constant Exchange rate",IF(Investment_Breakdown_DATA!W605=0,0,Investment_Breakdown_DATA!W605/ECO!W56))))</f>
        <v>0</v>
      </c>
      <c r="N681" s="64">
        <f>IF($C$2="National Currency",IF(Investment_Breakdown_DATA!X605=0,0,Investment_Breakdown_DATA!X605),IF($C$2="Current Exchange rate",IF(Investment_Breakdown_DATA!X605=0,0,Investment_Breakdown_DATA!X605/ECO!X21),IF($C$2="Constant Exchange rate",IF(Investment_Breakdown_DATA!X605=0,0,Investment_Breakdown_DATA!X605/ECO!X56))))</f>
        <v>0</v>
      </c>
      <c r="O681" s="64">
        <f>IF($C$2="National Currency",IF(Investment_Breakdown_DATA!Y605=0,0,Investment_Breakdown_DATA!Y605),IF($C$2="Current Exchange rate",IF(Investment_Breakdown_DATA!Y605=0,0,Investment_Breakdown_DATA!Y605/ECO!Y21),IF($C$2="Constant Exchange rate",IF(Investment_Breakdown_DATA!Y605=0,0,Investment_Breakdown_DATA!Y605/ECO!Y56))))</f>
        <v>0</v>
      </c>
      <c r="P681" s="144">
        <f>IF($C$2="National Currency",IF(Investment_Breakdown_DATA!Z605=0,0,Investment_Breakdown_DATA!Z605),IF($C$2="Current Exchange rate",IF(Investment_Breakdown_DATA!Z605=0,0,Investment_Breakdown_DATA!Z605/ECO!Z21),IF($C$2="Constant Exchange rate",IF(Investment_Breakdown_DATA!Z605=0,0,Investment_Breakdown_DATA!Z605/ECO!Z56))))</f>
        <v>0</v>
      </c>
      <c r="Q681" s="63">
        <f t="shared" si="188"/>
        <v>0</v>
      </c>
      <c r="R681" s="63" t="str">
        <f t="shared" si="189"/>
        <v>-</v>
      </c>
      <c r="S681" s="63" t="str">
        <f t="shared" si="190"/>
        <v>-</v>
      </c>
    </row>
    <row r="682" spans="3:19" ht="15" x14ac:dyDescent="0.25">
      <c r="C682" s="165"/>
      <c r="D682" s="166"/>
      <c r="E682" s="61" t="str">
        <f t="shared" si="187"/>
        <v>GR</v>
      </c>
      <c r="F682" s="64">
        <f>IF($C$2="National Currency",IF(Investment_Breakdown_DATA!P606=0,0,Investment_Breakdown_DATA!P606),IF($C$2="Current Exchange rate",IF(Investment_Breakdown_DATA!P606=0,0,Investment_Breakdown_DATA!P606/ECO!P22),IF($C$2="Constant Exchange rate",IF(Investment_Breakdown_DATA!P606=0,0,Investment_Breakdown_DATA!P606/ECO!P57))))</f>
        <v>0</v>
      </c>
      <c r="G682" s="64">
        <f>IF($C$2="National Currency",IF(Investment_Breakdown_DATA!Q606=0,0,Investment_Breakdown_DATA!Q606),IF($C$2="Current Exchange rate",IF(Investment_Breakdown_DATA!Q606=0,0,Investment_Breakdown_DATA!Q606/ECO!Q22),IF($C$2="Constant Exchange rate",IF(Investment_Breakdown_DATA!Q606=0,0,Investment_Breakdown_DATA!Q606/ECO!Q57))))</f>
        <v>0</v>
      </c>
      <c r="H682" s="64">
        <f>IF($C$2="National Currency",IF(Investment_Breakdown_DATA!R606=0,0,Investment_Breakdown_DATA!R606),IF($C$2="Current Exchange rate",IF(Investment_Breakdown_DATA!R606=0,0,Investment_Breakdown_DATA!R606/ECO!R22),IF($C$2="Constant Exchange rate",IF(Investment_Breakdown_DATA!R606=0,0,Investment_Breakdown_DATA!R606/ECO!R57))))</f>
        <v>0</v>
      </c>
      <c r="I682" s="64">
        <f>IF($C$2="National Currency",IF(Investment_Breakdown_DATA!S606=0,0,Investment_Breakdown_DATA!S606),IF($C$2="Current Exchange rate",IF(Investment_Breakdown_DATA!S606=0,0,Investment_Breakdown_DATA!S606/ECO!S22),IF($C$2="Constant Exchange rate",IF(Investment_Breakdown_DATA!S606=0,0,Investment_Breakdown_DATA!S606/ECO!S57))))</f>
        <v>0</v>
      </c>
      <c r="J682" s="64">
        <f>IF($C$2="National Currency",IF(Investment_Breakdown_DATA!T606=0,0,Investment_Breakdown_DATA!T606),IF($C$2="Current Exchange rate",IF(Investment_Breakdown_DATA!T606=0,0,Investment_Breakdown_DATA!T606/ECO!T22),IF($C$2="Constant Exchange rate",IF(Investment_Breakdown_DATA!T606=0,0,Investment_Breakdown_DATA!T606/ECO!T57))))</f>
        <v>0</v>
      </c>
      <c r="K682" s="64">
        <f>IF($C$2="National Currency",IF(Investment_Breakdown_DATA!U606=0,0,Investment_Breakdown_DATA!U606),IF($C$2="Current Exchange rate",IF(Investment_Breakdown_DATA!U606=0,0,Investment_Breakdown_DATA!U606/ECO!U22),IF($C$2="Constant Exchange rate",IF(Investment_Breakdown_DATA!U606=0,0,Investment_Breakdown_DATA!U606/ECO!U57))))</f>
        <v>0</v>
      </c>
      <c r="L682" s="64">
        <f>IF($C$2="National Currency",IF(Investment_Breakdown_DATA!V606=0,0,Investment_Breakdown_DATA!V606),IF($C$2="Current Exchange rate",IF(Investment_Breakdown_DATA!V606=0,0,Investment_Breakdown_DATA!V606/ECO!V22),IF($C$2="Constant Exchange rate",IF(Investment_Breakdown_DATA!V606=0,0,Investment_Breakdown_DATA!V606/ECO!V57))))</f>
        <v>0</v>
      </c>
      <c r="M682" s="64">
        <f>IF($C$2="National Currency",IF(Investment_Breakdown_DATA!W606=0,0,Investment_Breakdown_DATA!W606),IF($C$2="Current Exchange rate",IF(Investment_Breakdown_DATA!W606=0,0,Investment_Breakdown_DATA!W606/ECO!W22),IF($C$2="Constant Exchange rate",IF(Investment_Breakdown_DATA!W606=0,0,Investment_Breakdown_DATA!W606/ECO!W57))))</f>
        <v>0</v>
      </c>
      <c r="N682" s="64">
        <f>IF($C$2="National Currency",IF(Investment_Breakdown_DATA!X606=0,0,Investment_Breakdown_DATA!X606),IF($C$2="Current Exchange rate",IF(Investment_Breakdown_DATA!X606=0,0,Investment_Breakdown_DATA!X606/ECO!X22),IF($C$2="Constant Exchange rate",IF(Investment_Breakdown_DATA!X606=0,0,Investment_Breakdown_DATA!X606/ECO!X57))))</f>
        <v>0</v>
      </c>
      <c r="O682" s="64">
        <f>IF($C$2="National Currency",IF(Investment_Breakdown_DATA!Y606=0,0,Investment_Breakdown_DATA!Y606),IF($C$2="Current Exchange rate",IF(Investment_Breakdown_DATA!Y606=0,0,Investment_Breakdown_DATA!Y606/ECO!Y22),IF($C$2="Constant Exchange rate",IF(Investment_Breakdown_DATA!Y606=0,0,Investment_Breakdown_DATA!Y606/ECO!Y57))))</f>
        <v>0</v>
      </c>
      <c r="P682" s="144">
        <f>IF($C$2="National Currency",IF(Investment_Breakdown_DATA!Z606=0,0,Investment_Breakdown_DATA!Z606),IF($C$2="Current Exchange rate",IF(Investment_Breakdown_DATA!Z606=0,0,Investment_Breakdown_DATA!Z606/ECO!Z22),IF($C$2="Constant Exchange rate",IF(Investment_Breakdown_DATA!Z606=0,0,Investment_Breakdown_DATA!Z606/ECO!Z57))))</f>
        <v>0</v>
      </c>
      <c r="Q682" s="63">
        <f t="shared" si="188"/>
        <v>0</v>
      </c>
      <c r="R682" s="63" t="str">
        <f t="shared" si="189"/>
        <v>-</v>
      </c>
      <c r="S682" s="63" t="str">
        <f t="shared" si="190"/>
        <v>-</v>
      </c>
    </row>
    <row r="683" spans="3:19" ht="15" x14ac:dyDescent="0.25">
      <c r="C683" s="165"/>
      <c r="D683" s="166"/>
      <c r="E683" s="61" t="str">
        <f t="shared" si="187"/>
        <v>HR</v>
      </c>
      <c r="F683" s="64">
        <f>IF($C$2="National Currency",IF(Investment_Breakdown_DATA!P607=0,0,Investment_Breakdown_DATA!P607),IF($C$2="Current Exchange rate",IF(Investment_Breakdown_DATA!P607=0,0,Investment_Breakdown_DATA!P607/ECO!P23),IF($C$2="Constant Exchange rate",IF(Investment_Breakdown_DATA!P607=0,0,Investment_Breakdown_DATA!P607/ECO!P58))))</f>
        <v>0</v>
      </c>
      <c r="G683" s="64">
        <f>IF($C$2="National Currency",IF(Investment_Breakdown_DATA!Q607=0,0,Investment_Breakdown_DATA!Q607),IF($C$2="Current Exchange rate",IF(Investment_Breakdown_DATA!Q607=0,0,Investment_Breakdown_DATA!Q607/ECO!Q23),IF($C$2="Constant Exchange rate",IF(Investment_Breakdown_DATA!Q607=0,0,Investment_Breakdown_DATA!Q607/ECO!Q58))))</f>
        <v>0</v>
      </c>
      <c r="H683" s="64">
        <f>IF($C$2="National Currency",IF(Investment_Breakdown_DATA!R607=0,0,Investment_Breakdown_DATA!R607),IF($C$2="Current Exchange rate",IF(Investment_Breakdown_DATA!R607=0,0,Investment_Breakdown_DATA!R607/ECO!R23),IF($C$2="Constant Exchange rate",IF(Investment_Breakdown_DATA!R607=0,0,Investment_Breakdown_DATA!R607/ECO!R58))))</f>
        <v>0</v>
      </c>
      <c r="I683" s="64">
        <f>IF($C$2="National Currency",IF(Investment_Breakdown_DATA!S607=0,0,Investment_Breakdown_DATA!S607),IF($C$2="Current Exchange rate",IF(Investment_Breakdown_DATA!S607=0,0,Investment_Breakdown_DATA!S607/ECO!S23),IF($C$2="Constant Exchange rate",IF(Investment_Breakdown_DATA!S607=0,0,Investment_Breakdown_DATA!S607/ECO!S58))))</f>
        <v>0</v>
      </c>
      <c r="J683" s="64">
        <f>IF($C$2="National Currency",IF(Investment_Breakdown_DATA!T607=0,0,Investment_Breakdown_DATA!T607),IF($C$2="Current Exchange rate",IF(Investment_Breakdown_DATA!T607=0,0,Investment_Breakdown_DATA!T607/ECO!T23),IF($C$2="Constant Exchange rate",IF(Investment_Breakdown_DATA!T607=0,0,Investment_Breakdown_DATA!T607/ECO!T58))))</f>
        <v>0</v>
      </c>
      <c r="K683" s="64">
        <f>IF($C$2="National Currency",IF(Investment_Breakdown_DATA!U607=0,0,Investment_Breakdown_DATA!U607),IF($C$2="Current Exchange rate",IF(Investment_Breakdown_DATA!U607=0,0,Investment_Breakdown_DATA!U607/ECO!U23),IF($C$2="Constant Exchange rate",IF(Investment_Breakdown_DATA!U607=0,0,Investment_Breakdown_DATA!U607/ECO!U58))))</f>
        <v>0</v>
      </c>
      <c r="L683" s="64">
        <f>IF($C$2="National Currency",IF(Investment_Breakdown_DATA!V607=0,0,Investment_Breakdown_DATA!V607),IF($C$2="Current Exchange rate",IF(Investment_Breakdown_DATA!V607=0,0,Investment_Breakdown_DATA!V607/ECO!V23),IF($C$2="Constant Exchange rate",IF(Investment_Breakdown_DATA!V607=0,0,Investment_Breakdown_DATA!V607/ECO!V58))))</f>
        <v>0</v>
      </c>
      <c r="M683" s="64">
        <f>IF($C$2="National Currency",IF(Investment_Breakdown_DATA!W607=0,0,Investment_Breakdown_DATA!W607),IF($C$2="Current Exchange rate",IF(Investment_Breakdown_DATA!W607=0,0,Investment_Breakdown_DATA!W607/ECO!W23),IF($C$2="Constant Exchange rate",IF(Investment_Breakdown_DATA!W607=0,0,Investment_Breakdown_DATA!W607/ECO!W58))))</f>
        <v>0</v>
      </c>
      <c r="N683" s="64">
        <f>IF($C$2="National Currency",IF(Investment_Breakdown_DATA!X607=0,0,Investment_Breakdown_DATA!X607),IF($C$2="Current Exchange rate",IF(Investment_Breakdown_DATA!X607=0,0,Investment_Breakdown_DATA!X607/ECO!X23),IF($C$2="Constant Exchange rate",IF(Investment_Breakdown_DATA!X607=0,0,Investment_Breakdown_DATA!X607/ECO!X58))))</f>
        <v>0</v>
      </c>
      <c r="O683" s="64">
        <f>IF($C$2="National Currency",IF(Investment_Breakdown_DATA!Y607=0,0,Investment_Breakdown_DATA!Y607),IF($C$2="Current Exchange rate",IF(Investment_Breakdown_DATA!Y607=0,0,Investment_Breakdown_DATA!Y607/ECO!Y23),IF($C$2="Constant Exchange rate",IF(Investment_Breakdown_DATA!Y607=0,0,Investment_Breakdown_DATA!Y607/ECO!Y58))))</f>
        <v>0</v>
      </c>
      <c r="P683" s="144">
        <f>IF($C$2="National Currency",IF(Investment_Breakdown_DATA!Z607=0,0,Investment_Breakdown_DATA!Z607),IF($C$2="Current Exchange rate",IF(Investment_Breakdown_DATA!Z607=0,0,Investment_Breakdown_DATA!Z607/ECO!Z23),IF($C$2="Constant Exchange rate",IF(Investment_Breakdown_DATA!Z607=0,0,Investment_Breakdown_DATA!Z607/ECO!Z58))))</f>
        <v>0</v>
      </c>
      <c r="Q683" s="63">
        <f t="shared" si="188"/>
        <v>0</v>
      </c>
      <c r="R683" s="63" t="str">
        <f t="shared" si="189"/>
        <v>-</v>
      </c>
      <c r="S683" s="63" t="str">
        <f t="shared" si="190"/>
        <v>-</v>
      </c>
    </row>
    <row r="684" spans="3:19" ht="15" x14ac:dyDescent="0.25">
      <c r="C684" s="165"/>
      <c r="D684" s="166"/>
      <c r="E684" s="61" t="str">
        <f t="shared" si="187"/>
        <v>HU</v>
      </c>
      <c r="F684" s="64">
        <f>IF($C$2="National Currency",IF(Investment_Breakdown_DATA!P608=0,0,Investment_Breakdown_DATA!P608),IF($C$2="Current Exchange rate",IF(Investment_Breakdown_DATA!P608=0,0,Investment_Breakdown_DATA!P608/ECO!P24),IF($C$2="Constant Exchange rate",IF(Investment_Breakdown_DATA!P608=0,0,Investment_Breakdown_DATA!P608/ECO!P59))))</f>
        <v>0</v>
      </c>
      <c r="G684" s="64">
        <f>IF($C$2="National Currency",IF(Investment_Breakdown_DATA!Q608=0,0,Investment_Breakdown_DATA!Q608),IF($C$2="Current Exchange rate",IF(Investment_Breakdown_DATA!Q608=0,0,Investment_Breakdown_DATA!Q608/ECO!Q24),IF($C$2="Constant Exchange rate",IF(Investment_Breakdown_DATA!Q608=0,0,Investment_Breakdown_DATA!Q608/ECO!Q59))))</f>
        <v>0</v>
      </c>
      <c r="H684" s="64">
        <f>IF($C$2="National Currency",IF(Investment_Breakdown_DATA!R608=0,0,Investment_Breakdown_DATA!R608),IF($C$2="Current Exchange rate",IF(Investment_Breakdown_DATA!R608=0,0,Investment_Breakdown_DATA!R608/ECO!R24),IF($C$2="Constant Exchange rate",IF(Investment_Breakdown_DATA!R608=0,0,Investment_Breakdown_DATA!R608/ECO!R59))))</f>
        <v>0</v>
      </c>
      <c r="I684" s="64">
        <f>IF($C$2="National Currency",IF(Investment_Breakdown_DATA!S608=0,0,Investment_Breakdown_DATA!S608),IF($C$2="Current Exchange rate",IF(Investment_Breakdown_DATA!S608=0,0,Investment_Breakdown_DATA!S608/ECO!S24),IF($C$2="Constant Exchange rate",IF(Investment_Breakdown_DATA!S608=0,0,Investment_Breakdown_DATA!S608/ECO!S59))))</f>
        <v>0</v>
      </c>
      <c r="J684" s="64">
        <f>IF($C$2="National Currency",IF(Investment_Breakdown_DATA!T608=0,0,Investment_Breakdown_DATA!T608),IF($C$2="Current Exchange rate",IF(Investment_Breakdown_DATA!T608=0,0,Investment_Breakdown_DATA!T608/ECO!T24),IF($C$2="Constant Exchange rate",IF(Investment_Breakdown_DATA!T608=0,0,Investment_Breakdown_DATA!T608/ECO!T59))))</f>
        <v>0</v>
      </c>
      <c r="K684" s="64">
        <f>IF($C$2="National Currency",IF(Investment_Breakdown_DATA!U608=0,0,Investment_Breakdown_DATA!U608),IF($C$2="Current Exchange rate",IF(Investment_Breakdown_DATA!U608=0,0,Investment_Breakdown_DATA!U608/ECO!U24),IF($C$2="Constant Exchange rate",IF(Investment_Breakdown_DATA!U608=0,0,Investment_Breakdown_DATA!U608/ECO!U59))))</f>
        <v>0</v>
      </c>
      <c r="L684" s="64">
        <f>IF($C$2="National Currency",IF(Investment_Breakdown_DATA!V608=0,0,Investment_Breakdown_DATA!V608),IF($C$2="Current Exchange rate",IF(Investment_Breakdown_DATA!V608=0,0,Investment_Breakdown_DATA!V608/ECO!V24),IF($C$2="Constant Exchange rate",IF(Investment_Breakdown_DATA!V608=0,0,Investment_Breakdown_DATA!V608/ECO!V59))))</f>
        <v>0</v>
      </c>
      <c r="M684" s="64">
        <f>IF($C$2="National Currency",IF(Investment_Breakdown_DATA!W608=0,0,Investment_Breakdown_DATA!W608),IF($C$2="Current Exchange rate",IF(Investment_Breakdown_DATA!W608=0,0,Investment_Breakdown_DATA!W608/ECO!W24),IF($C$2="Constant Exchange rate",IF(Investment_Breakdown_DATA!W608=0,0,Investment_Breakdown_DATA!W608/ECO!W59))))</f>
        <v>0</v>
      </c>
      <c r="N684" s="64">
        <f>IF($C$2="National Currency",IF(Investment_Breakdown_DATA!X608=0,0,Investment_Breakdown_DATA!X608),IF($C$2="Current Exchange rate",IF(Investment_Breakdown_DATA!X608=0,0,Investment_Breakdown_DATA!X608/ECO!X24),IF($C$2="Constant Exchange rate",IF(Investment_Breakdown_DATA!X608=0,0,Investment_Breakdown_DATA!X608/ECO!X59))))</f>
        <v>0</v>
      </c>
      <c r="O684" s="64">
        <f>IF($C$2="National Currency",IF(Investment_Breakdown_DATA!Y608=0,0,Investment_Breakdown_DATA!Y608),IF($C$2="Current Exchange rate",IF(Investment_Breakdown_DATA!Y608=0,0,Investment_Breakdown_DATA!Y608/ECO!Y24),IF($C$2="Constant Exchange rate",IF(Investment_Breakdown_DATA!Y608=0,0,Investment_Breakdown_DATA!Y608/ECO!Y59))))</f>
        <v>0</v>
      </c>
      <c r="P684" s="144">
        <f>IF($C$2="National Currency",IF(Investment_Breakdown_DATA!Z608=0,0,Investment_Breakdown_DATA!Z608),IF($C$2="Current Exchange rate",IF(Investment_Breakdown_DATA!Z608=0,0,Investment_Breakdown_DATA!Z608/ECO!Z24),IF($C$2="Constant Exchange rate",IF(Investment_Breakdown_DATA!Z608=0,0,Investment_Breakdown_DATA!Z608/ECO!Z59))))</f>
        <v>0</v>
      </c>
      <c r="Q684" s="63">
        <f t="shared" si="188"/>
        <v>0</v>
      </c>
      <c r="R684" s="63" t="str">
        <f t="shared" si="189"/>
        <v>-</v>
      </c>
      <c r="S684" s="63" t="str">
        <f t="shared" si="190"/>
        <v>-</v>
      </c>
    </row>
    <row r="685" spans="3:19" ht="15" x14ac:dyDescent="0.25">
      <c r="C685" s="165"/>
      <c r="D685" s="166"/>
      <c r="E685" s="61" t="str">
        <f t="shared" si="187"/>
        <v>IE</v>
      </c>
      <c r="F685" s="64">
        <f>IF($C$2="National Currency",IF(Investment_Breakdown_DATA!P609=0,0,Investment_Breakdown_DATA!P609),IF($C$2="Current Exchange rate",IF(Investment_Breakdown_DATA!P609=0,0,Investment_Breakdown_DATA!P609/ECO!P25),IF($C$2="Constant Exchange rate",IF(Investment_Breakdown_DATA!P609=0,0,Investment_Breakdown_DATA!P609/ECO!P60))))</f>
        <v>0</v>
      </c>
      <c r="G685" s="64">
        <f>IF($C$2="National Currency",IF(Investment_Breakdown_DATA!Q609=0,0,Investment_Breakdown_DATA!Q609),IF($C$2="Current Exchange rate",IF(Investment_Breakdown_DATA!Q609=0,0,Investment_Breakdown_DATA!Q609/ECO!Q25),IF($C$2="Constant Exchange rate",IF(Investment_Breakdown_DATA!Q609=0,0,Investment_Breakdown_DATA!Q609/ECO!Q60))))</f>
        <v>0</v>
      </c>
      <c r="H685" s="64">
        <f>IF($C$2="National Currency",IF(Investment_Breakdown_DATA!R609=0,0,Investment_Breakdown_DATA!R609),IF($C$2="Current Exchange rate",IF(Investment_Breakdown_DATA!R609=0,0,Investment_Breakdown_DATA!R609/ECO!R25),IF($C$2="Constant Exchange rate",IF(Investment_Breakdown_DATA!R609=0,0,Investment_Breakdown_DATA!R609/ECO!R60))))</f>
        <v>0</v>
      </c>
      <c r="I685" s="64">
        <f>IF($C$2="National Currency",IF(Investment_Breakdown_DATA!S609=0,0,Investment_Breakdown_DATA!S609),IF($C$2="Current Exchange rate",IF(Investment_Breakdown_DATA!S609=0,0,Investment_Breakdown_DATA!S609/ECO!S25),IF($C$2="Constant Exchange rate",IF(Investment_Breakdown_DATA!S609=0,0,Investment_Breakdown_DATA!S609/ECO!S60))))</f>
        <v>0</v>
      </c>
      <c r="J685" s="64">
        <f>IF($C$2="National Currency",IF(Investment_Breakdown_DATA!T609=0,0,Investment_Breakdown_DATA!T609),IF($C$2="Current Exchange rate",IF(Investment_Breakdown_DATA!T609=0,0,Investment_Breakdown_DATA!T609/ECO!T25),IF($C$2="Constant Exchange rate",IF(Investment_Breakdown_DATA!T609=0,0,Investment_Breakdown_DATA!T609/ECO!T60))))</f>
        <v>0</v>
      </c>
      <c r="K685" s="64">
        <f>IF($C$2="National Currency",IF(Investment_Breakdown_DATA!U609=0,0,Investment_Breakdown_DATA!U609),IF($C$2="Current Exchange rate",IF(Investment_Breakdown_DATA!U609=0,0,Investment_Breakdown_DATA!U609/ECO!U25),IF($C$2="Constant Exchange rate",IF(Investment_Breakdown_DATA!U609=0,0,Investment_Breakdown_DATA!U609/ECO!U60))))</f>
        <v>0</v>
      </c>
      <c r="L685" s="64">
        <f>IF($C$2="National Currency",IF(Investment_Breakdown_DATA!V609=0,0,Investment_Breakdown_DATA!V609),IF($C$2="Current Exchange rate",IF(Investment_Breakdown_DATA!V609=0,0,Investment_Breakdown_DATA!V609/ECO!V25),IF($C$2="Constant Exchange rate",IF(Investment_Breakdown_DATA!V609=0,0,Investment_Breakdown_DATA!V609/ECO!V60))))</f>
        <v>0</v>
      </c>
      <c r="M685" s="64">
        <f>IF($C$2="National Currency",IF(Investment_Breakdown_DATA!W609=0,0,Investment_Breakdown_DATA!W609),IF($C$2="Current Exchange rate",IF(Investment_Breakdown_DATA!W609=0,0,Investment_Breakdown_DATA!W609/ECO!W25),IF($C$2="Constant Exchange rate",IF(Investment_Breakdown_DATA!W609=0,0,Investment_Breakdown_DATA!W609/ECO!W60))))</f>
        <v>0</v>
      </c>
      <c r="N685" s="64">
        <f>IF($C$2="National Currency",IF(Investment_Breakdown_DATA!X609=0,0,Investment_Breakdown_DATA!X609),IF($C$2="Current Exchange rate",IF(Investment_Breakdown_DATA!X609=0,0,Investment_Breakdown_DATA!X609/ECO!X25),IF($C$2="Constant Exchange rate",IF(Investment_Breakdown_DATA!X609=0,0,Investment_Breakdown_DATA!X609/ECO!X60))))</f>
        <v>0</v>
      </c>
      <c r="O685" s="64">
        <f>IF($C$2="National Currency",IF(Investment_Breakdown_DATA!Y609=0,0,Investment_Breakdown_DATA!Y609),IF($C$2="Current Exchange rate",IF(Investment_Breakdown_DATA!Y609=0,0,Investment_Breakdown_DATA!Y609/ECO!Y25),IF($C$2="Constant Exchange rate",IF(Investment_Breakdown_DATA!Y609=0,0,Investment_Breakdown_DATA!Y609/ECO!Y60))))</f>
        <v>0</v>
      </c>
      <c r="P685" s="144">
        <f>IF($C$2="National Currency",IF(Investment_Breakdown_DATA!Z609=0,0,Investment_Breakdown_DATA!Z609),IF($C$2="Current Exchange rate",IF(Investment_Breakdown_DATA!Z609=0,0,Investment_Breakdown_DATA!Z609/ECO!Z25),IF($C$2="Constant Exchange rate",IF(Investment_Breakdown_DATA!Z609=0,0,Investment_Breakdown_DATA!Z609/ECO!Z60))))</f>
        <v>0</v>
      </c>
      <c r="Q685" s="63">
        <f t="shared" si="188"/>
        <v>0</v>
      </c>
      <c r="R685" s="63" t="str">
        <f t="shared" si="189"/>
        <v>-</v>
      </c>
      <c r="S685" s="63" t="str">
        <f t="shared" si="190"/>
        <v>-</v>
      </c>
    </row>
    <row r="686" spans="3:19" ht="15" x14ac:dyDescent="0.25">
      <c r="C686" s="165"/>
      <c r="D686" s="166"/>
      <c r="E686" s="61" t="str">
        <f t="shared" si="187"/>
        <v>IS</v>
      </c>
      <c r="F686" s="64">
        <f>IF($C$2="National Currency",IF(Investment_Breakdown_DATA!P610=0,0,Investment_Breakdown_DATA!P610),IF($C$2="Current Exchange rate",IF(Investment_Breakdown_DATA!P610=0,0,Investment_Breakdown_DATA!P610/ECO!P26),IF($C$2="Constant Exchange rate",IF(Investment_Breakdown_DATA!P610=0,0,Investment_Breakdown_DATA!P610/ECO!P61))))</f>
        <v>0</v>
      </c>
      <c r="G686" s="64">
        <f>IF($C$2="National Currency",IF(Investment_Breakdown_DATA!Q610=0,0,Investment_Breakdown_DATA!Q610),IF($C$2="Current Exchange rate",IF(Investment_Breakdown_DATA!Q610=0,0,Investment_Breakdown_DATA!Q610/ECO!Q26),IF($C$2="Constant Exchange rate",IF(Investment_Breakdown_DATA!Q610=0,0,Investment_Breakdown_DATA!Q610/ECO!Q61))))</f>
        <v>0</v>
      </c>
      <c r="H686" s="64">
        <f>IF($C$2="National Currency",IF(Investment_Breakdown_DATA!R610=0,0,Investment_Breakdown_DATA!R610),IF($C$2="Current Exchange rate",IF(Investment_Breakdown_DATA!R610=0,0,Investment_Breakdown_DATA!R610/ECO!R26),IF($C$2="Constant Exchange rate",IF(Investment_Breakdown_DATA!R610=0,0,Investment_Breakdown_DATA!R610/ECO!R61))))</f>
        <v>0</v>
      </c>
      <c r="I686" s="64">
        <f>IF($C$2="National Currency",IF(Investment_Breakdown_DATA!S610=0,0,Investment_Breakdown_DATA!S610),IF($C$2="Current Exchange rate",IF(Investment_Breakdown_DATA!S610=0,0,Investment_Breakdown_DATA!S610/ECO!S26),IF($C$2="Constant Exchange rate",IF(Investment_Breakdown_DATA!S610=0,0,Investment_Breakdown_DATA!S610/ECO!S61))))</f>
        <v>0</v>
      </c>
      <c r="J686" s="64">
        <f>IF($C$2="National Currency",IF(Investment_Breakdown_DATA!T610=0,0,Investment_Breakdown_DATA!T610),IF($C$2="Current Exchange rate",IF(Investment_Breakdown_DATA!T610=0,0,Investment_Breakdown_DATA!T610/ECO!T26),IF($C$2="Constant Exchange rate",IF(Investment_Breakdown_DATA!T610=0,0,Investment_Breakdown_DATA!T610/ECO!T61))))</f>
        <v>0</v>
      </c>
      <c r="K686" s="64">
        <f>IF($C$2="National Currency",IF(Investment_Breakdown_DATA!U610=0,0,Investment_Breakdown_DATA!U610),IF($C$2="Current Exchange rate",IF(Investment_Breakdown_DATA!U610=0,0,Investment_Breakdown_DATA!U610/ECO!U26),IF($C$2="Constant Exchange rate",IF(Investment_Breakdown_DATA!U610=0,0,Investment_Breakdown_DATA!U610/ECO!U61))))</f>
        <v>0</v>
      </c>
      <c r="L686" s="64">
        <f>IF($C$2="National Currency",IF(Investment_Breakdown_DATA!V610=0,0,Investment_Breakdown_DATA!V610),IF($C$2="Current Exchange rate",IF(Investment_Breakdown_DATA!V610=0,0,Investment_Breakdown_DATA!V610/ECO!V26),IF($C$2="Constant Exchange rate",IF(Investment_Breakdown_DATA!V610=0,0,Investment_Breakdown_DATA!V610/ECO!V61))))</f>
        <v>0</v>
      </c>
      <c r="M686" s="64">
        <f>IF($C$2="National Currency",IF(Investment_Breakdown_DATA!W610=0,0,Investment_Breakdown_DATA!W610),IF($C$2="Current Exchange rate",IF(Investment_Breakdown_DATA!W610=0,0,Investment_Breakdown_DATA!W610/ECO!W26),IF($C$2="Constant Exchange rate",IF(Investment_Breakdown_DATA!W610=0,0,Investment_Breakdown_DATA!W610/ECO!W61))))</f>
        <v>0</v>
      </c>
      <c r="N686" s="64">
        <f>IF($C$2="National Currency",IF(Investment_Breakdown_DATA!X610=0,0,Investment_Breakdown_DATA!X610),IF($C$2="Current Exchange rate",IF(Investment_Breakdown_DATA!X610=0,0,Investment_Breakdown_DATA!X610/ECO!X26),IF($C$2="Constant Exchange rate",IF(Investment_Breakdown_DATA!X610=0,0,Investment_Breakdown_DATA!X610/ECO!X61))))</f>
        <v>0</v>
      </c>
      <c r="O686" s="64">
        <f>IF($C$2="National Currency",IF(Investment_Breakdown_DATA!Y610=0,0,Investment_Breakdown_DATA!Y610),IF($C$2="Current Exchange rate",IF(Investment_Breakdown_DATA!Y610=0,0,Investment_Breakdown_DATA!Y610/ECO!Y26),IF($C$2="Constant Exchange rate",IF(Investment_Breakdown_DATA!Y610=0,0,Investment_Breakdown_DATA!Y610/ECO!Y61))))</f>
        <v>0</v>
      </c>
      <c r="P686" s="144">
        <f>IF($C$2="National Currency",IF(Investment_Breakdown_DATA!Z610=0,0,Investment_Breakdown_DATA!Z610),IF($C$2="Current Exchange rate",IF(Investment_Breakdown_DATA!Z610=0,0,Investment_Breakdown_DATA!Z610/ECO!Z26),IF($C$2="Constant Exchange rate",IF(Investment_Breakdown_DATA!Z610=0,0,Investment_Breakdown_DATA!Z610/ECO!Z61))))</f>
        <v>0</v>
      </c>
      <c r="Q686" s="63">
        <f t="shared" si="188"/>
        <v>0</v>
      </c>
      <c r="R686" s="63" t="str">
        <f t="shared" si="189"/>
        <v>-</v>
      </c>
      <c r="S686" s="63" t="str">
        <f t="shared" si="190"/>
        <v>-</v>
      </c>
    </row>
    <row r="687" spans="3:19" ht="15" x14ac:dyDescent="0.25">
      <c r="C687" s="165"/>
      <c r="D687" s="166"/>
      <c r="E687" s="61" t="str">
        <f t="shared" si="187"/>
        <v>IT</v>
      </c>
      <c r="F687" s="64">
        <f>IF($C$2="National Currency",IF(Investment_Breakdown_DATA!P611=0,0,Investment_Breakdown_DATA!P611),IF($C$2="Current Exchange rate",IF(Investment_Breakdown_DATA!P611=0,0,Investment_Breakdown_DATA!P611/ECO!P27),IF($C$2="Constant Exchange rate",IF(Investment_Breakdown_DATA!P611=0,0,Investment_Breakdown_DATA!P611/ECO!P62))))</f>
        <v>1317</v>
      </c>
      <c r="G687" s="64">
        <f>IF($C$2="National Currency",IF(Investment_Breakdown_DATA!Q611=0,0,Investment_Breakdown_DATA!Q611),IF($C$2="Current Exchange rate",IF(Investment_Breakdown_DATA!Q611=0,0,Investment_Breakdown_DATA!Q611/ECO!Q27),IF($C$2="Constant Exchange rate",IF(Investment_Breakdown_DATA!Q611=0,0,Investment_Breakdown_DATA!Q611/ECO!Q62))))</f>
        <v>1634</v>
      </c>
      <c r="H687" s="64">
        <f>IF($C$2="National Currency",IF(Investment_Breakdown_DATA!R611=0,0,Investment_Breakdown_DATA!R611),IF($C$2="Current Exchange rate",IF(Investment_Breakdown_DATA!R611=0,0,Investment_Breakdown_DATA!R611/ECO!R27),IF($C$2="Constant Exchange rate",IF(Investment_Breakdown_DATA!R611=0,0,Investment_Breakdown_DATA!R611/ECO!R62))))</f>
        <v>1883</v>
      </c>
      <c r="I687" s="64">
        <f>IF($C$2="National Currency",IF(Investment_Breakdown_DATA!S611=0,0,Investment_Breakdown_DATA!S611),IF($C$2="Current Exchange rate",IF(Investment_Breakdown_DATA!S611=0,0,Investment_Breakdown_DATA!S611/ECO!S27),IF($C$2="Constant Exchange rate",IF(Investment_Breakdown_DATA!S611=0,0,Investment_Breakdown_DATA!S611/ECO!S62))))</f>
        <v>1984</v>
      </c>
      <c r="J687" s="64">
        <f>IF($C$2="National Currency",IF(Investment_Breakdown_DATA!T611=0,0,Investment_Breakdown_DATA!T611),IF($C$2="Current Exchange rate",IF(Investment_Breakdown_DATA!T611=0,0,Investment_Breakdown_DATA!T611/ECO!T27),IF($C$2="Constant Exchange rate",IF(Investment_Breakdown_DATA!T611=0,0,Investment_Breakdown_DATA!T611/ECO!T62))))</f>
        <v>2393</v>
      </c>
      <c r="K687" s="64">
        <f>IF($C$2="National Currency",IF(Investment_Breakdown_DATA!U611=0,0,Investment_Breakdown_DATA!U611),IF($C$2="Current Exchange rate",IF(Investment_Breakdown_DATA!U611=0,0,Investment_Breakdown_DATA!U611/ECO!U27),IF($C$2="Constant Exchange rate",IF(Investment_Breakdown_DATA!U611=0,0,Investment_Breakdown_DATA!U611/ECO!U62))))</f>
        <v>2446</v>
      </c>
      <c r="L687" s="64">
        <f>IF($C$2="National Currency",IF(Investment_Breakdown_DATA!V611=0,0,Investment_Breakdown_DATA!V611),IF($C$2="Current Exchange rate",IF(Investment_Breakdown_DATA!V611=0,0,Investment_Breakdown_DATA!V611/ECO!V27),IF($C$2="Constant Exchange rate",IF(Investment_Breakdown_DATA!V611=0,0,Investment_Breakdown_DATA!V611/ECO!V62))))</f>
        <v>2417</v>
      </c>
      <c r="M687" s="64">
        <f>IF($C$2="National Currency",IF(Investment_Breakdown_DATA!W611=0,0,Investment_Breakdown_DATA!W611),IF($C$2="Current Exchange rate",IF(Investment_Breakdown_DATA!W611=0,0,Investment_Breakdown_DATA!W611/ECO!W27),IF($C$2="Constant Exchange rate",IF(Investment_Breakdown_DATA!W611=0,0,Investment_Breakdown_DATA!W611/ECO!W62))))</f>
        <v>2398</v>
      </c>
      <c r="N687" s="64">
        <f>IF($C$2="National Currency",IF(Investment_Breakdown_DATA!X611=0,0,Investment_Breakdown_DATA!X611),IF($C$2="Current Exchange rate",IF(Investment_Breakdown_DATA!X611=0,0,Investment_Breakdown_DATA!X611/ECO!X27),IF($C$2="Constant Exchange rate",IF(Investment_Breakdown_DATA!X611=0,0,Investment_Breakdown_DATA!X611/ECO!X62))))</f>
        <v>2332.8551000000002</v>
      </c>
      <c r="O687" s="64">
        <f>IF($C$2="National Currency",IF(Investment_Breakdown_DATA!Y611=0,0,Investment_Breakdown_DATA!Y611),IF($C$2="Current Exchange rate",IF(Investment_Breakdown_DATA!Y611=0,0,Investment_Breakdown_DATA!Y611/ECO!Y27),IF($C$2="Constant Exchange rate",IF(Investment_Breakdown_DATA!Y611=0,0,Investment_Breakdown_DATA!Y611/ECO!Y62))))</f>
        <v>2215</v>
      </c>
      <c r="P687" s="144">
        <f>IF($C$2="National Currency",IF(Investment_Breakdown_DATA!Z611=0,0,Investment_Breakdown_DATA!Z611),IF($C$2="Current Exchange rate",IF(Investment_Breakdown_DATA!Z611=0,0,Investment_Breakdown_DATA!Z611/ECO!Z27),IF($C$2="Constant Exchange rate",IF(Investment_Breakdown_DATA!Z611=0,0,Investment_Breakdown_DATA!Z611/ECO!Z62))))</f>
        <v>2060</v>
      </c>
      <c r="Q687" s="63">
        <f t="shared" si="188"/>
        <v>0.80111382131042219</v>
      </c>
      <c r="R687" s="63">
        <f t="shared" si="189"/>
        <v>-5.051968294130238E-2</v>
      </c>
      <c r="S687" s="63">
        <f t="shared" si="190"/>
        <v>0.6818526955201214</v>
      </c>
    </row>
    <row r="688" spans="3:19" ht="15" x14ac:dyDescent="0.25">
      <c r="C688" s="165"/>
      <c r="D688" s="166"/>
      <c r="E688" s="61" t="str">
        <f t="shared" si="187"/>
        <v>LI</v>
      </c>
      <c r="F688" s="64">
        <f>IF($C$2="National Currency",IF(Investment_Breakdown_DATA!P612=0,0,Investment_Breakdown_DATA!P612),IF($C$2="Current Exchange rate",IF(Investment_Breakdown_DATA!P612=0,0,Investment_Breakdown_DATA!P612/ECO!P28),IF($C$2="Constant Exchange rate",IF(Investment_Breakdown_DATA!P612=0,0,Investment_Breakdown_DATA!P612/ECO!P63))))</f>
        <v>0</v>
      </c>
      <c r="G688" s="64">
        <f>IF($C$2="National Currency",IF(Investment_Breakdown_DATA!Q612=0,0,Investment_Breakdown_DATA!Q612),IF($C$2="Current Exchange rate",IF(Investment_Breakdown_DATA!Q612=0,0,Investment_Breakdown_DATA!Q612/ECO!Q28),IF($C$2="Constant Exchange rate",IF(Investment_Breakdown_DATA!Q612=0,0,Investment_Breakdown_DATA!Q612/ECO!Q63))))</f>
        <v>0</v>
      </c>
      <c r="H688" s="64">
        <f>IF($C$2="National Currency",IF(Investment_Breakdown_DATA!R612=0,0,Investment_Breakdown_DATA!R612),IF($C$2="Current Exchange rate",IF(Investment_Breakdown_DATA!R612=0,0,Investment_Breakdown_DATA!R612/ECO!R28),IF($C$2="Constant Exchange rate",IF(Investment_Breakdown_DATA!R612=0,0,Investment_Breakdown_DATA!R612/ECO!R63))))</f>
        <v>0</v>
      </c>
      <c r="I688" s="64">
        <f>IF($C$2="National Currency",IF(Investment_Breakdown_DATA!S612=0,0,Investment_Breakdown_DATA!S612),IF($C$2="Current Exchange rate",IF(Investment_Breakdown_DATA!S612=0,0,Investment_Breakdown_DATA!S612/ECO!S28),IF($C$2="Constant Exchange rate",IF(Investment_Breakdown_DATA!S612=0,0,Investment_Breakdown_DATA!S612/ECO!S63))))</f>
        <v>0</v>
      </c>
      <c r="J688" s="64">
        <f>IF($C$2="National Currency",IF(Investment_Breakdown_DATA!T612=0,0,Investment_Breakdown_DATA!T612),IF($C$2="Current Exchange rate",IF(Investment_Breakdown_DATA!T612=0,0,Investment_Breakdown_DATA!T612/ECO!T28),IF($C$2="Constant Exchange rate",IF(Investment_Breakdown_DATA!T612=0,0,Investment_Breakdown_DATA!T612/ECO!T63))))</f>
        <v>0</v>
      </c>
      <c r="K688" s="64">
        <f>IF($C$2="National Currency",IF(Investment_Breakdown_DATA!U612=0,0,Investment_Breakdown_DATA!U612),IF($C$2="Current Exchange rate",IF(Investment_Breakdown_DATA!U612=0,0,Investment_Breakdown_DATA!U612/ECO!U28),IF($C$2="Constant Exchange rate",IF(Investment_Breakdown_DATA!U612=0,0,Investment_Breakdown_DATA!U612/ECO!U63))))</f>
        <v>0</v>
      </c>
      <c r="L688" s="64">
        <f>IF($C$2="National Currency",IF(Investment_Breakdown_DATA!V612=0,0,Investment_Breakdown_DATA!V612),IF($C$2="Current Exchange rate",IF(Investment_Breakdown_DATA!V612=0,0,Investment_Breakdown_DATA!V612/ECO!V28),IF($C$2="Constant Exchange rate",IF(Investment_Breakdown_DATA!V612=0,0,Investment_Breakdown_DATA!V612/ECO!V63))))</f>
        <v>0</v>
      </c>
      <c r="M688" s="64">
        <f>IF($C$2="National Currency",IF(Investment_Breakdown_DATA!W612=0,0,Investment_Breakdown_DATA!W612),IF($C$2="Current Exchange rate",IF(Investment_Breakdown_DATA!W612=0,0,Investment_Breakdown_DATA!W612/ECO!W28),IF($C$2="Constant Exchange rate",IF(Investment_Breakdown_DATA!W612=0,0,Investment_Breakdown_DATA!W612/ECO!W63))))</f>
        <v>0</v>
      </c>
      <c r="N688" s="64">
        <f>IF($C$2="National Currency",IF(Investment_Breakdown_DATA!X612=0,0,Investment_Breakdown_DATA!X612),IF($C$2="Current Exchange rate",IF(Investment_Breakdown_DATA!X612=0,0,Investment_Breakdown_DATA!X612/ECO!X28),IF($C$2="Constant Exchange rate",IF(Investment_Breakdown_DATA!X612=0,0,Investment_Breakdown_DATA!X612/ECO!X63))))</f>
        <v>0</v>
      </c>
      <c r="O688" s="64">
        <f>IF($C$2="National Currency",IF(Investment_Breakdown_DATA!Y612=0,0,Investment_Breakdown_DATA!Y612),IF($C$2="Current Exchange rate",IF(Investment_Breakdown_DATA!Y612=0,0,Investment_Breakdown_DATA!Y612/ECO!Y28),IF($C$2="Constant Exchange rate",IF(Investment_Breakdown_DATA!Y612=0,0,Investment_Breakdown_DATA!Y612/ECO!Y63))))</f>
        <v>0</v>
      </c>
      <c r="P688" s="144">
        <f>IF($C$2="National Currency",IF(Investment_Breakdown_DATA!Z612=0,0,Investment_Breakdown_DATA!Z612),IF($C$2="Current Exchange rate",IF(Investment_Breakdown_DATA!Z612=0,0,Investment_Breakdown_DATA!Z612/ECO!Z28),IF($C$2="Constant Exchange rate",IF(Investment_Breakdown_DATA!Z612=0,0,Investment_Breakdown_DATA!Z612/ECO!Z63))))</f>
        <v>0</v>
      </c>
      <c r="Q688" s="63">
        <f t="shared" si="188"/>
        <v>0</v>
      </c>
      <c r="R688" s="63" t="str">
        <f t="shared" si="189"/>
        <v>-</v>
      </c>
      <c r="S688" s="63" t="str">
        <f t="shared" si="190"/>
        <v>-</v>
      </c>
    </row>
    <row r="689" spans="3:19" ht="15" x14ac:dyDescent="0.25">
      <c r="C689" s="165"/>
      <c r="D689" s="166"/>
      <c r="E689" s="61" t="str">
        <f t="shared" si="187"/>
        <v>LU</v>
      </c>
      <c r="F689" s="64">
        <f>IF($C$2="National Currency",IF(Investment_Breakdown_DATA!P613=0,0,Investment_Breakdown_DATA!P613),IF($C$2="Current Exchange rate",IF(Investment_Breakdown_DATA!P613=0,0,Investment_Breakdown_DATA!P613/ECO!P29),IF($C$2="Constant Exchange rate",IF(Investment_Breakdown_DATA!P613=0,0,Investment_Breakdown_DATA!P613/ECO!P64))))</f>
        <v>0</v>
      </c>
      <c r="G689" s="64">
        <f>IF($C$2="National Currency",IF(Investment_Breakdown_DATA!Q613=0,0,Investment_Breakdown_DATA!Q613),IF($C$2="Current Exchange rate",IF(Investment_Breakdown_DATA!Q613=0,0,Investment_Breakdown_DATA!Q613/ECO!Q29),IF($C$2="Constant Exchange rate",IF(Investment_Breakdown_DATA!Q613=0,0,Investment_Breakdown_DATA!Q613/ECO!Q64))))</f>
        <v>0</v>
      </c>
      <c r="H689" s="64">
        <f>IF($C$2="National Currency",IF(Investment_Breakdown_DATA!R613=0,0,Investment_Breakdown_DATA!R613),IF($C$2="Current Exchange rate",IF(Investment_Breakdown_DATA!R613=0,0,Investment_Breakdown_DATA!R613/ECO!R29),IF($C$2="Constant Exchange rate",IF(Investment_Breakdown_DATA!R613=0,0,Investment_Breakdown_DATA!R613/ECO!R64))))</f>
        <v>0</v>
      </c>
      <c r="I689" s="64">
        <f>IF($C$2="National Currency",IF(Investment_Breakdown_DATA!S613=0,0,Investment_Breakdown_DATA!S613),IF($C$2="Current Exchange rate",IF(Investment_Breakdown_DATA!S613=0,0,Investment_Breakdown_DATA!S613/ECO!S29),IF($C$2="Constant Exchange rate",IF(Investment_Breakdown_DATA!S613=0,0,Investment_Breakdown_DATA!S613/ECO!S64))))</f>
        <v>0</v>
      </c>
      <c r="J689" s="64">
        <f>IF($C$2="National Currency",IF(Investment_Breakdown_DATA!T613=0,0,Investment_Breakdown_DATA!T613),IF($C$2="Current Exchange rate",IF(Investment_Breakdown_DATA!T613=0,0,Investment_Breakdown_DATA!T613/ECO!T29),IF($C$2="Constant Exchange rate",IF(Investment_Breakdown_DATA!T613=0,0,Investment_Breakdown_DATA!T613/ECO!T64))))</f>
        <v>0</v>
      </c>
      <c r="K689" s="64">
        <f>IF($C$2="National Currency",IF(Investment_Breakdown_DATA!U613=0,0,Investment_Breakdown_DATA!U613),IF($C$2="Current Exchange rate",IF(Investment_Breakdown_DATA!U613=0,0,Investment_Breakdown_DATA!U613/ECO!U29),IF($C$2="Constant Exchange rate",IF(Investment_Breakdown_DATA!U613=0,0,Investment_Breakdown_DATA!U613/ECO!U64))))</f>
        <v>0</v>
      </c>
      <c r="L689" s="64">
        <f>IF($C$2="National Currency",IF(Investment_Breakdown_DATA!V613=0,0,Investment_Breakdown_DATA!V613),IF($C$2="Current Exchange rate",IF(Investment_Breakdown_DATA!V613=0,0,Investment_Breakdown_DATA!V613/ECO!V29),IF($C$2="Constant Exchange rate",IF(Investment_Breakdown_DATA!V613=0,0,Investment_Breakdown_DATA!V613/ECO!V64))))</f>
        <v>0</v>
      </c>
      <c r="M689" s="64">
        <f>IF($C$2="National Currency",IF(Investment_Breakdown_DATA!W613=0,0,Investment_Breakdown_DATA!W613),IF($C$2="Current Exchange rate",IF(Investment_Breakdown_DATA!W613=0,0,Investment_Breakdown_DATA!W613/ECO!W29),IF($C$2="Constant Exchange rate",IF(Investment_Breakdown_DATA!W613=0,0,Investment_Breakdown_DATA!W613/ECO!W64))))</f>
        <v>0</v>
      </c>
      <c r="N689" s="64">
        <f>IF($C$2="National Currency",IF(Investment_Breakdown_DATA!X613=0,0,Investment_Breakdown_DATA!X613),IF($C$2="Current Exchange rate",IF(Investment_Breakdown_DATA!X613=0,0,Investment_Breakdown_DATA!X613/ECO!X29),IF($C$2="Constant Exchange rate",IF(Investment_Breakdown_DATA!X613=0,0,Investment_Breakdown_DATA!X613/ECO!X64))))</f>
        <v>0</v>
      </c>
      <c r="O689" s="64">
        <f>IF($C$2="National Currency",IF(Investment_Breakdown_DATA!Y613=0,0,Investment_Breakdown_DATA!Y613),IF($C$2="Current Exchange rate",IF(Investment_Breakdown_DATA!Y613=0,0,Investment_Breakdown_DATA!Y613/ECO!Y29),IF($C$2="Constant Exchange rate",IF(Investment_Breakdown_DATA!Y613=0,0,Investment_Breakdown_DATA!Y613/ECO!Y64))))</f>
        <v>0</v>
      </c>
      <c r="P689" s="144">
        <f>IF($C$2="National Currency",IF(Investment_Breakdown_DATA!Z613=0,0,Investment_Breakdown_DATA!Z613),IF($C$2="Current Exchange rate",IF(Investment_Breakdown_DATA!Z613=0,0,Investment_Breakdown_DATA!Z613/ECO!Z29),IF($C$2="Constant Exchange rate",IF(Investment_Breakdown_DATA!Z613=0,0,Investment_Breakdown_DATA!Z613/ECO!Z64))))</f>
        <v>0</v>
      </c>
      <c r="Q689" s="63">
        <f t="shared" si="188"/>
        <v>0</v>
      </c>
      <c r="R689" s="63" t="str">
        <f t="shared" si="189"/>
        <v>-</v>
      </c>
      <c r="S689" s="63" t="str">
        <f t="shared" si="190"/>
        <v>-</v>
      </c>
    </row>
    <row r="690" spans="3:19" ht="15" x14ac:dyDescent="0.25">
      <c r="C690" s="165"/>
      <c r="D690" s="166"/>
      <c r="E690" s="61" t="str">
        <f t="shared" si="187"/>
        <v>LV</v>
      </c>
      <c r="F690" s="64">
        <f>IF($C$2="National Currency",IF(Investment_Breakdown_DATA!P614=0,0,Investment_Breakdown_DATA!P614),IF($C$2="Current Exchange rate",IF(Investment_Breakdown_DATA!P614=0,0,Investment_Breakdown_DATA!P614/ECO!P30),IF($C$2="Constant Exchange rate",IF(Investment_Breakdown_DATA!P614=0,0,Investment_Breakdown_DATA!P614/ECO!P65))))</f>
        <v>0</v>
      </c>
      <c r="G690" s="64">
        <f>IF($C$2="National Currency",IF(Investment_Breakdown_DATA!Q614=0,0,Investment_Breakdown_DATA!Q614),IF($C$2="Current Exchange rate",IF(Investment_Breakdown_DATA!Q614=0,0,Investment_Breakdown_DATA!Q614/ECO!Q30),IF($C$2="Constant Exchange rate",IF(Investment_Breakdown_DATA!Q614=0,0,Investment_Breakdown_DATA!Q614/ECO!Q65))))</f>
        <v>0</v>
      </c>
      <c r="H690" s="64">
        <f>IF($C$2="National Currency",IF(Investment_Breakdown_DATA!R614=0,0,Investment_Breakdown_DATA!R614),IF($C$2="Current Exchange rate",IF(Investment_Breakdown_DATA!R614=0,0,Investment_Breakdown_DATA!R614/ECO!R30),IF($C$2="Constant Exchange rate",IF(Investment_Breakdown_DATA!R614=0,0,Investment_Breakdown_DATA!R614/ECO!R65))))</f>
        <v>0</v>
      </c>
      <c r="I690" s="64">
        <f>IF($C$2="National Currency",IF(Investment_Breakdown_DATA!S614=0,0,Investment_Breakdown_DATA!S614),IF($C$2="Current Exchange rate",IF(Investment_Breakdown_DATA!S614=0,0,Investment_Breakdown_DATA!S614/ECO!S30),IF($C$2="Constant Exchange rate",IF(Investment_Breakdown_DATA!S614=0,0,Investment_Breakdown_DATA!S614/ECO!S65))))</f>
        <v>0</v>
      </c>
      <c r="J690" s="64">
        <f>IF($C$2="National Currency",IF(Investment_Breakdown_DATA!T614=0,0,Investment_Breakdown_DATA!T614),IF($C$2="Current Exchange rate",IF(Investment_Breakdown_DATA!T614=0,0,Investment_Breakdown_DATA!T614/ECO!T30),IF($C$2="Constant Exchange rate",IF(Investment_Breakdown_DATA!T614=0,0,Investment_Breakdown_DATA!T614/ECO!T65))))</f>
        <v>0</v>
      </c>
      <c r="K690" s="64">
        <f>IF($C$2="National Currency",IF(Investment_Breakdown_DATA!U614=0,0,Investment_Breakdown_DATA!U614),IF($C$2="Current Exchange rate",IF(Investment_Breakdown_DATA!U614=0,0,Investment_Breakdown_DATA!U614/ECO!U30),IF($C$2="Constant Exchange rate",IF(Investment_Breakdown_DATA!U614=0,0,Investment_Breakdown_DATA!U614/ECO!U65))))</f>
        <v>0</v>
      </c>
      <c r="L690" s="64">
        <f>IF($C$2="National Currency",IF(Investment_Breakdown_DATA!V614=0,0,Investment_Breakdown_DATA!V614),IF($C$2="Current Exchange rate",IF(Investment_Breakdown_DATA!V614=0,0,Investment_Breakdown_DATA!V614/ECO!V30),IF($C$2="Constant Exchange rate",IF(Investment_Breakdown_DATA!V614=0,0,Investment_Breakdown_DATA!V614/ECO!V65))))</f>
        <v>0</v>
      </c>
      <c r="M690" s="64">
        <f>IF($C$2="National Currency",IF(Investment_Breakdown_DATA!W614=0,0,Investment_Breakdown_DATA!W614),IF($C$2="Current Exchange rate",IF(Investment_Breakdown_DATA!W614=0,0,Investment_Breakdown_DATA!W614/ECO!W30),IF($C$2="Constant Exchange rate",IF(Investment_Breakdown_DATA!W614=0,0,Investment_Breakdown_DATA!W614/ECO!W65))))</f>
        <v>0</v>
      </c>
      <c r="N690" s="64">
        <f>IF($C$2="National Currency",IF(Investment_Breakdown_DATA!X614=0,0,Investment_Breakdown_DATA!X614),IF($C$2="Current Exchange rate",IF(Investment_Breakdown_DATA!X614=0,0,Investment_Breakdown_DATA!X614/ECO!X30),IF($C$2="Constant Exchange rate",IF(Investment_Breakdown_DATA!X614=0,0,Investment_Breakdown_DATA!X614/ECO!X65))))</f>
        <v>0</v>
      </c>
      <c r="O690" s="64">
        <f>IF($C$2="National Currency",IF(Investment_Breakdown_DATA!Y614=0,0,Investment_Breakdown_DATA!Y614),IF($C$2="Current Exchange rate",IF(Investment_Breakdown_DATA!Y614=0,0,Investment_Breakdown_DATA!Y614/ECO!Y30),IF($C$2="Constant Exchange rate",IF(Investment_Breakdown_DATA!Y614=0,0,Investment_Breakdown_DATA!Y614/ECO!Y65))))</f>
        <v>0</v>
      </c>
      <c r="P690" s="144">
        <f>IF($C$2="National Currency",IF(Investment_Breakdown_DATA!Z614=0,0,Investment_Breakdown_DATA!Z614),IF($C$2="Current Exchange rate",IF(Investment_Breakdown_DATA!Z614=0,0,Investment_Breakdown_DATA!Z614/ECO!Z30),IF($C$2="Constant Exchange rate",IF(Investment_Breakdown_DATA!Z614=0,0,Investment_Breakdown_DATA!Z614/ECO!Z65))))</f>
        <v>0</v>
      </c>
      <c r="Q690" s="63">
        <f t="shared" si="188"/>
        <v>0</v>
      </c>
      <c r="R690" s="63" t="str">
        <f t="shared" si="189"/>
        <v>-</v>
      </c>
      <c r="S690" s="63" t="str">
        <f t="shared" si="190"/>
        <v>-</v>
      </c>
    </row>
    <row r="691" spans="3:19" ht="15" x14ac:dyDescent="0.25">
      <c r="C691" s="165"/>
      <c r="D691" s="166"/>
      <c r="E691" s="61" t="str">
        <f t="shared" si="187"/>
        <v>MT</v>
      </c>
      <c r="F691" s="64">
        <f>IF($C$2="National Currency",IF(Investment_Breakdown_DATA!P615=0,0,Investment_Breakdown_DATA!P615),IF($C$2="Current Exchange rate",IF(Investment_Breakdown_DATA!P615=0,0,Investment_Breakdown_DATA!P615/ECO!P31),IF($C$2="Constant Exchange rate",IF(Investment_Breakdown_DATA!P615=0,0,Investment_Breakdown_DATA!P615/ECO!P66))))</f>
        <v>0</v>
      </c>
      <c r="G691" s="64">
        <f>IF($C$2="National Currency",IF(Investment_Breakdown_DATA!Q615=0,0,Investment_Breakdown_DATA!Q615),IF($C$2="Current Exchange rate",IF(Investment_Breakdown_DATA!Q615=0,0,Investment_Breakdown_DATA!Q615/ECO!Q31),IF($C$2="Constant Exchange rate",IF(Investment_Breakdown_DATA!Q615=0,0,Investment_Breakdown_DATA!Q615/ECO!Q66))))</f>
        <v>0</v>
      </c>
      <c r="H691" s="64">
        <f>IF($C$2="National Currency",IF(Investment_Breakdown_DATA!R615=0,0,Investment_Breakdown_DATA!R615),IF($C$2="Current Exchange rate",IF(Investment_Breakdown_DATA!R615=0,0,Investment_Breakdown_DATA!R615/ECO!R31),IF($C$2="Constant Exchange rate",IF(Investment_Breakdown_DATA!R615=0,0,Investment_Breakdown_DATA!R615/ECO!R66))))</f>
        <v>0</v>
      </c>
      <c r="I691" s="64">
        <f>IF($C$2="National Currency",IF(Investment_Breakdown_DATA!S615=0,0,Investment_Breakdown_DATA!S615),IF($C$2="Current Exchange rate",IF(Investment_Breakdown_DATA!S615=0,0,Investment_Breakdown_DATA!S615/ECO!S31),IF($C$2="Constant Exchange rate",IF(Investment_Breakdown_DATA!S615=0,0,Investment_Breakdown_DATA!S615/ECO!S66))))</f>
        <v>0</v>
      </c>
      <c r="J691" s="64">
        <f>IF($C$2="National Currency",IF(Investment_Breakdown_DATA!T615=0,0,Investment_Breakdown_DATA!T615),IF($C$2="Current Exchange rate",IF(Investment_Breakdown_DATA!T615=0,0,Investment_Breakdown_DATA!T615/ECO!T31),IF($C$2="Constant Exchange rate",IF(Investment_Breakdown_DATA!T615=0,0,Investment_Breakdown_DATA!T615/ECO!T66))))</f>
        <v>0</v>
      </c>
      <c r="K691" s="64">
        <f>IF($C$2="National Currency",IF(Investment_Breakdown_DATA!U615=0,0,Investment_Breakdown_DATA!U615),IF($C$2="Current Exchange rate",IF(Investment_Breakdown_DATA!U615=0,0,Investment_Breakdown_DATA!U615/ECO!U31),IF($C$2="Constant Exchange rate",IF(Investment_Breakdown_DATA!U615=0,0,Investment_Breakdown_DATA!U615/ECO!U66))))</f>
        <v>0</v>
      </c>
      <c r="L691" s="64">
        <f>IF($C$2="National Currency",IF(Investment_Breakdown_DATA!V615=0,0,Investment_Breakdown_DATA!V615),IF($C$2="Current Exchange rate",IF(Investment_Breakdown_DATA!V615=0,0,Investment_Breakdown_DATA!V615/ECO!V31),IF($C$2="Constant Exchange rate",IF(Investment_Breakdown_DATA!V615=0,0,Investment_Breakdown_DATA!V615/ECO!V66))))</f>
        <v>0</v>
      </c>
      <c r="M691" s="64">
        <f>IF($C$2="National Currency",IF(Investment_Breakdown_DATA!W615=0,0,Investment_Breakdown_DATA!W615),IF($C$2="Current Exchange rate",IF(Investment_Breakdown_DATA!W615=0,0,Investment_Breakdown_DATA!W615/ECO!W31),IF($C$2="Constant Exchange rate",IF(Investment_Breakdown_DATA!W615=0,0,Investment_Breakdown_DATA!W615/ECO!W66))))</f>
        <v>0</v>
      </c>
      <c r="N691" s="64">
        <f>IF($C$2="National Currency",IF(Investment_Breakdown_DATA!X615=0,0,Investment_Breakdown_DATA!X615),IF($C$2="Current Exchange rate",IF(Investment_Breakdown_DATA!X615=0,0,Investment_Breakdown_DATA!X615/ECO!X31),IF($C$2="Constant Exchange rate",IF(Investment_Breakdown_DATA!X615=0,0,Investment_Breakdown_DATA!X615/ECO!X66))))</f>
        <v>0</v>
      </c>
      <c r="O691" s="64">
        <f>IF($C$2="National Currency",IF(Investment_Breakdown_DATA!Y615=0,0,Investment_Breakdown_DATA!Y615),IF($C$2="Current Exchange rate",IF(Investment_Breakdown_DATA!Y615=0,0,Investment_Breakdown_DATA!Y615/ECO!Y31),IF($C$2="Constant Exchange rate",IF(Investment_Breakdown_DATA!Y615=0,0,Investment_Breakdown_DATA!Y615/ECO!Y66))))</f>
        <v>0</v>
      </c>
      <c r="P691" s="144">
        <f>IF($C$2="National Currency",IF(Investment_Breakdown_DATA!Z615=0,0,Investment_Breakdown_DATA!Z615),IF($C$2="Current Exchange rate",IF(Investment_Breakdown_DATA!Z615=0,0,Investment_Breakdown_DATA!Z615/ECO!Z31),IF($C$2="Constant Exchange rate",IF(Investment_Breakdown_DATA!Z615=0,0,Investment_Breakdown_DATA!Z615/ECO!Z66))))</f>
        <v>0</v>
      </c>
      <c r="Q691" s="63">
        <f t="shared" si="188"/>
        <v>0</v>
      </c>
      <c r="R691" s="63" t="str">
        <f t="shared" si="189"/>
        <v>-</v>
      </c>
      <c r="S691" s="63" t="str">
        <f t="shared" si="190"/>
        <v>-</v>
      </c>
    </row>
    <row r="692" spans="3:19" ht="15" x14ac:dyDescent="0.25">
      <c r="C692" s="165"/>
      <c r="D692" s="166"/>
      <c r="E692" s="61" t="str">
        <f t="shared" si="187"/>
        <v>NL</v>
      </c>
      <c r="F692" s="64">
        <f>IF($C$2="National Currency",IF(Investment_Breakdown_DATA!P616=0,0,Investment_Breakdown_DATA!P616),IF($C$2="Current Exchange rate",IF(Investment_Breakdown_DATA!P616=0,0,Investment_Breakdown_DATA!P616/ECO!P32),IF($C$2="Constant Exchange rate",IF(Investment_Breakdown_DATA!P616=0,0,Investment_Breakdown_DATA!P616/ECO!P67))))</f>
        <v>0</v>
      </c>
      <c r="G692" s="64">
        <f>IF($C$2="National Currency",IF(Investment_Breakdown_DATA!Q616=0,0,Investment_Breakdown_DATA!Q616),IF($C$2="Current Exchange rate",IF(Investment_Breakdown_DATA!Q616=0,0,Investment_Breakdown_DATA!Q616/ECO!Q32),IF($C$2="Constant Exchange rate",IF(Investment_Breakdown_DATA!Q616=0,0,Investment_Breakdown_DATA!Q616/ECO!Q67))))</f>
        <v>0</v>
      </c>
      <c r="H692" s="64">
        <f>IF($C$2="National Currency",IF(Investment_Breakdown_DATA!R616=0,0,Investment_Breakdown_DATA!R616),IF($C$2="Current Exchange rate",IF(Investment_Breakdown_DATA!R616=0,0,Investment_Breakdown_DATA!R616/ECO!R32),IF($C$2="Constant Exchange rate",IF(Investment_Breakdown_DATA!R616=0,0,Investment_Breakdown_DATA!R616/ECO!R67))))</f>
        <v>0</v>
      </c>
      <c r="I692" s="64">
        <f>IF($C$2="National Currency",IF(Investment_Breakdown_DATA!S616=0,0,Investment_Breakdown_DATA!S616),IF($C$2="Current Exchange rate",IF(Investment_Breakdown_DATA!S616=0,0,Investment_Breakdown_DATA!S616/ECO!S32),IF($C$2="Constant Exchange rate",IF(Investment_Breakdown_DATA!S616=0,0,Investment_Breakdown_DATA!S616/ECO!S67))))</f>
        <v>0</v>
      </c>
      <c r="J692" s="64">
        <f>IF($C$2="National Currency",IF(Investment_Breakdown_DATA!T616=0,0,Investment_Breakdown_DATA!T616),IF($C$2="Current Exchange rate",IF(Investment_Breakdown_DATA!T616=0,0,Investment_Breakdown_DATA!T616/ECO!T32),IF($C$2="Constant Exchange rate",IF(Investment_Breakdown_DATA!T616=0,0,Investment_Breakdown_DATA!T616/ECO!T67))))</f>
        <v>0</v>
      </c>
      <c r="K692" s="64">
        <f>IF($C$2="National Currency",IF(Investment_Breakdown_DATA!U616=0,0,Investment_Breakdown_DATA!U616),IF($C$2="Current Exchange rate",IF(Investment_Breakdown_DATA!U616=0,0,Investment_Breakdown_DATA!U616/ECO!U32),IF($C$2="Constant Exchange rate",IF(Investment_Breakdown_DATA!U616=0,0,Investment_Breakdown_DATA!U616/ECO!U67))))</f>
        <v>0</v>
      </c>
      <c r="L692" s="64">
        <f>IF($C$2="National Currency",IF(Investment_Breakdown_DATA!V616=0,0,Investment_Breakdown_DATA!V616),IF($C$2="Current Exchange rate",IF(Investment_Breakdown_DATA!V616=0,0,Investment_Breakdown_DATA!V616/ECO!V32),IF($C$2="Constant Exchange rate",IF(Investment_Breakdown_DATA!V616=0,0,Investment_Breakdown_DATA!V616/ECO!V67))))</f>
        <v>0</v>
      </c>
      <c r="M692" s="64">
        <f>IF($C$2="National Currency",IF(Investment_Breakdown_DATA!W616=0,0,Investment_Breakdown_DATA!W616),IF($C$2="Current Exchange rate",IF(Investment_Breakdown_DATA!W616=0,0,Investment_Breakdown_DATA!W616/ECO!W32),IF($C$2="Constant Exchange rate",IF(Investment_Breakdown_DATA!W616=0,0,Investment_Breakdown_DATA!W616/ECO!W67))))</f>
        <v>0</v>
      </c>
      <c r="N692" s="64">
        <f>IF($C$2="National Currency",IF(Investment_Breakdown_DATA!X616=0,0,Investment_Breakdown_DATA!X616),IF($C$2="Current Exchange rate",IF(Investment_Breakdown_DATA!X616=0,0,Investment_Breakdown_DATA!X616/ECO!X32),IF($C$2="Constant Exchange rate",IF(Investment_Breakdown_DATA!X616=0,0,Investment_Breakdown_DATA!X616/ECO!X67))))</f>
        <v>0</v>
      </c>
      <c r="O692" s="64">
        <f>IF($C$2="National Currency",IF(Investment_Breakdown_DATA!Y616=0,0,Investment_Breakdown_DATA!Y616),IF($C$2="Current Exchange rate",IF(Investment_Breakdown_DATA!Y616=0,0,Investment_Breakdown_DATA!Y616/ECO!Y32),IF($C$2="Constant Exchange rate",IF(Investment_Breakdown_DATA!Y616=0,0,Investment_Breakdown_DATA!Y616/ECO!Y67))))</f>
        <v>0</v>
      </c>
      <c r="P692" s="144">
        <f>IF($C$2="National Currency",IF(Investment_Breakdown_DATA!Z616=0,0,Investment_Breakdown_DATA!Z616),IF($C$2="Current Exchange rate",IF(Investment_Breakdown_DATA!Z616=0,0,Investment_Breakdown_DATA!Z616/ECO!Z32),IF($C$2="Constant Exchange rate",IF(Investment_Breakdown_DATA!Z616=0,0,Investment_Breakdown_DATA!Z616/ECO!Z67))))</f>
        <v>0</v>
      </c>
      <c r="Q692" s="63">
        <f t="shared" si="188"/>
        <v>0</v>
      </c>
      <c r="R692" s="63" t="str">
        <f t="shared" si="189"/>
        <v>-</v>
      </c>
      <c r="S692" s="63" t="str">
        <f t="shared" si="190"/>
        <v>-</v>
      </c>
    </row>
    <row r="693" spans="3:19" ht="15" x14ac:dyDescent="0.25">
      <c r="C693" s="165"/>
      <c r="D693" s="166"/>
      <c r="E693" s="61" t="str">
        <f t="shared" si="187"/>
        <v>NO</v>
      </c>
      <c r="F693" s="64">
        <f>IF($C$2="National Currency",IF(Investment_Breakdown_DATA!P617=0,0,Investment_Breakdown_DATA!P617),IF($C$2="Current Exchange rate",IF(Investment_Breakdown_DATA!P617=0,0,Investment_Breakdown_DATA!P617/ECO!P33),IF($C$2="Constant Exchange rate",IF(Investment_Breakdown_DATA!P617=0,0,Investment_Breakdown_DATA!P617/ECO!P68))))</f>
        <v>0</v>
      </c>
      <c r="G693" s="64">
        <f>IF($C$2="National Currency",IF(Investment_Breakdown_DATA!Q617=0,0,Investment_Breakdown_DATA!Q617),IF($C$2="Current Exchange rate",IF(Investment_Breakdown_DATA!Q617=0,0,Investment_Breakdown_DATA!Q617/ECO!Q33),IF($C$2="Constant Exchange rate",IF(Investment_Breakdown_DATA!Q617=0,0,Investment_Breakdown_DATA!Q617/ECO!Q68))))</f>
        <v>0</v>
      </c>
      <c r="H693" s="64">
        <f>IF($C$2="National Currency",IF(Investment_Breakdown_DATA!R617=0,0,Investment_Breakdown_DATA!R617),IF($C$2="Current Exchange rate",IF(Investment_Breakdown_DATA!R617=0,0,Investment_Breakdown_DATA!R617/ECO!R33),IF($C$2="Constant Exchange rate",IF(Investment_Breakdown_DATA!R617=0,0,Investment_Breakdown_DATA!R617/ECO!R68))))</f>
        <v>0</v>
      </c>
      <c r="I693" s="64">
        <f>IF($C$2="National Currency",IF(Investment_Breakdown_DATA!S617=0,0,Investment_Breakdown_DATA!S617),IF($C$2="Current Exchange rate",IF(Investment_Breakdown_DATA!S617=0,0,Investment_Breakdown_DATA!S617/ECO!S33),IF($C$2="Constant Exchange rate",IF(Investment_Breakdown_DATA!S617=0,0,Investment_Breakdown_DATA!S617/ECO!S68))))</f>
        <v>0</v>
      </c>
      <c r="J693" s="64">
        <f>IF($C$2="National Currency",IF(Investment_Breakdown_DATA!T617=0,0,Investment_Breakdown_DATA!T617),IF($C$2="Current Exchange rate",IF(Investment_Breakdown_DATA!T617=0,0,Investment_Breakdown_DATA!T617/ECO!T33),IF($C$2="Constant Exchange rate",IF(Investment_Breakdown_DATA!T617=0,0,Investment_Breakdown_DATA!T617/ECO!T68))))</f>
        <v>0</v>
      </c>
      <c r="K693" s="64">
        <f>IF($C$2="National Currency",IF(Investment_Breakdown_DATA!U617=0,0,Investment_Breakdown_DATA!U617),IF($C$2="Current Exchange rate",IF(Investment_Breakdown_DATA!U617=0,0,Investment_Breakdown_DATA!U617/ECO!U33),IF($C$2="Constant Exchange rate",IF(Investment_Breakdown_DATA!U617=0,0,Investment_Breakdown_DATA!U617/ECO!U68))))</f>
        <v>0</v>
      </c>
      <c r="L693" s="64">
        <f>IF($C$2="National Currency",IF(Investment_Breakdown_DATA!V617=0,0,Investment_Breakdown_DATA!V617),IF($C$2="Current Exchange rate",IF(Investment_Breakdown_DATA!V617=0,0,Investment_Breakdown_DATA!V617/ECO!V33),IF($C$2="Constant Exchange rate",IF(Investment_Breakdown_DATA!V617=0,0,Investment_Breakdown_DATA!V617/ECO!V68))))</f>
        <v>0</v>
      </c>
      <c r="M693" s="64">
        <f>IF($C$2="National Currency",IF(Investment_Breakdown_DATA!W617=0,0,Investment_Breakdown_DATA!W617),IF($C$2="Current Exchange rate",IF(Investment_Breakdown_DATA!W617=0,0,Investment_Breakdown_DATA!W617/ECO!W33),IF($C$2="Constant Exchange rate",IF(Investment_Breakdown_DATA!W617=0,0,Investment_Breakdown_DATA!W617/ECO!W68))))</f>
        <v>0</v>
      </c>
      <c r="N693" s="64">
        <f>IF($C$2="National Currency",IF(Investment_Breakdown_DATA!X617=0,0,Investment_Breakdown_DATA!X617),IF($C$2="Current Exchange rate",IF(Investment_Breakdown_DATA!X617=0,0,Investment_Breakdown_DATA!X617/ECO!X33),IF($C$2="Constant Exchange rate",IF(Investment_Breakdown_DATA!X617=0,0,Investment_Breakdown_DATA!X617/ECO!X68))))</f>
        <v>0</v>
      </c>
      <c r="O693" s="64">
        <f>IF($C$2="National Currency",IF(Investment_Breakdown_DATA!Y617=0,0,Investment_Breakdown_DATA!Y617),IF($C$2="Current Exchange rate",IF(Investment_Breakdown_DATA!Y617=0,0,Investment_Breakdown_DATA!Y617/ECO!Y33),IF($C$2="Constant Exchange rate",IF(Investment_Breakdown_DATA!Y617=0,0,Investment_Breakdown_DATA!Y617/ECO!Y68))))</f>
        <v>0</v>
      </c>
      <c r="P693" s="144">
        <f>IF($C$2="National Currency",IF(Investment_Breakdown_DATA!Z617=0,0,Investment_Breakdown_DATA!Z617),IF($C$2="Current Exchange rate",IF(Investment_Breakdown_DATA!Z617=0,0,Investment_Breakdown_DATA!Z617/ECO!Z33),IF($C$2="Constant Exchange rate",IF(Investment_Breakdown_DATA!Z617=0,0,Investment_Breakdown_DATA!Z617/ECO!Z68))))</f>
        <v>0</v>
      </c>
      <c r="Q693" s="63">
        <f t="shared" si="188"/>
        <v>0</v>
      </c>
      <c r="R693" s="63" t="str">
        <f t="shared" si="189"/>
        <v>-</v>
      </c>
      <c r="S693" s="63" t="str">
        <f t="shared" si="190"/>
        <v>-</v>
      </c>
    </row>
    <row r="694" spans="3:19" ht="15" x14ac:dyDescent="0.25">
      <c r="C694" s="165"/>
      <c r="D694" s="166"/>
      <c r="E694" s="61" t="str">
        <f t="shared" si="187"/>
        <v>PL</v>
      </c>
      <c r="F694" s="64">
        <f>IF($C$2="National Currency",IF(Investment_Breakdown_DATA!P618=0,0,Investment_Breakdown_DATA!P618),IF($C$2="Current Exchange rate",IF(Investment_Breakdown_DATA!P618=0,0,Investment_Breakdown_DATA!P618/ECO!P34),IF($C$2="Constant Exchange rate",IF(Investment_Breakdown_DATA!P618=0,0,Investment_Breakdown_DATA!P618/ECO!P69))))</f>
        <v>0</v>
      </c>
      <c r="G694" s="64">
        <f>IF($C$2="National Currency",IF(Investment_Breakdown_DATA!Q618=0,0,Investment_Breakdown_DATA!Q618),IF($C$2="Current Exchange rate",IF(Investment_Breakdown_DATA!Q618=0,0,Investment_Breakdown_DATA!Q618/ECO!Q34),IF($C$2="Constant Exchange rate",IF(Investment_Breakdown_DATA!Q618=0,0,Investment_Breakdown_DATA!Q618/ECO!Q69))))</f>
        <v>0</v>
      </c>
      <c r="H694" s="64">
        <f>IF($C$2="National Currency",IF(Investment_Breakdown_DATA!R618=0,0,Investment_Breakdown_DATA!R618),IF($C$2="Current Exchange rate",IF(Investment_Breakdown_DATA!R618=0,0,Investment_Breakdown_DATA!R618/ECO!R34),IF($C$2="Constant Exchange rate",IF(Investment_Breakdown_DATA!R618=0,0,Investment_Breakdown_DATA!R618/ECO!R69))))</f>
        <v>0</v>
      </c>
      <c r="I694" s="64">
        <f>IF($C$2="National Currency",IF(Investment_Breakdown_DATA!S618=0,0,Investment_Breakdown_DATA!S618),IF($C$2="Current Exchange rate",IF(Investment_Breakdown_DATA!S618=0,0,Investment_Breakdown_DATA!S618/ECO!S34),IF($C$2="Constant Exchange rate",IF(Investment_Breakdown_DATA!S618=0,0,Investment_Breakdown_DATA!S618/ECO!S69))))</f>
        <v>0</v>
      </c>
      <c r="J694" s="64">
        <f>IF($C$2="National Currency",IF(Investment_Breakdown_DATA!T618=0,0,Investment_Breakdown_DATA!T618),IF($C$2="Current Exchange rate",IF(Investment_Breakdown_DATA!T618=0,0,Investment_Breakdown_DATA!T618/ECO!T34),IF($C$2="Constant Exchange rate",IF(Investment_Breakdown_DATA!T618=0,0,Investment_Breakdown_DATA!T618/ECO!T69))))</f>
        <v>0</v>
      </c>
      <c r="K694" s="64">
        <f>IF($C$2="National Currency",IF(Investment_Breakdown_DATA!U618=0,0,Investment_Breakdown_DATA!U618),IF($C$2="Current Exchange rate",IF(Investment_Breakdown_DATA!U618=0,0,Investment_Breakdown_DATA!U618/ECO!U34),IF($C$2="Constant Exchange rate",IF(Investment_Breakdown_DATA!U618=0,0,Investment_Breakdown_DATA!U618/ECO!U69))))</f>
        <v>0</v>
      </c>
      <c r="L694" s="64">
        <f>IF($C$2="National Currency",IF(Investment_Breakdown_DATA!V618=0,0,Investment_Breakdown_DATA!V618),IF($C$2="Current Exchange rate",IF(Investment_Breakdown_DATA!V618=0,0,Investment_Breakdown_DATA!V618/ECO!V34),IF($C$2="Constant Exchange rate",IF(Investment_Breakdown_DATA!V618=0,0,Investment_Breakdown_DATA!V618/ECO!V69))))</f>
        <v>0</v>
      </c>
      <c r="M694" s="64">
        <f>IF($C$2="National Currency",IF(Investment_Breakdown_DATA!W618=0,0,Investment_Breakdown_DATA!W618),IF($C$2="Current Exchange rate",IF(Investment_Breakdown_DATA!W618=0,0,Investment_Breakdown_DATA!W618/ECO!W34),IF($C$2="Constant Exchange rate",IF(Investment_Breakdown_DATA!W618=0,0,Investment_Breakdown_DATA!W618/ECO!W69))))</f>
        <v>0</v>
      </c>
      <c r="N694" s="64">
        <f>IF($C$2="National Currency",IF(Investment_Breakdown_DATA!X618=0,0,Investment_Breakdown_DATA!X618),IF($C$2="Current Exchange rate",IF(Investment_Breakdown_DATA!X618=0,0,Investment_Breakdown_DATA!X618/ECO!X34),IF($C$2="Constant Exchange rate",IF(Investment_Breakdown_DATA!X618=0,0,Investment_Breakdown_DATA!X618/ECO!X69))))</f>
        <v>0</v>
      </c>
      <c r="O694" s="64">
        <f>IF($C$2="National Currency",IF(Investment_Breakdown_DATA!Y618=0,0,Investment_Breakdown_DATA!Y618),IF($C$2="Current Exchange rate",IF(Investment_Breakdown_DATA!Y618=0,0,Investment_Breakdown_DATA!Y618/ECO!Y34),IF($C$2="Constant Exchange rate",IF(Investment_Breakdown_DATA!Y618=0,0,Investment_Breakdown_DATA!Y618/ECO!Y69))))</f>
        <v>0</v>
      </c>
      <c r="P694" s="144">
        <f>IF($C$2="National Currency",IF(Investment_Breakdown_DATA!Z618=0,0,Investment_Breakdown_DATA!Z618),IF($C$2="Current Exchange rate",IF(Investment_Breakdown_DATA!Z618=0,0,Investment_Breakdown_DATA!Z618/ECO!Z34),IF($C$2="Constant Exchange rate",IF(Investment_Breakdown_DATA!Z618=0,0,Investment_Breakdown_DATA!Z618/ECO!Z69))))</f>
        <v>0</v>
      </c>
      <c r="Q694" s="63">
        <f t="shared" si="188"/>
        <v>0</v>
      </c>
      <c r="R694" s="63" t="str">
        <f t="shared" si="189"/>
        <v>-</v>
      </c>
      <c r="S694" s="63" t="str">
        <f t="shared" si="190"/>
        <v>-</v>
      </c>
    </row>
    <row r="695" spans="3:19" ht="15" x14ac:dyDescent="0.25">
      <c r="C695" s="165"/>
      <c r="D695" s="166"/>
      <c r="E695" s="61" t="str">
        <f t="shared" si="187"/>
        <v>PT</v>
      </c>
      <c r="F695" s="64">
        <f>IF($C$2="National Currency",IF(Investment_Breakdown_DATA!P619=0,0,Investment_Breakdown_DATA!P619),IF($C$2="Current Exchange rate",IF(Investment_Breakdown_DATA!P619=0,0,Investment_Breakdown_DATA!P619/ECO!P35),IF($C$2="Constant Exchange rate",IF(Investment_Breakdown_DATA!P619=0,0,Investment_Breakdown_DATA!P619/ECO!P70))))</f>
        <v>0</v>
      </c>
      <c r="G695" s="64">
        <f>IF($C$2="National Currency",IF(Investment_Breakdown_DATA!Q619=0,0,Investment_Breakdown_DATA!Q619),IF($C$2="Current Exchange rate",IF(Investment_Breakdown_DATA!Q619=0,0,Investment_Breakdown_DATA!Q619/ECO!Q35),IF($C$2="Constant Exchange rate",IF(Investment_Breakdown_DATA!Q619=0,0,Investment_Breakdown_DATA!Q619/ECO!Q70))))</f>
        <v>0</v>
      </c>
      <c r="H695" s="64">
        <f>IF($C$2="National Currency",IF(Investment_Breakdown_DATA!R619=0,0,Investment_Breakdown_DATA!R619),IF($C$2="Current Exchange rate",IF(Investment_Breakdown_DATA!R619=0,0,Investment_Breakdown_DATA!R619/ECO!R35),IF($C$2="Constant Exchange rate",IF(Investment_Breakdown_DATA!R619=0,0,Investment_Breakdown_DATA!R619/ECO!R70))))</f>
        <v>0</v>
      </c>
      <c r="I695" s="64">
        <f>IF($C$2="National Currency",IF(Investment_Breakdown_DATA!S619=0,0,Investment_Breakdown_DATA!S619),IF($C$2="Current Exchange rate",IF(Investment_Breakdown_DATA!S619=0,0,Investment_Breakdown_DATA!S619/ECO!S35),IF($C$2="Constant Exchange rate",IF(Investment_Breakdown_DATA!S619=0,0,Investment_Breakdown_DATA!S619/ECO!S70))))</f>
        <v>0</v>
      </c>
      <c r="J695" s="64">
        <f>IF($C$2="National Currency",IF(Investment_Breakdown_DATA!T619=0,0,Investment_Breakdown_DATA!T619),IF($C$2="Current Exchange rate",IF(Investment_Breakdown_DATA!T619=0,0,Investment_Breakdown_DATA!T619/ECO!T35),IF($C$2="Constant Exchange rate",IF(Investment_Breakdown_DATA!T619=0,0,Investment_Breakdown_DATA!T619/ECO!T70))))</f>
        <v>129</v>
      </c>
      <c r="K695" s="64">
        <f>IF($C$2="National Currency",IF(Investment_Breakdown_DATA!U619=0,0,Investment_Breakdown_DATA!U619),IF($C$2="Current Exchange rate",IF(Investment_Breakdown_DATA!U619=0,0,Investment_Breakdown_DATA!U619/ECO!U35),IF($C$2="Constant Exchange rate",IF(Investment_Breakdown_DATA!U619=0,0,Investment_Breakdown_DATA!U619/ECO!U70))))</f>
        <v>198.64991524765418</v>
      </c>
      <c r="L695" s="64">
        <f>IF($C$2="National Currency",IF(Investment_Breakdown_DATA!V619=0,0,Investment_Breakdown_DATA!V619),IF($C$2="Current Exchange rate",IF(Investment_Breakdown_DATA!V619=0,0,Investment_Breakdown_DATA!V619/ECO!V35),IF($C$2="Constant Exchange rate",IF(Investment_Breakdown_DATA!V619=0,0,Investment_Breakdown_DATA!V619/ECO!V70))))</f>
        <v>116.17727277320293</v>
      </c>
      <c r="M695" s="64">
        <f>IF($C$2="National Currency",IF(Investment_Breakdown_DATA!W619=0,0,Investment_Breakdown_DATA!W619),IF($C$2="Current Exchange rate",IF(Investment_Breakdown_DATA!W619=0,0,Investment_Breakdown_DATA!W619/ECO!W35),IF($C$2="Constant Exchange rate",IF(Investment_Breakdown_DATA!W619=0,0,Investment_Breakdown_DATA!W619/ECO!W70))))</f>
        <v>123.29390505796499</v>
      </c>
      <c r="N695" s="64">
        <f>IF($C$2="National Currency",IF(Investment_Breakdown_DATA!X619=0,0,Investment_Breakdown_DATA!X619),IF($C$2="Current Exchange rate",IF(Investment_Breakdown_DATA!X619=0,0,Investment_Breakdown_DATA!X619/ECO!X35),IF($C$2="Constant Exchange rate",IF(Investment_Breakdown_DATA!X619=0,0,Investment_Breakdown_DATA!X619/ECO!X70))))</f>
        <v>126.27421484843035</v>
      </c>
      <c r="O695" s="64">
        <f>IF($C$2="National Currency",IF(Investment_Breakdown_DATA!Y619=0,0,Investment_Breakdown_DATA!Y619),IF($C$2="Current Exchange rate",IF(Investment_Breakdown_DATA!Y619=0,0,Investment_Breakdown_DATA!Y619/ECO!Y35),IF($C$2="Constant Exchange rate",IF(Investment_Breakdown_DATA!Y619=0,0,Investment_Breakdown_DATA!Y619/ECO!Y70))))</f>
        <v>97.494454048747428</v>
      </c>
      <c r="P695" s="144">
        <f>IF($C$2="National Currency",IF(Investment_Breakdown_DATA!Z619=0,0,Investment_Breakdown_DATA!Z619),IF($C$2="Current Exchange rate",IF(Investment_Breakdown_DATA!Z619=0,0,Investment_Breakdown_DATA!Z619/ECO!Z35),IF($C$2="Constant Exchange rate",IF(Investment_Breakdown_DATA!Z619=0,0,Investment_Breakdown_DATA!Z619/ECO!Z70))))</f>
        <v>104.58467960475828</v>
      </c>
      <c r="Q695" s="63">
        <f t="shared" si="188"/>
        <v>3.5261469363234953E-2</v>
      </c>
      <c r="R695" s="63">
        <f t="shared" si="189"/>
        <v>-0.22791478714975888</v>
      </c>
      <c r="S695" s="63" t="str">
        <f t="shared" si="190"/>
        <v>-</v>
      </c>
    </row>
    <row r="696" spans="3:19" ht="15" x14ac:dyDescent="0.25">
      <c r="C696" s="165"/>
      <c r="D696" s="166"/>
      <c r="E696" s="61" t="str">
        <f t="shared" si="187"/>
        <v>RO</v>
      </c>
      <c r="F696" s="64">
        <f>IF($C$2="National Currency",IF(Investment_Breakdown_DATA!P620=0,0,Investment_Breakdown_DATA!P620),IF($C$2="Current Exchange rate",IF(Investment_Breakdown_DATA!P620=0,0,Investment_Breakdown_DATA!P620/ECO!P36),IF($C$2="Constant Exchange rate",IF(Investment_Breakdown_DATA!P620=0,0,Investment_Breakdown_DATA!P620/ECO!P71))))</f>
        <v>0</v>
      </c>
      <c r="G696" s="64">
        <f>IF($C$2="National Currency",IF(Investment_Breakdown_DATA!Q620=0,0,Investment_Breakdown_DATA!Q620),IF($C$2="Current Exchange rate",IF(Investment_Breakdown_DATA!Q620=0,0,Investment_Breakdown_DATA!Q620/ECO!Q36),IF($C$2="Constant Exchange rate",IF(Investment_Breakdown_DATA!Q620=0,0,Investment_Breakdown_DATA!Q620/ECO!Q71))))</f>
        <v>0</v>
      </c>
      <c r="H696" s="64">
        <f>IF($C$2="National Currency",IF(Investment_Breakdown_DATA!R620=0,0,Investment_Breakdown_DATA!R620),IF($C$2="Current Exchange rate",IF(Investment_Breakdown_DATA!R620=0,0,Investment_Breakdown_DATA!R620/ECO!R36),IF($C$2="Constant Exchange rate",IF(Investment_Breakdown_DATA!R620=0,0,Investment_Breakdown_DATA!R620/ECO!R71))))</f>
        <v>0</v>
      </c>
      <c r="I696" s="64">
        <f>IF($C$2="National Currency",IF(Investment_Breakdown_DATA!S620=0,0,Investment_Breakdown_DATA!S620),IF($C$2="Current Exchange rate",IF(Investment_Breakdown_DATA!S620=0,0,Investment_Breakdown_DATA!S620/ECO!S36),IF($C$2="Constant Exchange rate",IF(Investment_Breakdown_DATA!S620=0,0,Investment_Breakdown_DATA!S620/ECO!S71))))</f>
        <v>0</v>
      </c>
      <c r="J696" s="64">
        <f>IF($C$2="National Currency",IF(Investment_Breakdown_DATA!T620=0,0,Investment_Breakdown_DATA!T620),IF($C$2="Current Exchange rate",IF(Investment_Breakdown_DATA!T620=0,0,Investment_Breakdown_DATA!T620/ECO!T36),IF($C$2="Constant Exchange rate",IF(Investment_Breakdown_DATA!T620=0,0,Investment_Breakdown_DATA!T620/ECO!T71))))</f>
        <v>0</v>
      </c>
      <c r="K696" s="64">
        <f>IF($C$2="National Currency",IF(Investment_Breakdown_DATA!U620=0,0,Investment_Breakdown_DATA!U620),IF($C$2="Current Exchange rate",IF(Investment_Breakdown_DATA!U620=0,0,Investment_Breakdown_DATA!U620/ECO!U36),IF($C$2="Constant Exchange rate",IF(Investment_Breakdown_DATA!U620=0,0,Investment_Breakdown_DATA!U620/ECO!U71))))</f>
        <v>0</v>
      </c>
      <c r="L696" s="64">
        <f>IF($C$2="National Currency",IF(Investment_Breakdown_DATA!V620=0,0,Investment_Breakdown_DATA!V620),IF($C$2="Current Exchange rate",IF(Investment_Breakdown_DATA!V620=0,0,Investment_Breakdown_DATA!V620/ECO!V36),IF($C$2="Constant Exchange rate",IF(Investment_Breakdown_DATA!V620=0,0,Investment_Breakdown_DATA!V620/ECO!V71))))</f>
        <v>0</v>
      </c>
      <c r="M696" s="64">
        <f>IF($C$2="National Currency",IF(Investment_Breakdown_DATA!W620=0,0,Investment_Breakdown_DATA!W620),IF($C$2="Current Exchange rate",IF(Investment_Breakdown_DATA!W620=0,0,Investment_Breakdown_DATA!W620/ECO!W36),IF($C$2="Constant Exchange rate",IF(Investment_Breakdown_DATA!W620=0,0,Investment_Breakdown_DATA!W620/ECO!W71))))</f>
        <v>0</v>
      </c>
      <c r="N696" s="64">
        <f>IF($C$2="National Currency",IF(Investment_Breakdown_DATA!X620=0,0,Investment_Breakdown_DATA!X620),IF($C$2="Current Exchange rate",IF(Investment_Breakdown_DATA!X620=0,0,Investment_Breakdown_DATA!X620/ECO!X36),IF($C$2="Constant Exchange rate",IF(Investment_Breakdown_DATA!X620=0,0,Investment_Breakdown_DATA!X620/ECO!X71))))</f>
        <v>0</v>
      </c>
      <c r="O696" s="64">
        <f>IF($C$2="National Currency",IF(Investment_Breakdown_DATA!Y620=0,0,Investment_Breakdown_DATA!Y620),IF($C$2="Current Exchange rate",IF(Investment_Breakdown_DATA!Y620=0,0,Investment_Breakdown_DATA!Y620/ECO!Y36),IF($C$2="Constant Exchange rate",IF(Investment_Breakdown_DATA!Y620=0,0,Investment_Breakdown_DATA!Y620/ECO!Y71))))</f>
        <v>0</v>
      </c>
      <c r="P696" s="144">
        <f>IF($C$2="National Currency",IF(Investment_Breakdown_DATA!Z620=0,0,Investment_Breakdown_DATA!Z620),IF($C$2="Current Exchange rate",IF(Investment_Breakdown_DATA!Z620=0,0,Investment_Breakdown_DATA!Z620/ECO!Z36),IF($C$2="Constant Exchange rate",IF(Investment_Breakdown_DATA!Z620=0,0,Investment_Breakdown_DATA!Z620/ECO!Z71))))</f>
        <v>0</v>
      </c>
      <c r="Q696" s="63">
        <f t="shared" si="188"/>
        <v>0</v>
      </c>
      <c r="R696" s="63" t="str">
        <f t="shared" si="189"/>
        <v>-</v>
      </c>
      <c r="S696" s="63" t="str">
        <f t="shared" si="190"/>
        <v>-</v>
      </c>
    </row>
    <row r="697" spans="3:19" ht="15" x14ac:dyDescent="0.25">
      <c r="C697" s="165"/>
      <c r="D697" s="166"/>
      <c r="E697" s="61" t="str">
        <f t="shared" si="187"/>
        <v>SE</v>
      </c>
      <c r="F697" s="64">
        <f>IF($C$2="National Currency",IF(Investment_Breakdown_DATA!P621=0,0,Investment_Breakdown_DATA!P621),IF($C$2="Current Exchange rate",IF(Investment_Breakdown_DATA!P621=0,0,Investment_Breakdown_DATA!P621/ECO!P37),IF($C$2="Constant Exchange rate",IF(Investment_Breakdown_DATA!P621=0,0,Investment_Breakdown_DATA!P621/ECO!P72))))</f>
        <v>0</v>
      </c>
      <c r="G697" s="64">
        <f>IF($C$2="National Currency",IF(Investment_Breakdown_DATA!Q621=0,0,Investment_Breakdown_DATA!Q621),IF($C$2="Current Exchange rate",IF(Investment_Breakdown_DATA!Q621=0,0,Investment_Breakdown_DATA!Q621/ECO!Q37),IF($C$2="Constant Exchange rate",IF(Investment_Breakdown_DATA!Q621=0,0,Investment_Breakdown_DATA!Q621/ECO!Q72))))</f>
        <v>0</v>
      </c>
      <c r="H697" s="64">
        <f>IF($C$2="National Currency",IF(Investment_Breakdown_DATA!R621=0,0,Investment_Breakdown_DATA!R621),IF($C$2="Current Exchange rate",IF(Investment_Breakdown_DATA!R621=0,0,Investment_Breakdown_DATA!R621/ECO!R37),IF($C$2="Constant Exchange rate",IF(Investment_Breakdown_DATA!R621=0,0,Investment_Breakdown_DATA!R621/ECO!R72))))</f>
        <v>0</v>
      </c>
      <c r="I697" s="64">
        <f>IF($C$2="National Currency",IF(Investment_Breakdown_DATA!S621=0,0,Investment_Breakdown_DATA!S621),IF($C$2="Current Exchange rate",IF(Investment_Breakdown_DATA!S621=0,0,Investment_Breakdown_DATA!S621/ECO!S37),IF($C$2="Constant Exchange rate",IF(Investment_Breakdown_DATA!S621=0,0,Investment_Breakdown_DATA!S621/ECO!S72))))</f>
        <v>0</v>
      </c>
      <c r="J697" s="64">
        <f>IF($C$2="National Currency",IF(Investment_Breakdown_DATA!T621=0,0,Investment_Breakdown_DATA!T621),IF($C$2="Current Exchange rate",IF(Investment_Breakdown_DATA!T621=0,0,Investment_Breakdown_DATA!T621/ECO!T37),IF($C$2="Constant Exchange rate",IF(Investment_Breakdown_DATA!T621=0,0,Investment_Breakdown_DATA!T621/ECO!T72))))</f>
        <v>0</v>
      </c>
      <c r="K697" s="64">
        <f>IF($C$2="National Currency",IF(Investment_Breakdown_DATA!U621=0,0,Investment_Breakdown_DATA!U621),IF($C$2="Current Exchange rate",IF(Investment_Breakdown_DATA!U621=0,0,Investment_Breakdown_DATA!U621/ECO!U37),IF($C$2="Constant Exchange rate",IF(Investment_Breakdown_DATA!U621=0,0,Investment_Breakdown_DATA!U621/ECO!U72))))</f>
        <v>0</v>
      </c>
      <c r="L697" s="64">
        <f>IF($C$2="National Currency",IF(Investment_Breakdown_DATA!V621=0,0,Investment_Breakdown_DATA!V621),IF($C$2="Current Exchange rate",IF(Investment_Breakdown_DATA!V621=0,0,Investment_Breakdown_DATA!V621/ECO!V37),IF($C$2="Constant Exchange rate",IF(Investment_Breakdown_DATA!V621=0,0,Investment_Breakdown_DATA!V621/ECO!V72))))</f>
        <v>0</v>
      </c>
      <c r="M697" s="64">
        <f>IF($C$2="National Currency",IF(Investment_Breakdown_DATA!W621=0,0,Investment_Breakdown_DATA!W621),IF($C$2="Current Exchange rate",IF(Investment_Breakdown_DATA!W621=0,0,Investment_Breakdown_DATA!W621/ECO!W37),IF($C$2="Constant Exchange rate",IF(Investment_Breakdown_DATA!W621=0,0,Investment_Breakdown_DATA!W621/ECO!W72))))</f>
        <v>0</v>
      </c>
      <c r="N697" s="64">
        <f>IF($C$2="National Currency",IF(Investment_Breakdown_DATA!X621=0,0,Investment_Breakdown_DATA!X621),IF($C$2="Current Exchange rate",IF(Investment_Breakdown_DATA!X621=0,0,Investment_Breakdown_DATA!X621/ECO!X37),IF($C$2="Constant Exchange rate",IF(Investment_Breakdown_DATA!X621=0,0,Investment_Breakdown_DATA!X621/ECO!X72))))</f>
        <v>0</v>
      </c>
      <c r="O697" s="64">
        <f>IF($C$2="National Currency",IF(Investment_Breakdown_DATA!Y621=0,0,Investment_Breakdown_DATA!Y621),IF($C$2="Current Exchange rate",IF(Investment_Breakdown_DATA!Y621=0,0,Investment_Breakdown_DATA!Y621/ECO!Y37),IF($C$2="Constant Exchange rate",IF(Investment_Breakdown_DATA!Y621=0,0,Investment_Breakdown_DATA!Y621/ECO!Y72))))</f>
        <v>0</v>
      </c>
      <c r="P697" s="144">
        <f>IF($C$2="National Currency",IF(Investment_Breakdown_DATA!Z621=0,0,Investment_Breakdown_DATA!Z621),IF($C$2="Current Exchange rate",IF(Investment_Breakdown_DATA!Z621=0,0,Investment_Breakdown_DATA!Z621/ECO!Z37),IF($C$2="Constant Exchange rate",IF(Investment_Breakdown_DATA!Z621=0,0,Investment_Breakdown_DATA!Z621/ECO!Z72))))</f>
        <v>0</v>
      </c>
      <c r="Q697" s="63">
        <f t="shared" si="188"/>
        <v>0</v>
      </c>
      <c r="R697" s="63" t="str">
        <f t="shared" si="189"/>
        <v>-</v>
      </c>
      <c r="S697" s="63" t="str">
        <f t="shared" si="190"/>
        <v>-</v>
      </c>
    </row>
    <row r="698" spans="3:19" ht="15" x14ac:dyDescent="0.25">
      <c r="C698" s="165"/>
      <c r="D698" s="166"/>
      <c r="E698" s="61" t="str">
        <f t="shared" si="187"/>
        <v>SI</v>
      </c>
      <c r="F698" s="64">
        <f>IF($C$2="National Currency",IF(Investment_Breakdown_DATA!P622=0,0,Investment_Breakdown_DATA!P622),IF($C$2="Current Exchange rate",IF(Investment_Breakdown_DATA!P622=0,0,Investment_Breakdown_DATA!P622/ECO!P38),IF($C$2="Constant Exchange rate",IF(Investment_Breakdown_DATA!P622=0,0,Investment_Breakdown_DATA!P622/ECO!P73))))</f>
        <v>0</v>
      </c>
      <c r="G698" s="64">
        <f>IF($C$2="National Currency",IF(Investment_Breakdown_DATA!Q622=0,0,Investment_Breakdown_DATA!Q622),IF($C$2="Current Exchange rate",IF(Investment_Breakdown_DATA!Q622=0,0,Investment_Breakdown_DATA!Q622/ECO!Q38),IF($C$2="Constant Exchange rate",IF(Investment_Breakdown_DATA!Q622=0,0,Investment_Breakdown_DATA!Q622/ECO!Q73))))</f>
        <v>0</v>
      </c>
      <c r="H698" s="64">
        <f>IF($C$2="National Currency",IF(Investment_Breakdown_DATA!R622=0,0,Investment_Breakdown_DATA!R622),IF($C$2="Current Exchange rate",IF(Investment_Breakdown_DATA!R622=0,0,Investment_Breakdown_DATA!R622/ECO!R38),IF($C$2="Constant Exchange rate",IF(Investment_Breakdown_DATA!R622=0,0,Investment_Breakdown_DATA!R622/ECO!R73))))</f>
        <v>0</v>
      </c>
      <c r="I698" s="64">
        <f>IF($C$2="National Currency",IF(Investment_Breakdown_DATA!S622=0,0,Investment_Breakdown_DATA!S622),IF($C$2="Current Exchange rate",IF(Investment_Breakdown_DATA!S622=0,0,Investment_Breakdown_DATA!S622/ECO!S38),IF($C$2="Constant Exchange rate",IF(Investment_Breakdown_DATA!S622=0,0,Investment_Breakdown_DATA!S622/ECO!S73))))</f>
        <v>0</v>
      </c>
      <c r="J698" s="64">
        <f>IF($C$2="National Currency",IF(Investment_Breakdown_DATA!T622=0,0,Investment_Breakdown_DATA!T622),IF($C$2="Current Exchange rate",IF(Investment_Breakdown_DATA!T622=0,0,Investment_Breakdown_DATA!T622/ECO!T38),IF($C$2="Constant Exchange rate",IF(Investment_Breakdown_DATA!T622=0,0,Investment_Breakdown_DATA!T622/ECO!T73))))</f>
        <v>0</v>
      </c>
      <c r="K698" s="64">
        <f>IF($C$2="National Currency",IF(Investment_Breakdown_DATA!U622=0,0,Investment_Breakdown_DATA!U622),IF($C$2="Current Exchange rate",IF(Investment_Breakdown_DATA!U622=0,0,Investment_Breakdown_DATA!U622/ECO!U38),IF($C$2="Constant Exchange rate",IF(Investment_Breakdown_DATA!U622=0,0,Investment_Breakdown_DATA!U622/ECO!U73))))</f>
        <v>0</v>
      </c>
      <c r="L698" s="64">
        <f>IF($C$2="National Currency",IF(Investment_Breakdown_DATA!V622=0,0,Investment_Breakdown_DATA!V622),IF($C$2="Current Exchange rate",IF(Investment_Breakdown_DATA!V622=0,0,Investment_Breakdown_DATA!V622/ECO!V38),IF($C$2="Constant Exchange rate",IF(Investment_Breakdown_DATA!V622=0,0,Investment_Breakdown_DATA!V622/ECO!V73))))</f>
        <v>0</v>
      </c>
      <c r="M698" s="64">
        <f>IF($C$2="National Currency",IF(Investment_Breakdown_DATA!W622=0,0,Investment_Breakdown_DATA!W622),IF($C$2="Current Exchange rate",IF(Investment_Breakdown_DATA!W622=0,0,Investment_Breakdown_DATA!W622/ECO!W38),IF($C$2="Constant Exchange rate",IF(Investment_Breakdown_DATA!W622=0,0,Investment_Breakdown_DATA!W622/ECO!W73))))</f>
        <v>0</v>
      </c>
      <c r="N698" s="64">
        <f>IF($C$2="National Currency",IF(Investment_Breakdown_DATA!X622=0,0,Investment_Breakdown_DATA!X622),IF($C$2="Current Exchange rate",IF(Investment_Breakdown_DATA!X622=0,0,Investment_Breakdown_DATA!X622/ECO!X38),IF($C$2="Constant Exchange rate",IF(Investment_Breakdown_DATA!X622=0,0,Investment_Breakdown_DATA!X622/ECO!X73))))</f>
        <v>0</v>
      </c>
      <c r="O698" s="64">
        <f>IF($C$2="National Currency",IF(Investment_Breakdown_DATA!Y622=0,0,Investment_Breakdown_DATA!Y622),IF($C$2="Current Exchange rate",IF(Investment_Breakdown_DATA!Y622=0,0,Investment_Breakdown_DATA!Y622/ECO!Y38),IF($C$2="Constant Exchange rate",IF(Investment_Breakdown_DATA!Y622=0,0,Investment_Breakdown_DATA!Y622/ECO!Y73))))</f>
        <v>0</v>
      </c>
      <c r="P698" s="144">
        <f>IF($C$2="National Currency",IF(Investment_Breakdown_DATA!Z622=0,0,Investment_Breakdown_DATA!Z622),IF($C$2="Current Exchange rate",IF(Investment_Breakdown_DATA!Z622=0,0,Investment_Breakdown_DATA!Z622/ECO!Z38),IF($C$2="Constant Exchange rate",IF(Investment_Breakdown_DATA!Z622=0,0,Investment_Breakdown_DATA!Z622/ECO!Z73))))</f>
        <v>0</v>
      </c>
      <c r="Q698" s="63">
        <f t="shared" si="188"/>
        <v>0</v>
      </c>
      <c r="R698" s="63" t="str">
        <f t="shared" si="189"/>
        <v>-</v>
      </c>
      <c r="S698" s="63" t="str">
        <f t="shared" si="190"/>
        <v>-</v>
      </c>
    </row>
    <row r="699" spans="3:19" ht="15" x14ac:dyDescent="0.25">
      <c r="C699" s="165"/>
      <c r="D699" s="166"/>
      <c r="E699" s="61" t="str">
        <f t="shared" si="187"/>
        <v xml:space="preserve">SK </v>
      </c>
      <c r="F699" s="64">
        <f>IF($C$2="National Currency",IF(Investment_Breakdown_DATA!P623=0,0,Investment_Breakdown_DATA!P623),IF($C$2="Current Exchange rate",IF(Investment_Breakdown_DATA!P623=0,0,Investment_Breakdown_DATA!P623/ECO!P39),IF($C$2="Constant Exchange rate",IF(Investment_Breakdown_DATA!P623=0,0,Investment_Breakdown_DATA!P623/ECO!P74))))</f>
        <v>0</v>
      </c>
      <c r="G699" s="64">
        <f>IF($C$2="National Currency",IF(Investment_Breakdown_DATA!Q623=0,0,Investment_Breakdown_DATA!Q623),IF($C$2="Current Exchange rate",IF(Investment_Breakdown_DATA!Q623=0,0,Investment_Breakdown_DATA!Q623/ECO!Q39),IF($C$2="Constant Exchange rate",IF(Investment_Breakdown_DATA!Q623=0,0,Investment_Breakdown_DATA!Q623/ECO!Q74))))</f>
        <v>0</v>
      </c>
      <c r="H699" s="64">
        <f>IF($C$2="National Currency",IF(Investment_Breakdown_DATA!R623=0,0,Investment_Breakdown_DATA!R623),IF($C$2="Current Exchange rate",IF(Investment_Breakdown_DATA!R623=0,0,Investment_Breakdown_DATA!R623/ECO!R39),IF($C$2="Constant Exchange rate",IF(Investment_Breakdown_DATA!R623=0,0,Investment_Breakdown_DATA!R623/ECO!R74))))</f>
        <v>0</v>
      </c>
      <c r="I699" s="64">
        <f>IF($C$2="National Currency",IF(Investment_Breakdown_DATA!S623=0,0,Investment_Breakdown_DATA!S623),IF($C$2="Current Exchange rate",IF(Investment_Breakdown_DATA!S623=0,0,Investment_Breakdown_DATA!S623/ECO!S39),IF($C$2="Constant Exchange rate",IF(Investment_Breakdown_DATA!S623=0,0,Investment_Breakdown_DATA!S623/ECO!S74))))</f>
        <v>0</v>
      </c>
      <c r="J699" s="64">
        <f>IF($C$2="National Currency",IF(Investment_Breakdown_DATA!T623=0,0,Investment_Breakdown_DATA!T623),IF($C$2="Current Exchange rate",IF(Investment_Breakdown_DATA!T623=0,0,Investment_Breakdown_DATA!T623/ECO!T39),IF($C$2="Constant Exchange rate",IF(Investment_Breakdown_DATA!T623=0,0,Investment_Breakdown_DATA!T623/ECO!T74))))</f>
        <v>0</v>
      </c>
      <c r="K699" s="64">
        <f>IF($C$2="National Currency",IF(Investment_Breakdown_DATA!U623=0,0,Investment_Breakdown_DATA!U623),IF($C$2="Current Exchange rate",IF(Investment_Breakdown_DATA!U623=0,0,Investment_Breakdown_DATA!U623/ECO!U39),IF($C$2="Constant Exchange rate",IF(Investment_Breakdown_DATA!U623=0,0,Investment_Breakdown_DATA!U623/ECO!U74))))</f>
        <v>0</v>
      </c>
      <c r="L699" s="64">
        <f>IF($C$2="National Currency",IF(Investment_Breakdown_DATA!V623=0,0,Investment_Breakdown_DATA!V623),IF($C$2="Current Exchange rate",IF(Investment_Breakdown_DATA!V623=0,0,Investment_Breakdown_DATA!V623/ECO!V39),IF($C$2="Constant Exchange rate",IF(Investment_Breakdown_DATA!V623=0,0,Investment_Breakdown_DATA!V623/ECO!V74))))</f>
        <v>0</v>
      </c>
      <c r="M699" s="64">
        <f>IF($C$2="National Currency",IF(Investment_Breakdown_DATA!W623=0,0,Investment_Breakdown_DATA!W623),IF($C$2="Current Exchange rate",IF(Investment_Breakdown_DATA!W623=0,0,Investment_Breakdown_DATA!W623/ECO!W39),IF($C$2="Constant Exchange rate",IF(Investment_Breakdown_DATA!W623=0,0,Investment_Breakdown_DATA!W623/ECO!W74))))</f>
        <v>0</v>
      </c>
      <c r="N699" s="64">
        <f>IF($C$2="National Currency",IF(Investment_Breakdown_DATA!X623=0,0,Investment_Breakdown_DATA!X623),IF($C$2="Current Exchange rate",IF(Investment_Breakdown_DATA!X623=0,0,Investment_Breakdown_DATA!X623/ECO!X39),IF($C$2="Constant Exchange rate",IF(Investment_Breakdown_DATA!X623=0,0,Investment_Breakdown_DATA!X623/ECO!X74))))</f>
        <v>0</v>
      </c>
      <c r="O699" s="64">
        <f>IF($C$2="National Currency",IF(Investment_Breakdown_DATA!Y623=0,0,Investment_Breakdown_DATA!Y623),IF($C$2="Current Exchange rate",IF(Investment_Breakdown_DATA!Y623=0,0,Investment_Breakdown_DATA!Y623/ECO!Y39),IF($C$2="Constant Exchange rate",IF(Investment_Breakdown_DATA!Y623=0,0,Investment_Breakdown_DATA!Y623/ECO!Y74))))</f>
        <v>0</v>
      </c>
      <c r="P699" s="144">
        <f>IF($C$2="National Currency",IF(Investment_Breakdown_DATA!Z623=0,0,Investment_Breakdown_DATA!Z623),IF($C$2="Current Exchange rate",IF(Investment_Breakdown_DATA!Z623=0,0,Investment_Breakdown_DATA!Z623/ECO!Z39),IF($C$2="Constant Exchange rate",IF(Investment_Breakdown_DATA!Z623=0,0,Investment_Breakdown_DATA!Z623/ECO!Z74))))</f>
        <v>0</v>
      </c>
      <c r="Q699" s="63">
        <f t="shared" si="188"/>
        <v>0</v>
      </c>
      <c r="R699" s="63" t="str">
        <f t="shared" si="189"/>
        <v>-</v>
      </c>
      <c r="S699" s="63" t="str">
        <f t="shared" si="190"/>
        <v>-</v>
      </c>
    </row>
    <row r="700" spans="3:19" ht="15" x14ac:dyDescent="0.25">
      <c r="C700" s="165"/>
      <c r="D700" s="166"/>
      <c r="E700" s="61" t="str">
        <f t="shared" si="187"/>
        <v>TR</v>
      </c>
      <c r="F700" s="64">
        <f>IF($C$2="National Currency",IF(Investment_Breakdown_DATA!P624=0,0,Investment_Breakdown_DATA!P624),IF($C$2="Current Exchange rate",IF(Investment_Breakdown_DATA!P624=0,0,Investment_Breakdown_DATA!P624/ECO!P40),IF($C$2="Constant Exchange rate",IF(Investment_Breakdown_DATA!P624=0,0,Investment_Breakdown_DATA!P624/ECO!P75))))</f>
        <v>0</v>
      </c>
      <c r="G700" s="64">
        <f>IF($C$2="National Currency",IF(Investment_Breakdown_DATA!Q624=0,0,Investment_Breakdown_DATA!Q624),IF($C$2="Current Exchange rate",IF(Investment_Breakdown_DATA!Q624=0,0,Investment_Breakdown_DATA!Q624/ECO!Q40),IF($C$2="Constant Exchange rate",IF(Investment_Breakdown_DATA!Q624=0,0,Investment_Breakdown_DATA!Q624/ECO!Q75))))</f>
        <v>0</v>
      </c>
      <c r="H700" s="64">
        <f>IF($C$2="National Currency",IF(Investment_Breakdown_DATA!R624=0,0,Investment_Breakdown_DATA!R624),IF($C$2="Current Exchange rate",IF(Investment_Breakdown_DATA!R624=0,0,Investment_Breakdown_DATA!R624/ECO!R40),IF($C$2="Constant Exchange rate",IF(Investment_Breakdown_DATA!R624=0,0,Investment_Breakdown_DATA!R624/ECO!R75))))</f>
        <v>0</v>
      </c>
      <c r="I700" s="64">
        <f>IF($C$2="National Currency",IF(Investment_Breakdown_DATA!S624=0,0,Investment_Breakdown_DATA!S624),IF($C$2="Current Exchange rate",IF(Investment_Breakdown_DATA!S624=0,0,Investment_Breakdown_DATA!S624/ECO!S40),IF($C$2="Constant Exchange rate",IF(Investment_Breakdown_DATA!S624=0,0,Investment_Breakdown_DATA!S624/ECO!S75))))</f>
        <v>0</v>
      </c>
      <c r="J700" s="64">
        <f>IF($C$2="National Currency",IF(Investment_Breakdown_DATA!T624=0,0,Investment_Breakdown_DATA!T624),IF($C$2="Current Exchange rate",IF(Investment_Breakdown_DATA!T624=0,0,Investment_Breakdown_DATA!T624/ECO!T40),IF($C$2="Constant Exchange rate",IF(Investment_Breakdown_DATA!T624=0,0,Investment_Breakdown_DATA!T624/ECO!T75))))</f>
        <v>0</v>
      </c>
      <c r="K700" s="64">
        <f>IF($C$2="National Currency",IF(Investment_Breakdown_DATA!U624=0,0,Investment_Breakdown_DATA!U624),IF($C$2="Current Exchange rate",IF(Investment_Breakdown_DATA!U624=0,0,Investment_Breakdown_DATA!U624/ECO!U40),IF($C$2="Constant Exchange rate",IF(Investment_Breakdown_DATA!U624=0,0,Investment_Breakdown_DATA!U624/ECO!U75))))</f>
        <v>0</v>
      </c>
      <c r="L700" s="64">
        <f>IF($C$2="National Currency",IF(Investment_Breakdown_DATA!V624=0,0,Investment_Breakdown_DATA!V624),IF($C$2="Current Exchange rate",IF(Investment_Breakdown_DATA!V624=0,0,Investment_Breakdown_DATA!V624/ECO!V40),IF($C$2="Constant Exchange rate",IF(Investment_Breakdown_DATA!V624=0,0,Investment_Breakdown_DATA!V624/ECO!V75))))</f>
        <v>0</v>
      </c>
      <c r="M700" s="64">
        <f>IF($C$2="National Currency",IF(Investment_Breakdown_DATA!W624=0,0,Investment_Breakdown_DATA!W624),IF($C$2="Current Exchange rate",IF(Investment_Breakdown_DATA!W624=0,0,Investment_Breakdown_DATA!W624/ECO!W40),IF($C$2="Constant Exchange rate",IF(Investment_Breakdown_DATA!W624=0,0,Investment_Breakdown_DATA!W624/ECO!W75))))</f>
        <v>0</v>
      </c>
      <c r="N700" s="64">
        <f>IF($C$2="National Currency",IF(Investment_Breakdown_DATA!X624=0,0,Investment_Breakdown_DATA!X624),IF($C$2="Current Exchange rate",IF(Investment_Breakdown_DATA!X624=0,0,Investment_Breakdown_DATA!X624/ECO!X40),IF($C$2="Constant Exchange rate",IF(Investment_Breakdown_DATA!X624=0,0,Investment_Breakdown_DATA!X624/ECO!X75))))</f>
        <v>0</v>
      </c>
      <c r="O700" s="64">
        <f>IF($C$2="National Currency",IF(Investment_Breakdown_DATA!Y624=0,0,Investment_Breakdown_DATA!Y624),IF($C$2="Current Exchange rate",IF(Investment_Breakdown_DATA!Y624=0,0,Investment_Breakdown_DATA!Y624/ECO!Y40),IF($C$2="Constant Exchange rate",IF(Investment_Breakdown_DATA!Y624=0,0,Investment_Breakdown_DATA!Y624/ECO!Y75))))</f>
        <v>0</v>
      </c>
      <c r="P700" s="144">
        <f>IF($C$2="National Currency",IF(Investment_Breakdown_DATA!Z624=0,0,Investment_Breakdown_DATA!Z624),IF($C$2="Current Exchange rate",IF(Investment_Breakdown_DATA!Z624=0,0,Investment_Breakdown_DATA!Z624/ECO!Z40),IF($C$2="Constant Exchange rate",IF(Investment_Breakdown_DATA!Z624=0,0,Investment_Breakdown_DATA!Z624/ECO!Z75))))</f>
        <v>0</v>
      </c>
      <c r="Q700" s="63">
        <f t="shared" si="188"/>
        <v>0</v>
      </c>
      <c r="R700" s="63" t="str">
        <f t="shared" si="189"/>
        <v>-</v>
      </c>
      <c r="S700" s="63" t="str">
        <f t="shared" si="190"/>
        <v>-</v>
      </c>
    </row>
    <row r="701" spans="3:19" ht="15" x14ac:dyDescent="0.25">
      <c r="C701" s="165"/>
      <c r="D701" s="166"/>
      <c r="E701" s="61" t="s">
        <v>34</v>
      </c>
      <c r="F701" s="65">
        <f>IF($C$2="National Currency",IF(Investment_Breakdown_DATA!P625=0,0,Investment_Breakdown_DATA!P625),IF($C$2="Current Exchange rate",IF(Investment_Breakdown_DATA!P625=0,0,Investment_Breakdown_DATA!P625/ECO!P41),IF($C$2="Constant Exchange rate",IF(Investment_Breakdown_DATA!P625=0,0,Investment_Breakdown_DATA!P625/ECO!P76))))</f>
        <v>0</v>
      </c>
      <c r="G701" s="65">
        <f>IF($C$2="National Currency",IF(Investment_Breakdown_DATA!Q625=0,0,Investment_Breakdown_DATA!Q625),IF($C$2="Current Exchange rate",IF(Investment_Breakdown_DATA!Q625=0,0,Investment_Breakdown_DATA!Q625/ECO!Q41),IF($C$2="Constant Exchange rate",IF(Investment_Breakdown_DATA!Q625=0,0,Investment_Breakdown_DATA!Q625/ECO!Q76))))</f>
        <v>0</v>
      </c>
      <c r="H701" s="65">
        <f>IF($C$2="National Currency",IF(Investment_Breakdown_DATA!R625=0,0,Investment_Breakdown_DATA!R625),IF($C$2="Current Exchange rate",IF(Investment_Breakdown_DATA!R625=0,0,Investment_Breakdown_DATA!R625/ECO!R41),IF($C$2="Constant Exchange rate",IF(Investment_Breakdown_DATA!R625=0,0,Investment_Breakdown_DATA!R625/ECO!R76))))</f>
        <v>0</v>
      </c>
      <c r="I701" s="65">
        <f>IF($C$2="National Currency",IF(Investment_Breakdown_DATA!S625=0,0,Investment_Breakdown_DATA!S625),IF($C$2="Current Exchange rate",IF(Investment_Breakdown_DATA!S625=0,0,Investment_Breakdown_DATA!S625/ECO!S41),IF($C$2="Constant Exchange rate",IF(Investment_Breakdown_DATA!S625=0,0,Investment_Breakdown_DATA!S625/ECO!S76))))</f>
        <v>0</v>
      </c>
      <c r="J701" s="65">
        <f>IF($C$2="National Currency",IF(Investment_Breakdown_DATA!T625=0,0,Investment_Breakdown_DATA!T625),IF($C$2="Current Exchange rate",IF(Investment_Breakdown_DATA!T625=0,0,Investment_Breakdown_DATA!T625/ECO!T41),IF($C$2="Constant Exchange rate",IF(Investment_Breakdown_DATA!T625=0,0,Investment_Breakdown_DATA!T625/ECO!T76))))</f>
        <v>0</v>
      </c>
      <c r="K701" s="65">
        <f>IF($C$2="National Currency",IF(Investment_Breakdown_DATA!U625=0,0,Investment_Breakdown_DATA!U625),IF($C$2="Current Exchange rate",IF(Investment_Breakdown_DATA!U625=0,0,Investment_Breakdown_DATA!U625/ECO!U41),IF($C$2="Constant Exchange rate",IF(Investment_Breakdown_DATA!U625=0,0,Investment_Breakdown_DATA!U625/ECO!U76))))</f>
        <v>0</v>
      </c>
      <c r="L701" s="65">
        <f>IF($C$2="National Currency",IF(Investment_Breakdown_DATA!V625=0,0,Investment_Breakdown_DATA!V625),IF($C$2="Current Exchange rate",IF(Investment_Breakdown_DATA!V625=0,0,Investment_Breakdown_DATA!V625/ECO!V41),IF($C$2="Constant Exchange rate",IF(Investment_Breakdown_DATA!V625=0,0,Investment_Breakdown_DATA!V625/ECO!V76))))</f>
        <v>0</v>
      </c>
      <c r="M701" s="65">
        <f>IF($C$2="National Currency",IF(Investment_Breakdown_DATA!W625=0,0,Investment_Breakdown_DATA!W625),IF($C$2="Current Exchange rate",IF(Investment_Breakdown_DATA!W625=0,0,Investment_Breakdown_DATA!W625/ECO!W41),IF($C$2="Constant Exchange rate",IF(Investment_Breakdown_DATA!W625=0,0,Investment_Breakdown_DATA!W625/ECO!W76))))</f>
        <v>0</v>
      </c>
      <c r="N701" s="65">
        <f>IF($C$2="National Currency",IF(Investment_Breakdown_DATA!X625=0,0,Investment_Breakdown_DATA!X625),IF($C$2="Current Exchange rate",IF(Investment_Breakdown_DATA!X625=0,0,Investment_Breakdown_DATA!X625/ECO!X41),IF($C$2="Constant Exchange rate",IF(Investment_Breakdown_DATA!X625=0,0,Investment_Breakdown_DATA!X625/ECO!X76))))</f>
        <v>0</v>
      </c>
      <c r="O701" s="65">
        <f>IF($C$2="National Currency",IF(Investment_Breakdown_DATA!Y625=0,0,Investment_Breakdown_DATA!Y625),IF($C$2="Current Exchange rate",IF(Investment_Breakdown_DATA!Y625=0,0,Investment_Breakdown_DATA!Y625/ECO!Y41),IF($C$2="Constant Exchange rate",IF(Investment_Breakdown_DATA!Y625=0,0,Investment_Breakdown_DATA!Y625/ECO!Y76))))</f>
        <v>0</v>
      </c>
      <c r="P701" s="145">
        <f>IF($C$2="National Currency",IF(Investment_Breakdown_DATA!Z625=0,0,Investment_Breakdown_DATA!Z625),IF($C$2="Current Exchange rate",IF(Investment_Breakdown_DATA!Z625=0,0,Investment_Breakdown_DATA!Z625/ECO!Z41),IF($C$2="Constant Exchange rate",IF(Investment_Breakdown_DATA!Z625=0,0,Investment_Breakdown_DATA!Z625/ECO!Z76))))</f>
        <v>0</v>
      </c>
      <c r="Q701" s="63">
        <f t="shared" si="188"/>
        <v>0</v>
      </c>
      <c r="R701" s="63" t="str">
        <f t="shared" si="189"/>
        <v>-</v>
      </c>
      <c r="S701" s="63" t="str">
        <f t="shared" si="190"/>
        <v>-</v>
      </c>
    </row>
    <row r="702" spans="3:19" ht="15.75" thickBot="1" x14ac:dyDescent="0.3">
      <c r="C702" s="171"/>
      <c r="D702" s="172"/>
      <c r="E702" s="87" t="s">
        <v>100</v>
      </c>
      <c r="F702" s="87">
        <f>SUM(F670:F701)</f>
        <v>1340.4484289753825</v>
      </c>
      <c r="G702" s="87">
        <f t="shared" ref="G702:O702" si="191">SUM(G670:G701)</f>
        <v>10333.975382568198</v>
      </c>
      <c r="H702" s="87">
        <f t="shared" si="191"/>
        <v>10410.597638057219</v>
      </c>
      <c r="I702" s="87">
        <f t="shared" si="191"/>
        <v>9889.5555555555566</v>
      </c>
      <c r="J702" s="87">
        <f t="shared" si="191"/>
        <v>3504.0178725881569</v>
      </c>
      <c r="K702" s="87">
        <f t="shared" si="191"/>
        <v>3534.2766817147199</v>
      </c>
      <c r="L702" s="87">
        <f t="shared" si="191"/>
        <v>3278.4729248024773</v>
      </c>
      <c r="M702" s="87">
        <f t="shared" si="191"/>
        <v>3140.7197857964879</v>
      </c>
      <c r="N702" s="87">
        <f t="shared" si="191"/>
        <v>2990.6718397985305</v>
      </c>
      <c r="O702" s="87">
        <f t="shared" si="191"/>
        <v>2764.9004936362389</v>
      </c>
      <c r="P702" s="146" t="s">
        <v>181</v>
      </c>
      <c r="Q702" s="63">
        <f t="shared" si="188"/>
        <v>1</v>
      </c>
      <c r="R702" s="95"/>
      <c r="S702" s="95"/>
    </row>
    <row r="703" spans="3:19" ht="16.5" thickTop="1" thickBot="1" x14ac:dyDescent="0.3">
      <c r="C703" s="173"/>
      <c r="D703" s="174"/>
      <c r="E703" s="93" t="s">
        <v>103</v>
      </c>
      <c r="F703" s="89">
        <v>1340.448486328125</v>
      </c>
      <c r="G703" s="89">
        <v>10333.9755859375</v>
      </c>
      <c r="H703" s="89">
        <v>10410.59765625</v>
      </c>
      <c r="I703" s="89">
        <v>9889.5556640625</v>
      </c>
      <c r="J703" s="89">
        <v>3375.017822265625</v>
      </c>
      <c r="K703" s="89">
        <v>3335.626708984375</v>
      </c>
      <c r="L703" s="89">
        <v>3162.295654296875</v>
      </c>
      <c r="M703" s="89">
        <v>3017.42578125</v>
      </c>
      <c r="N703" s="89">
        <v>2864.3974609375</v>
      </c>
      <c r="O703" s="89">
        <v>2667.406005859375</v>
      </c>
      <c r="P703" s="147" t="s">
        <v>181</v>
      </c>
      <c r="Q703" s="63">
        <f t="shared" si="188"/>
        <v>0.96473851843809222</v>
      </c>
      <c r="R703" s="63">
        <f t="shared" si="189"/>
        <v>-6.8772388526573747E-2</v>
      </c>
      <c r="S703" s="63">
        <f t="shared" si="190"/>
        <v>0.98993548283691934</v>
      </c>
    </row>
    <row r="704" spans="3:19" ht="15.75" thickTop="1" x14ac:dyDescent="0.25">
      <c r="E704" s="86" t="s">
        <v>104</v>
      </c>
      <c r="F704" s="90"/>
      <c r="G704" s="90">
        <f>G703/F703-1</f>
        <v>6.7093418294986025</v>
      </c>
      <c r="H704" s="90">
        <f t="shared" ref="H704:O704" si="192">H703/G703-1</f>
        <v>7.4145782206769262E-3</v>
      </c>
      <c r="I704" s="90">
        <f t="shared" si="192"/>
        <v>-5.0049191159999618E-2</v>
      </c>
      <c r="J704" s="90">
        <f t="shared" si="192"/>
        <v>-0.65872907369033284</v>
      </c>
      <c r="K704" s="90">
        <f t="shared" si="192"/>
        <v>-1.1671379339504351E-2</v>
      </c>
      <c r="L704" s="90">
        <f t="shared" si="192"/>
        <v>-5.1963564813964247E-2</v>
      </c>
      <c r="M704" s="90">
        <f t="shared" si="192"/>
        <v>-4.5811615637528447E-2</v>
      </c>
      <c r="N704" s="90">
        <f t="shared" si="192"/>
        <v>-5.0714858096395754E-2</v>
      </c>
      <c r="O704" s="91">
        <f t="shared" si="192"/>
        <v>-6.8772388526573747E-2</v>
      </c>
      <c r="P704" s="91"/>
    </row>
    <row r="706" spans="15:15" x14ac:dyDescent="0.15">
      <c r="O706" s="157">
        <f>O702+O585+O39+Investments!O78</f>
        <v>9386376.7904160935</v>
      </c>
    </row>
  </sheetData>
  <mergeCells count="668">
    <mergeCell ref="F2:P2"/>
    <mergeCell ref="E5:P5"/>
    <mergeCell ref="E44:P44"/>
    <mergeCell ref="E83:P83"/>
    <mergeCell ref="E122:P122"/>
    <mergeCell ref="E161:P161"/>
    <mergeCell ref="E200:P200"/>
    <mergeCell ref="E239:P239"/>
    <mergeCell ref="E278:P278"/>
    <mergeCell ref="C40:D40"/>
    <mergeCell ref="C31:D31"/>
    <mergeCell ref="C32:D32"/>
    <mergeCell ref="C33:D33"/>
    <mergeCell ref="C34:D34"/>
    <mergeCell ref="C35:D35"/>
    <mergeCell ref="C36:D36"/>
    <mergeCell ref="C37:D37"/>
    <mergeCell ref="C38:D38"/>
    <mergeCell ref="C39:D39"/>
    <mergeCell ref="C22:D22"/>
    <mergeCell ref="C23:D23"/>
    <mergeCell ref="C24:D24"/>
    <mergeCell ref="C25:D25"/>
    <mergeCell ref="C26:D26"/>
    <mergeCell ref="C27:D27"/>
    <mergeCell ref="C28:D28"/>
    <mergeCell ref="C29:D29"/>
    <mergeCell ref="C30:D30"/>
    <mergeCell ref="C13:D13"/>
    <mergeCell ref="C14:D14"/>
    <mergeCell ref="C15:D15"/>
    <mergeCell ref="C16:D16"/>
    <mergeCell ref="C17:D17"/>
    <mergeCell ref="C18:D18"/>
    <mergeCell ref="C19:D19"/>
    <mergeCell ref="C20:D20"/>
    <mergeCell ref="C21:D21"/>
    <mergeCell ref="C5:D5"/>
    <mergeCell ref="C6:D6"/>
    <mergeCell ref="C7:D7"/>
    <mergeCell ref="C8:D8"/>
    <mergeCell ref="C9:D9"/>
    <mergeCell ref="C10:D10"/>
    <mergeCell ref="C11:D11"/>
    <mergeCell ref="C12:D12"/>
    <mergeCell ref="C696:D696"/>
    <mergeCell ref="C678:D678"/>
    <mergeCell ref="C679:D679"/>
    <mergeCell ref="C680:D680"/>
    <mergeCell ref="C681:D681"/>
    <mergeCell ref="C682:D682"/>
    <mergeCell ref="C683:D683"/>
    <mergeCell ref="C684:D684"/>
    <mergeCell ref="C685:D685"/>
    <mergeCell ref="C686:D686"/>
    <mergeCell ref="C669:D669"/>
    <mergeCell ref="C670:D670"/>
    <mergeCell ref="C671:D671"/>
    <mergeCell ref="C672:D672"/>
    <mergeCell ref="C673:D673"/>
    <mergeCell ref="C674:D674"/>
    <mergeCell ref="C697:D697"/>
    <mergeCell ref="C698:D698"/>
    <mergeCell ref="C699:D699"/>
    <mergeCell ref="C700:D700"/>
    <mergeCell ref="C701:D701"/>
    <mergeCell ref="C702:D702"/>
    <mergeCell ref="C703:D703"/>
    <mergeCell ref="C687:D687"/>
    <mergeCell ref="C688:D688"/>
    <mergeCell ref="C689:D689"/>
    <mergeCell ref="C690:D690"/>
    <mergeCell ref="C691:D691"/>
    <mergeCell ref="C692:D692"/>
    <mergeCell ref="C693:D693"/>
    <mergeCell ref="C694:D694"/>
    <mergeCell ref="C695:D695"/>
    <mergeCell ref="C675:D675"/>
    <mergeCell ref="C676:D676"/>
    <mergeCell ref="C677:D677"/>
    <mergeCell ref="C656:D656"/>
    <mergeCell ref="C657:D657"/>
    <mergeCell ref="C658:D658"/>
    <mergeCell ref="C659:D659"/>
    <mergeCell ref="C660:D660"/>
    <mergeCell ref="C661:D661"/>
    <mergeCell ref="C662:D662"/>
    <mergeCell ref="C663:D663"/>
    <mergeCell ref="C664:D664"/>
    <mergeCell ref="C668:D668"/>
    <mergeCell ref="C647:D647"/>
    <mergeCell ref="C648:D648"/>
    <mergeCell ref="C649:D649"/>
    <mergeCell ref="C650:D650"/>
    <mergeCell ref="C651:D651"/>
    <mergeCell ref="C652:D652"/>
    <mergeCell ref="C653:D653"/>
    <mergeCell ref="C654:D654"/>
    <mergeCell ref="C655:D655"/>
    <mergeCell ref="C638:D638"/>
    <mergeCell ref="C639:D639"/>
    <mergeCell ref="C640:D640"/>
    <mergeCell ref="C641:D641"/>
    <mergeCell ref="C642:D642"/>
    <mergeCell ref="C643:D643"/>
    <mergeCell ref="C644:D644"/>
    <mergeCell ref="C645:D645"/>
    <mergeCell ref="C646:D646"/>
    <mergeCell ref="C625:D625"/>
    <mergeCell ref="C630:D630"/>
    <mergeCell ref="C631:D631"/>
    <mergeCell ref="C632:D632"/>
    <mergeCell ref="C633:D633"/>
    <mergeCell ref="C634:D634"/>
    <mergeCell ref="C635:D635"/>
    <mergeCell ref="C636:D636"/>
    <mergeCell ref="C637:D637"/>
    <mergeCell ref="C616:D616"/>
    <mergeCell ref="C617:D617"/>
    <mergeCell ref="C618:D618"/>
    <mergeCell ref="C619:D619"/>
    <mergeCell ref="C620:D620"/>
    <mergeCell ref="C621:D621"/>
    <mergeCell ref="C622:D622"/>
    <mergeCell ref="C623:D623"/>
    <mergeCell ref="C624:D624"/>
    <mergeCell ref="C607:D607"/>
    <mergeCell ref="C608:D608"/>
    <mergeCell ref="C609:D609"/>
    <mergeCell ref="C610:D610"/>
    <mergeCell ref="C611:D611"/>
    <mergeCell ref="C612:D612"/>
    <mergeCell ref="C613:D613"/>
    <mergeCell ref="C614:D614"/>
    <mergeCell ref="C615:D615"/>
    <mergeCell ref="C598:D598"/>
    <mergeCell ref="C599:D599"/>
    <mergeCell ref="C600:D600"/>
    <mergeCell ref="C601:D601"/>
    <mergeCell ref="C602:D602"/>
    <mergeCell ref="C603:D603"/>
    <mergeCell ref="C604:D604"/>
    <mergeCell ref="C605:D605"/>
    <mergeCell ref="C606:D606"/>
    <mergeCell ref="C468:D468"/>
    <mergeCell ref="C469:D469"/>
    <mergeCell ref="C591:D591"/>
    <mergeCell ref="C592:D592"/>
    <mergeCell ref="C593:D593"/>
    <mergeCell ref="C594:D594"/>
    <mergeCell ref="C595:D595"/>
    <mergeCell ref="C596:D596"/>
    <mergeCell ref="C597:D597"/>
    <mergeCell ref="C586:D586"/>
    <mergeCell ref="C581:D581"/>
    <mergeCell ref="C582:D582"/>
    <mergeCell ref="C583:D583"/>
    <mergeCell ref="C584:D584"/>
    <mergeCell ref="C585:D585"/>
    <mergeCell ref="C576:D576"/>
    <mergeCell ref="C577:D577"/>
    <mergeCell ref="C578:D578"/>
    <mergeCell ref="C579:D579"/>
    <mergeCell ref="C580:D580"/>
    <mergeCell ref="C571:D571"/>
    <mergeCell ref="C572:D572"/>
    <mergeCell ref="C573:D573"/>
    <mergeCell ref="C574:D574"/>
    <mergeCell ref="C459:D459"/>
    <mergeCell ref="C460:D460"/>
    <mergeCell ref="C461:D461"/>
    <mergeCell ref="C462:D462"/>
    <mergeCell ref="C463:D463"/>
    <mergeCell ref="C464:D464"/>
    <mergeCell ref="C465:D465"/>
    <mergeCell ref="C466:D466"/>
    <mergeCell ref="C467:D467"/>
    <mergeCell ref="C450:D450"/>
    <mergeCell ref="C451:D451"/>
    <mergeCell ref="C452:D452"/>
    <mergeCell ref="C453:D453"/>
    <mergeCell ref="C454:D454"/>
    <mergeCell ref="C455:D455"/>
    <mergeCell ref="C456:D456"/>
    <mergeCell ref="C457:D457"/>
    <mergeCell ref="C458:D458"/>
    <mergeCell ref="C384:D384"/>
    <mergeCell ref="C385:D385"/>
    <mergeCell ref="C386:D386"/>
    <mergeCell ref="C387:D387"/>
    <mergeCell ref="C388:D388"/>
    <mergeCell ref="C389:D389"/>
    <mergeCell ref="C390:D390"/>
    <mergeCell ref="C391:D391"/>
    <mergeCell ref="C435:D435"/>
    <mergeCell ref="C425:D425"/>
    <mergeCell ref="C426:D426"/>
    <mergeCell ref="C427:D427"/>
    <mergeCell ref="C428:D428"/>
    <mergeCell ref="C429:D429"/>
    <mergeCell ref="C420:D420"/>
    <mergeCell ref="C421:D421"/>
    <mergeCell ref="C422:D422"/>
    <mergeCell ref="C423:D423"/>
    <mergeCell ref="C424:D424"/>
    <mergeCell ref="C415:D415"/>
    <mergeCell ref="C416:D416"/>
    <mergeCell ref="C417:D417"/>
    <mergeCell ref="C418:D418"/>
    <mergeCell ref="C419:D419"/>
    <mergeCell ref="C375:D375"/>
    <mergeCell ref="C376:D376"/>
    <mergeCell ref="C377:D377"/>
    <mergeCell ref="C378:D378"/>
    <mergeCell ref="C379:D379"/>
    <mergeCell ref="C380:D380"/>
    <mergeCell ref="C381:D381"/>
    <mergeCell ref="C382:D382"/>
    <mergeCell ref="C383:D383"/>
    <mergeCell ref="C366:D366"/>
    <mergeCell ref="C367:D367"/>
    <mergeCell ref="C368:D368"/>
    <mergeCell ref="C369:D369"/>
    <mergeCell ref="C370:D370"/>
    <mergeCell ref="C371:D371"/>
    <mergeCell ref="C372:D372"/>
    <mergeCell ref="C373:D373"/>
    <mergeCell ref="C374:D374"/>
    <mergeCell ref="C357:D357"/>
    <mergeCell ref="C358:D358"/>
    <mergeCell ref="C359:D359"/>
    <mergeCell ref="C360:D360"/>
    <mergeCell ref="C361:D361"/>
    <mergeCell ref="C362:D362"/>
    <mergeCell ref="C363:D363"/>
    <mergeCell ref="C364:D364"/>
    <mergeCell ref="C365:D365"/>
    <mergeCell ref="C344:D344"/>
    <mergeCell ref="C345:D345"/>
    <mergeCell ref="C346:D346"/>
    <mergeCell ref="C347:D347"/>
    <mergeCell ref="C348:D348"/>
    <mergeCell ref="C349:D349"/>
    <mergeCell ref="C350:D350"/>
    <mergeCell ref="C351:D351"/>
    <mergeCell ref="C352:D352"/>
    <mergeCell ref="C335:D335"/>
    <mergeCell ref="C336:D336"/>
    <mergeCell ref="C337:D337"/>
    <mergeCell ref="C338:D338"/>
    <mergeCell ref="C339:D339"/>
    <mergeCell ref="C340:D340"/>
    <mergeCell ref="C341:D341"/>
    <mergeCell ref="C342:D342"/>
    <mergeCell ref="C343:D343"/>
    <mergeCell ref="C326:D326"/>
    <mergeCell ref="C327:D327"/>
    <mergeCell ref="C328:D328"/>
    <mergeCell ref="C329:D329"/>
    <mergeCell ref="C330:D330"/>
    <mergeCell ref="C331:D331"/>
    <mergeCell ref="C332:D332"/>
    <mergeCell ref="C333:D333"/>
    <mergeCell ref="C334:D334"/>
    <mergeCell ref="C313:D313"/>
    <mergeCell ref="C318:D318"/>
    <mergeCell ref="C319:D319"/>
    <mergeCell ref="C320:D320"/>
    <mergeCell ref="C321:D321"/>
    <mergeCell ref="C322:D322"/>
    <mergeCell ref="C323:D323"/>
    <mergeCell ref="C324:D324"/>
    <mergeCell ref="C325:D325"/>
    <mergeCell ref="C304:D304"/>
    <mergeCell ref="C305:D305"/>
    <mergeCell ref="C306:D306"/>
    <mergeCell ref="C307:D307"/>
    <mergeCell ref="C308:D308"/>
    <mergeCell ref="C309:D309"/>
    <mergeCell ref="C310:D310"/>
    <mergeCell ref="C311:D311"/>
    <mergeCell ref="C312:D312"/>
    <mergeCell ref="C295:D295"/>
    <mergeCell ref="C296:D296"/>
    <mergeCell ref="C297:D297"/>
    <mergeCell ref="C298:D298"/>
    <mergeCell ref="C299:D299"/>
    <mergeCell ref="C300:D300"/>
    <mergeCell ref="C301:D301"/>
    <mergeCell ref="C302:D302"/>
    <mergeCell ref="C303:D303"/>
    <mergeCell ref="C286:D286"/>
    <mergeCell ref="C287:D287"/>
    <mergeCell ref="C288:D288"/>
    <mergeCell ref="C289:D289"/>
    <mergeCell ref="C290:D290"/>
    <mergeCell ref="C291:D291"/>
    <mergeCell ref="C292:D292"/>
    <mergeCell ref="C293:D293"/>
    <mergeCell ref="C294:D294"/>
    <mergeCell ref="C234:D234"/>
    <mergeCell ref="C235:D235"/>
    <mergeCell ref="C279:D279"/>
    <mergeCell ref="C280:D280"/>
    <mergeCell ref="C281:D281"/>
    <mergeCell ref="C282:D282"/>
    <mergeCell ref="C283:D283"/>
    <mergeCell ref="C284:D284"/>
    <mergeCell ref="C285:D285"/>
    <mergeCell ref="C270:D270"/>
    <mergeCell ref="C271:D271"/>
    <mergeCell ref="C272:D272"/>
    <mergeCell ref="C273:D273"/>
    <mergeCell ref="C274:D274"/>
    <mergeCell ref="C265:D265"/>
    <mergeCell ref="C266:D266"/>
    <mergeCell ref="C267:D267"/>
    <mergeCell ref="C268:D268"/>
    <mergeCell ref="C269:D269"/>
    <mergeCell ref="C260:D260"/>
    <mergeCell ref="C261:D261"/>
    <mergeCell ref="C262:D262"/>
    <mergeCell ref="C263:D263"/>
    <mergeCell ref="C264:D264"/>
    <mergeCell ref="C225:D225"/>
    <mergeCell ref="C226:D226"/>
    <mergeCell ref="C227:D227"/>
    <mergeCell ref="C228:D228"/>
    <mergeCell ref="C229:D229"/>
    <mergeCell ref="C230:D230"/>
    <mergeCell ref="C231:D231"/>
    <mergeCell ref="C232:D232"/>
    <mergeCell ref="C233:D233"/>
    <mergeCell ref="C216:D216"/>
    <mergeCell ref="C217:D217"/>
    <mergeCell ref="C218:D218"/>
    <mergeCell ref="C219:D219"/>
    <mergeCell ref="C220:D220"/>
    <mergeCell ref="C221:D221"/>
    <mergeCell ref="C222:D222"/>
    <mergeCell ref="C223:D223"/>
    <mergeCell ref="C224:D224"/>
    <mergeCell ref="C575:D575"/>
    <mergeCell ref="C566:D566"/>
    <mergeCell ref="C567:D567"/>
    <mergeCell ref="C568:D568"/>
    <mergeCell ref="C569:D569"/>
    <mergeCell ref="C570:D570"/>
    <mergeCell ref="C561:D561"/>
    <mergeCell ref="C562:D562"/>
    <mergeCell ref="C563:D563"/>
    <mergeCell ref="C564:D564"/>
    <mergeCell ref="C565:D565"/>
    <mergeCell ref="C556:D556"/>
    <mergeCell ref="C557:D557"/>
    <mergeCell ref="C558:D558"/>
    <mergeCell ref="C559:D559"/>
    <mergeCell ref="C560:D560"/>
    <mergeCell ref="C547:D547"/>
    <mergeCell ref="C552:D552"/>
    <mergeCell ref="C553:D553"/>
    <mergeCell ref="C554:D554"/>
    <mergeCell ref="C555:D555"/>
    <mergeCell ref="C542:D542"/>
    <mergeCell ref="C543:D543"/>
    <mergeCell ref="C544:D544"/>
    <mergeCell ref="C545:D545"/>
    <mergeCell ref="C546:D546"/>
    <mergeCell ref="C537:D537"/>
    <mergeCell ref="C538:D538"/>
    <mergeCell ref="C539:D539"/>
    <mergeCell ref="C540:D540"/>
    <mergeCell ref="C541:D541"/>
    <mergeCell ref="C532:D532"/>
    <mergeCell ref="C533:D533"/>
    <mergeCell ref="C534:D534"/>
    <mergeCell ref="C535:D535"/>
    <mergeCell ref="C536:D536"/>
    <mergeCell ref="C527:D527"/>
    <mergeCell ref="C528:D528"/>
    <mergeCell ref="C529:D529"/>
    <mergeCell ref="C530:D530"/>
    <mergeCell ref="C531:D531"/>
    <mergeCell ref="C522:D522"/>
    <mergeCell ref="C523:D523"/>
    <mergeCell ref="C524:D524"/>
    <mergeCell ref="C525:D525"/>
    <mergeCell ref="C526:D526"/>
    <mergeCell ref="C517:D517"/>
    <mergeCell ref="C518:D518"/>
    <mergeCell ref="C519:D519"/>
    <mergeCell ref="C520:D520"/>
    <mergeCell ref="C521:D521"/>
    <mergeCell ref="C508:D508"/>
    <mergeCell ref="C513:D513"/>
    <mergeCell ref="C514:D514"/>
    <mergeCell ref="C515:D515"/>
    <mergeCell ref="C516:D516"/>
    <mergeCell ref="C503:D503"/>
    <mergeCell ref="C504:D504"/>
    <mergeCell ref="C505:D505"/>
    <mergeCell ref="C506:D506"/>
    <mergeCell ref="C507:D507"/>
    <mergeCell ref="C498:D498"/>
    <mergeCell ref="C499:D499"/>
    <mergeCell ref="C500:D500"/>
    <mergeCell ref="C501:D501"/>
    <mergeCell ref="C502:D502"/>
    <mergeCell ref="C493:D493"/>
    <mergeCell ref="C494:D494"/>
    <mergeCell ref="C495:D495"/>
    <mergeCell ref="C496:D496"/>
    <mergeCell ref="C497:D497"/>
    <mergeCell ref="C488:D488"/>
    <mergeCell ref="C489:D489"/>
    <mergeCell ref="C490:D490"/>
    <mergeCell ref="C491:D491"/>
    <mergeCell ref="C492:D492"/>
    <mergeCell ref="C483:D483"/>
    <mergeCell ref="C484:D484"/>
    <mergeCell ref="C485:D485"/>
    <mergeCell ref="C486:D486"/>
    <mergeCell ref="C487:D487"/>
    <mergeCell ref="C478:D478"/>
    <mergeCell ref="C479:D479"/>
    <mergeCell ref="C480:D480"/>
    <mergeCell ref="C481:D481"/>
    <mergeCell ref="C482:D482"/>
    <mergeCell ref="C430:D430"/>
    <mergeCell ref="C474:D474"/>
    <mergeCell ref="C475:D475"/>
    <mergeCell ref="C476:D476"/>
    <mergeCell ref="C477:D477"/>
    <mergeCell ref="C436:D436"/>
    <mergeCell ref="C437:D437"/>
    <mergeCell ref="C438:D438"/>
    <mergeCell ref="C439:D439"/>
    <mergeCell ref="C440:D440"/>
    <mergeCell ref="C441:D441"/>
    <mergeCell ref="C442:D442"/>
    <mergeCell ref="C443:D443"/>
    <mergeCell ref="C444:D444"/>
    <mergeCell ref="C445:D445"/>
    <mergeCell ref="C446:D446"/>
    <mergeCell ref="C447:D447"/>
    <mergeCell ref="C448:D448"/>
    <mergeCell ref="C449:D449"/>
    <mergeCell ref="C410:D410"/>
    <mergeCell ref="C411:D411"/>
    <mergeCell ref="C412:D412"/>
    <mergeCell ref="C413:D413"/>
    <mergeCell ref="C414:D414"/>
    <mergeCell ref="C405:D405"/>
    <mergeCell ref="C406:D406"/>
    <mergeCell ref="C407:D407"/>
    <mergeCell ref="C408:D408"/>
    <mergeCell ref="C409:D409"/>
    <mergeCell ref="C400:D400"/>
    <mergeCell ref="C401:D401"/>
    <mergeCell ref="C402:D402"/>
    <mergeCell ref="C403:D403"/>
    <mergeCell ref="C404:D404"/>
    <mergeCell ref="C396:D396"/>
    <mergeCell ref="C397:D397"/>
    <mergeCell ref="C398:D398"/>
    <mergeCell ref="C399:D399"/>
    <mergeCell ref="C255:D255"/>
    <mergeCell ref="C256:D256"/>
    <mergeCell ref="C257:D257"/>
    <mergeCell ref="C258:D258"/>
    <mergeCell ref="C259:D259"/>
    <mergeCell ref="C250:D250"/>
    <mergeCell ref="C251:D251"/>
    <mergeCell ref="C252:D252"/>
    <mergeCell ref="C253:D253"/>
    <mergeCell ref="C254:D254"/>
    <mergeCell ref="C245:D245"/>
    <mergeCell ref="C246:D246"/>
    <mergeCell ref="C247:D247"/>
    <mergeCell ref="C248:D248"/>
    <mergeCell ref="C249:D249"/>
    <mergeCell ref="C240:D240"/>
    <mergeCell ref="C241:D241"/>
    <mergeCell ref="C242:D242"/>
    <mergeCell ref="C243:D243"/>
    <mergeCell ref="C244:D244"/>
    <mergeCell ref="C214:D214"/>
    <mergeCell ref="C215:D215"/>
    <mergeCell ref="C187:D187"/>
    <mergeCell ref="C188:D188"/>
    <mergeCell ref="C189:D189"/>
    <mergeCell ref="C190:D190"/>
    <mergeCell ref="C191:D191"/>
    <mergeCell ref="C202:D202"/>
    <mergeCell ref="C203:D203"/>
    <mergeCell ref="C204:D204"/>
    <mergeCell ref="C205:D205"/>
    <mergeCell ref="C206:D206"/>
    <mergeCell ref="C207:D207"/>
    <mergeCell ref="C208:D208"/>
    <mergeCell ref="C209:D209"/>
    <mergeCell ref="C210:D210"/>
    <mergeCell ref="C201:D201"/>
    <mergeCell ref="C192:D192"/>
    <mergeCell ref="C193:D193"/>
    <mergeCell ref="C194:D194"/>
    <mergeCell ref="C195:D195"/>
    <mergeCell ref="C196:D196"/>
    <mergeCell ref="C211:D211"/>
    <mergeCell ref="C212:D212"/>
    <mergeCell ref="C213:D213"/>
    <mergeCell ref="C174:D174"/>
    <mergeCell ref="C175:D175"/>
    <mergeCell ref="C176:D176"/>
    <mergeCell ref="C167:D167"/>
    <mergeCell ref="C168:D168"/>
    <mergeCell ref="C169:D169"/>
    <mergeCell ref="C170:D170"/>
    <mergeCell ref="C182:D182"/>
    <mergeCell ref="C183:D183"/>
    <mergeCell ref="C184:D184"/>
    <mergeCell ref="C185:D185"/>
    <mergeCell ref="C186:D186"/>
    <mergeCell ref="C177:D177"/>
    <mergeCell ref="C178:D178"/>
    <mergeCell ref="C179:D179"/>
    <mergeCell ref="C180:D180"/>
    <mergeCell ref="C181:D181"/>
    <mergeCell ref="C172:D172"/>
    <mergeCell ref="C173:D173"/>
    <mergeCell ref="C171:D171"/>
    <mergeCell ref="C138:D138"/>
    <mergeCell ref="C139:D139"/>
    <mergeCell ref="C140:D140"/>
    <mergeCell ref="C141:D141"/>
    <mergeCell ref="C142:D142"/>
    <mergeCell ref="C143:D143"/>
    <mergeCell ref="C144:D144"/>
    <mergeCell ref="C145:D145"/>
    <mergeCell ref="C166:D166"/>
    <mergeCell ref="C157:D157"/>
    <mergeCell ref="C162:D162"/>
    <mergeCell ref="C163:D163"/>
    <mergeCell ref="C164:D164"/>
    <mergeCell ref="C165:D165"/>
    <mergeCell ref="C155:D155"/>
    <mergeCell ref="C156:D156"/>
    <mergeCell ref="C146:D146"/>
    <mergeCell ref="C147:D147"/>
    <mergeCell ref="C148:D148"/>
    <mergeCell ref="C149:D149"/>
    <mergeCell ref="C150:D150"/>
    <mergeCell ref="C151:D151"/>
    <mergeCell ref="C152:D152"/>
    <mergeCell ref="C153:D153"/>
    <mergeCell ref="C133:D133"/>
    <mergeCell ref="C134:D134"/>
    <mergeCell ref="C135:D135"/>
    <mergeCell ref="C114:D114"/>
    <mergeCell ref="C115:D115"/>
    <mergeCell ref="C116:D116"/>
    <mergeCell ref="C117:D117"/>
    <mergeCell ref="C118:D118"/>
    <mergeCell ref="C123:D123"/>
    <mergeCell ref="C124:D124"/>
    <mergeCell ref="C125:D125"/>
    <mergeCell ref="C126:D126"/>
    <mergeCell ref="C131:D131"/>
    <mergeCell ref="C132:D132"/>
    <mergeCell ref="C154:D154"/>
    <mergeCell ref="C137:D137"/>
    <mergeCell ref="C102:D102"/>
    <mergeCell ref="C103:D103"/>
    <mergeCell ref="C94:D94"/>
    <mergeCell ref="C95:D95"/>
    <mergeCell ref="C96:D96"/>
    <mergeCell ref="C97:D97"/>
    <mergeCell ref="C98:D98"/>
    <mergeCell ref="C136:D136"/>
    <mergeCell ref="C109:D109"/>
    <mergeCell ref="C110:D110"/>
    <mergeCell ref="C111:D111"/>
    <mergeCell ref="C112:D112"/>
    <mergeCell ref="C113:D113"/>
    <mergeCell ref="C104:D104"/>
    <mergeCell ref="C105:D105"/>
    <mergeCell ref="C106:D106"/>
    <mergeCell ref="C107:D107"/>
    <mergeCell ref="C108:D108"/>
    <mergeCell ref="C127:D127"/>
    <mergeCell ref="C128:D128"/>
    <mergeCell ref="C129:D129"/>
    <mergeCell ref="C130:D130"/>
    <mergeCell ref="C93:D93"/>
    <mergeCell ref="C84:D84"/>
    <mergeCell ref="C85:D85"/>
    <mergeCell ref="C86:D86"/>
    <mergeCell ref="C87:D87"/>
    <mergeCell ref="C88:D88"/>
    <mergeCell ref="C99:D99"/>
    <mergeCell ref="C100:D100"/>
    <mergeCell ref="C101:D101"/>
    <mergeCell ref="C70:D70"/>
    <mergeCell ref="C71:D71"/>
    <mergeCell ref="C72:D72"/>
    <mergeCell ref="C73:D73"/>
    <mergeCell ref="C74:D74"/>
    <mergeCell ref="C89:D89"/>
    <mergeCell ref="C90:D90"/>
    <mergeCell ref="C91:D91"/>
    <mergeCell ref="C92:D92"/>
    <mergeCell ref="E317:P317"/>
    <mergeCell ref="E356:P356"/>
    <mergeCell ref="E395:P395"/>
    <mergeCell ref="E434:P434"/>
    <mergeCell ref="E473:P473"/>
    <mergeCell ref="E512:P512"/>
    <mergeCell ref="E551:P551"/>
    <mergeCell ref="E590:P590"/>
    <mergeCell ref="E629:P629"/>
    <mergeCell ref="E668:P668"/>
    <mergeCell ref="C2:E2"/>
    <mergeCell ref="C45:D45"/>
    <mergeCell ref="C46:D46"/>
    <mergeCell ref="C47:D47"/>
    <mergeCell ref="C48:D48"/>
    <mergeCell ref="C49:D49"/>
    <mergeCell ref="C55:D55"/>
    <mergeCell ref="C56:D56"/>
    <mergeCell ref="C57:D57"/>
    <mergeCell ref="C58:D58"/>
    <mergeCell ref="C59:D59"/>
    <mergeCell ref="C50:D50"/>
    <mergeCell ref="C51:D51"/>
    <mergeCell ref="C52:D52"/>
    <mergeCell ref="C53:D53"/>
    <mergeCell ref="C54:D54"/>
    <mergeCell ref="C395:D395"/>
    <mergeCell ref="C434:D434"/>
    <mergeCell ref="C473:D473"/>
    <mergeCell ref="C512:D512"/>
    <mergeCell ref="C551:D551"/>
    <mergeCell ref="C590:D590"/>
    <mergeCell ref="C629:D629"/>
    <mergeCell ref="C44:D44"/>
    <mergeCell ref="C83:D83"/>
    <mergeCell ref="C122:D122"/>
    <mergeCell ref="C161:D161"/>
    <mergeCell ref="C200:D200"/>
    <mergeCell ref="C239:D239"/>
    <mergeCell ref="C278:D278"/>
    <mergeCell ref="C317:D317"/>
    <mergeCell ref="C356:D356"/>
    <mergeCell ref="C65:D65"/>
    <mergeCell ref="C66:D66"/>
    <mergeCell ref="C67:D67"/>
    <mergeCell ref="C68:D68"/>
    <mergeCell ref="C69:D69"/>
    <mergeCell ref="C60:D60"/>
    <mergeCell ref="C61:D61"/>
    <mergeCell ref="C62:D62"/>
    <mergeCell ref="C63:D63"/>
    <mergeCell ref="C64:D64"/>
    <mergeCell ref="C75:D75"/>
    <mergeCell ref="C76:D76"/>
    <mergeCell ref="C77:D77"/>
    <mergeCell ref="C78:D78"/>
    <mergeCell ref="C79:D79"/>
  </mergeCells>
  <conditionalFormatting sqref="E45:N45 E84:N84 E123:N123 F124:J155 E318:N318 F319:J350 F631:J662 E279:N279 F280:J311 E162:N162 E201:N201 F202:J233 E240:N240 E357:N357 F358:J389 E396:N396 E435:N435 E474:N474 E513:N513 E552:N552 E591:N591 F592:J623 E630:N630 E669:N669 F80:P80 F119:P119 F158:P158 F197:P197 F236:P236 F275:P275 F314:P314 F353:P353 F392:P392 F431:P431 F470:P470 F509:P509 F548:P548 F587:P587 F626:P626 F665:P665 F704:P704">
    <cfRule type="cellIs" dxfId="327" priority="957" operator="equal">
      <formula>0</formula>
    </cfRule>
  </conditionalFormatting>
  <conditionalFormatting sqref="E46:E77">
    <cfRule type="cellIs" dxfId="326" priority="947" operator="equal">
      <formula>0</formula>
    </cfRule>
  </conditionalFormatting>
  <conditionalFormatting sqref="E124:E155">
    <cfRule type="cellIs" dxfId="325" priority="899" operator="equal">
      <formula>0</formula>
    </cfRule>
  </conditionalFormatting>
  <conditionalFormatting sqref="O45:P45">
    <cfRule type="cellIs" dxfId="324" priority="934" operator="equal">
      <formula>0</formula>
    </cfRule>
  </conditionalFormatting>
  <conditionalFormatting sqref="E85:E116">
    <cfRule type="cellIs" dxfId="323" priority="923" operator="equal">
      <formula>0</formula>
    </cfRule>
  </conditionalFormatting>
  <conditionalFormatting sqref="K124:O155">
    <cfRule type="cellIs" dxfId="322" priority="897" operator="equal">
      <formula>0</formula>
    </cfRule>
  </conditionalFormatting>
  <conditionalFormatting sqref="E319:E350">
    <cfRule type="cellIs" dxfId="321" priority="779" operator="equal">
      <formula>0</formula>
    </cfRule>
  </conditionalFormatting>
  <conditionalFormatting sqref="K319:O350">
    <cfRule type="cellIs" dxfId="320" priority="777" operator="equal">
      <formula>0</formula>
    </cfRule>
  </conditionalFormatting>
  <conditionalFormatting sqref="E78:E80">
    <cfRule type="cellIs" dxfId="319" priority="517" operator="equal">
      <formula>0</formula>
    </cfRule>
  </conditionalFormatting>
  <conditionalFormatting sqref="Q46:Q79">
    <cfRule type="cellIs" dxfId="318" priority="499" operator="equal">
      <formula>0</formula>
    </cfRule>
  </conditionalFormatting>
  <conditionalFormatting sqref="S46:S77 S79">
    <cfRule type="cellIs" dxfId="317" priority="503" operator="equal">
      <formula>0</formula>
    </cfRule>
  </conditionalFormatting>
  <conditionalFormatting sqref="R46:R77 R79">
    <cfRule type="cellIs" dxfId="316" priority="501" operator="equal">
      <formula>0</formula>
    </cfRule>
  </conditionalFormatting>
  <conditionalFormatting sqref="E117:E119">
    <cfRule type="cellIs" dxfId="315" priority="496" operator="equal">
      <formula>0</formula>
    </cfRule>
  </conditionalFormatting>
  <conditionalFormatting sqref="Q45">
    <cfRule type="cellIs" dxfId="314" priority="498" operator="equal">
      <formula>0</formula>
    </cfRule>
  </conditionalFormatting>
  <conditionalFormatting sqref="E631:E662">
    <cfRule type="cellIs" dxfId="313" priority="205" operator="equal">
      <formula>0</formula>
    </cfRule>
  </conditionalFormatting>
  <conditionalFormatting sqref="K631:O662">
    <cfRule type="cellIs" dxfId="312" priority="203" operator="equal">
      <formula>0</formula>
    </cfRule>
  </conditionalFormatting>
  <conditionalFormatting sqref="C429:C430">
    <cfRule type="cellIs" dxfId="311" priority="325" operator="equal">
      <formula>0</formula>
    </cfRule>
  </conditionalFormatting>
  <conditionalFormatting sqref="Q319:Q352">
    <cfRule type="cellIs" dxfId="310" priority="363" operator="equal">
      <formula>0</formula>
    </cfRule>
  </conditionalFormatting>
  <conditionalFormatting sqref="R319:R350 R352">
    <cfRule type="cellIs" dxfId="309" priority="365" operator="equal">
      <formula>0</formula>
    </cfRule>
  </conditionalFormatting>
  <conditionalFormatting sqref="C312:C313">
    <cfRule type="cellIs" dxfId="308" priority="379" operator="equal">
      <formula>0</formula>
    </cfRule>
  </conditionalFormatting>
  <conditionalFormatting sqref="C280">
    <cfRule type="cellIs" dxfId="307" priority="382" operator="equal">
      <formula>0</formula>
    </cfRule>
  </conditionalFormatting>
  <conditionalFormatting sqref="C281:C311">
    <cfRule type="cellIs" dxfId="306" priority="381" operator="equal">
      <formula>0</formula>
    </cfRule>
  </conditionalFormatting>
  <conditionalFormatting sqref="C279">
    <cfRule type="cellIs" dxfId="305" priority="380" operator="equal">
      <formula>0</formula>
    </cfRule>
  </conditionalFormatting>
  <conditionalFormatting sqref="K280:O311">
    <cfRule type="cellIs" dxfId="304" priority="395" operator="equal">
      <formula>0</formula>
    </cfRule>
  </conditionalFormatting>
  <conditionalFormatting sqref="E280:E311">
    <cfRule type="cellIs" dxfId="303" priority="397" operator="equal">
      <formula>0</formula>
    </cfRule>
  </conditionalFormatting>
  <conditionalFormatting sqref="Q124:Q157">
    <cfRule type="cellIs" dxfId="302" priority="474" operator="equal">
      <formula>0</formula>
    </cfRule>
  </conditionalFormatting>
  <conditionalFormatting sqref="R124:R155 R157">
    <cfRule type="cellIs" dxfId="301" priority="476" operator="equal">
      <formula>0</formula>
    </cfRule>
  </conditionalFormatting>
  <conditionalFormatting sqref="S124:S155 S157">
    <cfRule type="cellIs" dxfId="300" priority="478" operator="equal">
      <formula>0</formula>
    </cfRule>
  </conditionalFormatting>
  <conditionalFormatting sqref="S46:S77 S79">
    <cfRule type="dataBar" priority="504">
      <dataBar>
        <cfvo type="min"/>
        <cfvo type="max"/>
        <color rgb="FF008AEF"/>
      </dataBar>
      <extLst>
        <ext xmlns:x14="http://schemas.microsoft.com/office/spreadsheetml/2009/9/main" uri="{B025F937-C7B1-47D3-B67F-A62EFF666E3E}">
          <x14:id>{62D31A80-8C8A-49A0-9DD5-8C9B45AAF976}</x14:id>
        </ext>
      </extLst>
    </cfRule>
  </conditionalFormatting>
  <conditionalFormatting sqref="R46:R77 R79">
    <cfRule type="dataBar" priority="502">
      <dataBar>
        <cfvo type="min"/>
        <cfvo type="max"/>
        <color rgb="FF008AEF"/>
      </dataBar>
      <extLst>
        <ext xmlns:x14="http://schemas.microsoft.com/office/spreadsheetml/2009/9/main" uri="{B025F937-C7B1-47D3-B67F-A62EFF666E3E}">
          <x14:id>{C269C3C2-8BD5-45D4-8C23-7B5327FB3940}</x14:id>
        </ext>
      </extLst>
    </cfRule>
  </conditionalFormatting>
  <conditionalFormatting sqref="Q46:Q79">
    <cfRule type="dataBar" priority="500">
      <dataBar>
        <cfvo type="min"/>
        <cfvo type="max"/>
        <color rgb="FF008AEF"/>
      </dataBar>
      <extLst>
        <ext xmlns:x14="http://schemas.microsoft.com/office/spreadsheetml/2009/9/main" uri="{B025F937-C7B1-47D3-B67F-A62EFF666E3E}">
          <x14:id>{65D96216-0EC5-4513-BDB5-9D99DCD9D008}</x14:id>
        </ext>
      </extLst>
    </cfRule>
  </conditionalFormatting>
  <conditionalFormatting sqref="R85:R116 R118">
    <cfRule type="cellIs" dxfId="299" priority="484" operator="equal">
      <formula>0</formula>
    </cfRule>
  </conditionalFormatting>
  <conditionalFormatting sqref="S85:S116 S118">
    <cfRule type="cellIs" dxfId="298" priority="486" operator="equal">
      <formula>0</formula>
    </cfRule>
  </conditionalFormatting>
  <conditionalFormatting sqref="Q85:Q118">
    <cfRule type="cellIs" dxfId="297" priority="482" operator="equal">
      <formula>0</formula>
    </cfRule>
  </conditionalFormatting>
  <conditionalFormatting sqref="S85:S116 S118">
    <cfRule type="dataBar" priority="487">
      <dataBar>
        <cfvo type="min"/>
        <cfvo type="max"/>
        <color rgb="FF008AEF"/>
      </dataBar>
      <extLst>
        <ext xmlns:x14="http://schemas.microsoft.com/office/spreadsheetml/2009/9/main" uri="{B025F937-C7B1-47D3-B67F-A62EFF666E3E}">
          <x14:id>{335698FC-08E4-4FB3-A172-B404F126E89C}</x14:id>
        </ext>
      </extLst>
    </cfRule>
  </conditionalFormatting>
  <conditionalFormatting sqref="R85:R116 R118">
    <cfRule type="dataBar" priority="485">
      <dataBar>
        <cfvo type="min"/>
        <cfvo type="max"/>
        <color rgb="FF008AEF"/>
      </dataBar>
      <extLst>
        <ext xmlns:x14="http://schemas.microsoft.com/office/spreadsheetml/2009/9/main" uri="{B025F937-C7B1-47D3-B67F-A62EFF666E3E}">
          <x14:id>{96AA3D54-215E-4A35-A93F-39E82C7AD15F}</x14:id>
        </ext>
      </extLst>
    </cfRule>
  </conditionalFormatting>
  <conditionalFormatting sqref="Q85:Q118">
    <cfRule type="dataBar" priority="483">
      <dataBar>
        <cfvo type="min"/>
        <cfvo type="max"/>
        <color rgb="FF008AEF"/>
      </dataBar>
      <extLst>
        <ext xmlns:x14="http://schemas.microsoft.com/office/spreadsheetml/2009/9/main" uri="{B025F937-C7B1-47D3-B67F-A62EFF666E3E}">
          <x14:id>{954CCD4A-A2C6-4D29-8A98-2B2654082FC3}</x14:id>
        </ext>
      </extLst>
    </cfRule>
  </conditionalFormatting>
  <conditionalFormatting sqref="S124:S155 S157">
    <cfRule type="dataBar" priority="479">
      <dataBar>
        <cfvo type="min"/>
        <cfvo type="max"/>
        <color rgb="FF008AEF"/>
      </dataBar>
      <extLst>
        <ext xmlns:x14="http://schemas.microsoft.com/office/spreadsheetml/2009/9/main" uri="{B025F937-C7B1-47D3-B67F-A62EFF666E3E}">
          <x14:id>{865FEF69-9240-4AA6-8EC3-FF1180FB5F3E}</x14:id>
        </ext>
      </extLst>
    </cfRule>
  </conditionalFormatting>
  <conditionalFormatting sqref="R124:R155 R157">
    <cfRule type="dataBar" priority="477">
      <dataBar>
        <cfvo type="min"/>
        <cfvo type="max"/>
        <color rgb="FF008AEF"/>
      </dataBar>
      <extLst>
        <ext xmlns:x14="http://schemas.microsoft.com/office/spreadsheetml/2009/9/main" uri="{B025F937-C7B1-47D3-B67F-A62EFF666E3E}">
          <x14:id>{26AFBA2F-2E0E-495F-AFC4-C629BB67F2BD}</x14:id>
        </ext>
      </extLst>
    </cfRule>
  </conditionalFormatting>
  <conditionalFormatting sqref="Q124:Q157">
    <cfRule type="dataBar" priority="475">
      <dataBar>
        <cfvo type="min"/>
        <cfvo type="max"/>
        <color rgb="FF008AEF"/>
      </dataBar>
      <extLst>
        <ext xmlns:x14="http://schemas.microsoft.com/office/spreadsheetml/2009/9/main" uri="{B025F937-C7B1-47D3-B67F-A62EFF666E3E}">
          <x14:id>{A1462ABF-7C53-4462-A3E2-95228A9BBA92}</x14:id>
        </ext>
      </extLst>
    </cfRule>
  </conditionalFormatting>
  <conditionalFormatting sqref="E156:E158">
    <cfRule type="cellIs" dxfId="296" priority="473" operator="equal">
      <formula>0</formula>
    </cfRule>
  </conditionalFormatting>
  <conditionalFormatting sqref="E163:E194">
    <cfRule type="cellIs" dxfId="295" priority="465" operator="equal">
      <formula>0</formula>
    </cfRule>
  </conditionalFormatting>
  <conditionalFormatting sqref="Q163:Q196">
    <cfRule type="cellIs" dxfId="294" priority="454" operator="equal">
      <formula>0</formula>
    </cfRule>
  </conditionalFormatting>
  <conditionalFormatting sqref="R163:R194 R196">
    <cfRule type="cellIs" dxfId="293" priority="456" operator="equal">
      <formula>0</formula>
    </cfRule>
  </conditionalFormatting>
  <conditionalFormatting sqref="S163:S194 S196">
    <cfRule type="cellIs" dxfId="292" priority="458" operator="equal">
      <formula>0</formula>
    </cfRule>
  </conditionalFormatting>
  <conditionalFormatting sqref="E234:E236">
    <cfRule type="cellIs" dxfId="291" priority="433" operator="equal">
      <formula>0</formula>
    </cfRule>
  </conditionalFormatting>
  <conditionalFormatting sqref="S163:S194 S196">
    <cfRule type="dataBar" priority="459">
      <dataBar>
        <cfvo type="min"/>
        <cfvo type="max"/>
        <color rgb="FF008AEF"/>
      </dataBar>
      <extLst>
        <ext xmlns:x14="http://schemas.microsoft.com/office/spreadsheetml/2009/9/main" uri="{B025F937-C7B1-47D3-B67F-A62EFF666E3E}">
          <x14:id>{3A9721E8-B7BC-4CE7-AC4C-5C83484AD693}</x14:id>
        </ext>
      </extLst>
    </cfRule>
  </conditionalFormatting>
  <conditionalFormatting sqref="R163:R194 R196">
    <cfRule type="dataBar" priority="457">
      <dataBar>
        <cfvo type="min"/>
        <cfvo type="max"/>
        <color rgb="FF008AEF"/>
      </dataBar>
      <extLst>
        <ext xmlns:x14="http://schemas.microsoft.com/office/spreadsheetml/2009/9/main" uri="{B025F937-C7B1-47D3-B67F-A62EFF666E3E}">
          <x14:id>{A0B4637F-6EE3-4A76-9B1D-9FE392F07D39}</x14:id>
        </ext>
      </extLst>
    </cfRule>
  </conditionalFormatting>
  <conditionalFormatting sqref="Q163:Q196">
    <cfRule type="dataBar" priority="455">
      <dataBar>
        <cfvo type="min"/>
        <cfvo type="max"/>
        <color rgb="FF008AEF"/>
      </dataBar>
      <extLst>
        <ext xmlns:x14="http://schemas.microsoft.com/office/spreadsheetml/2009/9/main" uri="{B025F937-C7B1-47D3-B67F-A62EFF666E3E}">
          <x14:id>{00F3F161-8B86-450A-9F6B-7B021B2A71F8}</x14:id>
        </ext>
      </extLst>
    </cfRule>
  </conditionalFormatting>
  <conditionalFormatting sqref="E195:E197">
    <cfRule type="cellIs" dxfId="290" priority="453" operator="equal">
      <formula>0</formula>
    </cfRule>
  </conditionalFormatting>
  <conditionalFormatting sqref="E202:E233">
    <cfRule type="cellIs" dxfId="289" priority="445" operator="equal">
      <formula>0</formula>
    </cfRule>
  </conditionalFormatting>
  <conditionalFormatting sqref="K202:O233">
    <cfRule type="cellIs" dxfId="288" priority="443" operator="equal">
      <formula>0</formula>
    </cfRule>
  </conditionalFormatting>
  <conditionalFormatting sqref="Q202:Q235">
    <cfRule type="cellIs" dxfId="287" priority="434" operator="equal">
      <formula>0</formula>
    </cfRule>
  </conditionalFormatting>
  <conditionalFormatting sqref="R202:R233 R235">
    <cfRule type="cellIs" dxfId="286" priority="436" operator="equal">
      <formula>0</formula>
    </cfRule>
  </conditionalFormatting>
  <conditionalFormatting sqref="S202:S233 S235">
    <cfRule type="cellIs" dxfId="285" priority="438" operator="equal">
      <formula>0</formula>
    </cfRule>
  </conditionalFormatting>
  <conditionalFormatting sqref="S241:S272 S274">
    <cfRule type="cellIs" dxfId="284" priority="414" operator="equal">
      <formula>0</formula>
    </cfRule>
  </conditionalFormatting>
  <conditionalFormatting sqref="S202:S233 S235">
    <cfRule type="dataBar" priority="439">
      <dataBar>
        <cfvo type="min"/>
        <cfvo type="max"/>
        <color rgb="FF008AEF"/>
      </dataBar>
      <extLst>
        <ext xmlns:x14="http://schemas.microsoft.com/office/spreadsheetml/2009/9/main" uri="{B025F937-C7B1-47D3-B67F-A62EFF666E3E}">
          <x14:id>{E0D3AD26-68CE-421D-9376-7F66A64A6ED3}</x14:id>
        </ext>
      </extLst>
    </cfRule>
  </conditionalFormatting>
  <conditionalFormatting sqref="R202:R233 R235">
    <cfRule type="dataBar" priority="437">
      <dataBar>
        <cfvo type="min"/>
        <cfvo type="max"/>
        <color rgb="FF008AEF"/>
      </dataBar>
      <extLst>
        <ext xmlns:x14="http://schemas.microsoft.com/office/spreadsheetml/2009/9/main" uri="{B025F937-C7B1-47D3-B67F-A62EFF666E3E}">
          <x14:id>{0E64D707-BF06-423F-B13B-81CCF3B1EB4A}</x14:id>
        </ext>
      </extLst>
    </cfRule>
  </conditionalFormatting>
  <conditionalFormatting sqref="Q202:Q235">
    <cfRule type="dataBar" priority="435">
      <dataBar>
        <cfvo type="min"/>
        <cfvo type="max"/>
        <color rgb="FF008AEF"/>
      </dataBar>
      <extLst>
        <ext xmlns:x14="http://schemas.microsoft.com/office/spreadsheetml/2009/9/main" uri="{B025F937-C7B1-47D3-B67F-A62EFF666E3E}">
          <x14:id>{D0E45C13-837C-47B8-8AF8-3EEB2D0C74D3}</x14:id>
        </ext>
      </extLst>
    </cfRule>
  </conditionalFormatting>
  <conditionalFormatting sqref="S669">
    <cfRule type="cellIs" dxfId="283" priority="131" operator="equal">
      <formula>0</formula>
    </cfRule>
  </conditionalFormatting>
  <conditionalFormatting sqref="R630">
    <cfRule type="cellIs" dxfId="282" priority="134" operator="equal">
      <formula>0</formula>
    </cfRule>
  </conditionalFormatting>
  <conditionalFormatting sqref="S630">
    <cfRule type="cellIs" dxfId="281" priority="133" operator="equal">
      <formula>0</formula>
    </cfRule>
  </conditionalFormatting>
  <conditionalFormatting sqref="R669">
    <cfRule type="cellIs" dxfId="280" priority="132" operator="equal">
      <formula>0</formula>
    </cfRule>
  </conditionalFormatting>
  <conditionalFormatting sqref="E241:E272">
    <cfRule type="cellIs" dxfId="279" priority="421" operator="equal">
      <formula>0</formula>
    </cfRule>
  </conditionalFormatting>
  <conditionalFormatting sqref="Q241:Q274">
    <cfRule type="cellIs" dxfId="278" priority="410" operator="equal">
      <formula>0</formula>
    </cfRule>
  </conditionalFormatting>
  <conditionalFormatting sqref="R241:R272 R274">
    <cfRule type="cellIs" dxfId="277" priority="412" operator="equal">
      <formula>0</formula>
    </cfRule>
  </conditionalFormatting>
  <conditionalFormatting sqref="S241:S272 S274">
    <cfRule type="dataBar" priority="415">
      <dataBar>
        <cfvo type="min"/>
        <cfvo type="max"/>
        <color rgb="FF008AEF"/>
      </dataBar>
      <extLst>
        <ext xmlns:x14="http://schemas.microsoft.com/office/spreadsheetml/2009/9/main" uri="{B025F937-C7B1-47D3-B67F-A62EFF666E3E}">
          <x14:id>{D00F6985-B8CD-4AFD-A6E2-45684EB76F6C}</x14:id>
        </ext>
      </extLst>
    </cfRule>
  </conditionalFormatting>
  <conditionalFormatting sqref="R241:R272 R274">
    <cfRule type="dataBar" priority="413">
      <dataBar>
        <cfvo type="min"/>
        <cfvo type="max"/>
        <color rgb="FF008AEF"/>
      </dataBar>
      <extLst>
        <ext xmlns:x14="http://schemas.microsoft.com/office/spreadsheetml/2009/9/main" uri="{B025F937-C7B1-47D3-B67F-A62EFF666E3E}">
          <x14:id>{54026C92-9FDC-423F-8F4A-4E40A1732AB6}</x14:id>
        </ext>
      </extLst>
    </cfRule>
  </conditionalFormatting>
  <conditionalFormatting sqref="Q241:Q274">
    <cfRule type="dataBar" priority="411">
      <dataBar>
        <cfvo type="min"/>
        <cfvo type="max"/>
        <color rgb="FF008AEF"/>
      </dataBar>
      <extLst>
        <ext xmlns:x14="http://schemas.microsoft.com/office/spreadsheetml/2009/9/main" uri="{B025F937-C7B1-47D3-B67F-A62EFF666E3E}">
          <x14:id>{7B6893F6-6A68-42BE-A361-3982AB7D7384}</x14:id>
        </ext>
      </extLst>
    </cfRule>
  </conditionalFormatting>
  <conditionalFormatting sqref="E273:E275">
    <cfRule type="cellIs" dxfId="276" priority="409" operator="equal">
      <formula>0</formula>
    </cfRule>
  </conditionalFormatting>
  <conditionalFormatting sqref="C273:C274">
    <cfRule type="cellIs" dxfId="275" priority="403" operator="equal">
      <formula>0</formula>
    </cfRule>
  </conditionalFormatting>
  <conditionalFormatting sqref="C241">
    <cfRule type="cellIs" dxfId="274" priority="406" operator="equal">
      <formula>0</formula>
    </cfRule>
  </conditionalFormatting>
  <conditionalFormatting sqref="C242:C272">
    <cfRule type="cellIs" dxfId="273" priority="405" operator="equal">
      <formula>0</formula>
    </cfRule>
  </conditionalFormatting>
  <conditionalFormatting sqref="C240">
    <cfRule type="cellIs" dxfId="272" priority="404" operator="equal">
      <formula>0</formula>
    </cfRule>
  </conditionalFormatting>
  <conditionalFormatting sqref="Q280:Q313">
    <cfRule type="cellIs" dxfId="271" priority="386" operator="equal">
      <formula>0</formula>
    </cfRule>
  </conditionalFormatting>
  <conditionalFormatting sqref="R280:R311 R313">
    <cfRule type="cellIs" dxfId="270" priority="388" operator="equal">
      <formula>0</formula>
    </cfRule>
  </conditionalFormatting>
  <conditionalFormatting sqref="S280:S311 S313">
    <cfRule type="cellIs" dxfId="269" priority="390" operator="equal">
      <formula>0</formula>
    </cfRule>
  </conditionalFormatting>
  <conditionalFormatting sqref="C351:C352">
    <cfRule type="cellIs" dxfId="268" priority="371" operator="equal">
      <formula>0</formula>
    </cfRule>
  </conditionalFormatting>
  <conditionalFormatting sqref="S280:S311 S313">
    <cfRule type="dataBar" priority="391">
      <dataBar>
        <cfvo type="min"/>
        <cfvo type="max"/>
        <color rgb="FF008AEF"/>
      </dataBar>
      <extLst>
        <ext xmlns:x14="http://schemas.microsoft.com/office/spreadsheetml/2009/9/main" uri="{B025F937-C7B1-47D3-B67F-A62EFF666E3E}">
          <x14:id>{AA90D1F0-5366-432E-A5DB-DB1A767FC33A}</x14:id>
        </ext>
      </extLst>
    </cfRule>
  </conditionalFormatting>
  <conditionalFormatting sqref="R280:R311 R313">
    <cfRule type="dataBar" priority="389">
      <dataBar>
        <cfvo type="min"/>
        <cfvo type="max"/>
        <color rgb="FF008AEF"/>
      </dataBar>
      <extLst>
        <ext xmlns:x14="http://schemas.microsoft.com/office/spreadsheetml/2009/9/main" uri="{B025F937-C7B1-47D3-B67F-A62EFF666E3E}">
          <x14:id>{7D5F3D59-49A7-4D98-90FD-33888BB72A61}</x14:id>
        </ext>
      </extLst>
    </cfRule>
  </conditionalFormatting>
  <conditionalFormatting sqref="Q280:Q313">
    <cfRule type="dataBar" priority="387">
      <dataBar>
        <cfvo type="min"/>
        <cfvo type="max"/>
        <color rgb="FF008AEF"/>
      </dataBar>
      <extLst>
        <ext xmlns:x14="http://schemas.microsoft.com/office/spreadsheetml/2009/9/main" uri="{B025F937-C7B1-47D3-B67F-A62EFF666E3E}">
          <x14:id>{18BF157E-3E72-4C74-BD50-585208A7E63A}</x14:id>
        </ext>
      </extLst>
    </cfRule>
  </conditionalFormatting>
  <conditionalFormatting sqref="E312:E314">
    <cfRule type="cellIs" dxfId="267" priority="385" operator="equal">
      <formula>0</formula>
    </cfRule>
  </conditionalFormatting>
  <conditionalFormatting sqref="C319">
    <cfRule type="cellIs" dxfId="266" priority="378" operator="equal">
      <formula>0</formula>
    </cfRule>
  </conditionalFormatting>
  <conditionalFormatting sqref="C320:C350">
    <cfRule type="cellIs" dxfId="265" priority="377" operator="equal">
      <formula>0</formula>
    </cfRule>
  </conditionalFormatting>
  <conditionalFormatting sqref="C318">
    <cfRule type="cellIs" dxfId="264" priority="376" operator="equal">
      <formula>0</formula>
    </cfRule>
  </conditionalFormatting>
  <conditionalFormatting sqref="E352:E353">
    <cfRule type="cellIs" dxfId="263" priority="374" operator="equal">
      <formula>0</formula>
    </cfRule>
  </conditionalFormatting>
  <conditionalFormatting sqref="S319:S350 S352">
    <cfRule type="cellIs" dxfId="262" priority="367" operator="equal">
      <formula>0</formula>
    </cfRule>
  </conditionalFormatting>
  <conditionalFormatting sqref="C357">
    <cfRule type="cellIs" dxfId="261" priority="349" operator="equal">
      <formula>0</formula>
    </cfRule>
  </conditionalFormatting>
  <conditionalFormatting sqref="C359:C389">
    <cfRule type="cellIs" dxfId="260" priority="350" operator="equal">
      <formula>0</formula>
    </cfRule>
  </conditionalFormatting>
  <conditionalFormatting sqref="S319:S350 S352">
    <cfRule type="dataBar" priority="368">
      <dataBar>
        <cfvo type="min"/>
        <cfvo type="max"/>
        <color rgb="FF008AEF"/>
      </dataBar>
      <extLst>
        <ext xmlns:x14="http://schemas.microsoft.com/office/spreadsheetml/2009/9/main" uri="{B025F937-C7B1-47D3-B67F-A62EFF666E3E}">
          <x14:id>{9B7F5EC6-3656-45E2-B8CC-86AC2B1AFBA5}</x14:id>
        </ext>
      </extLst>
    </cfRule>
  </conditionalFormatting>
  <conditionalFormatting sqref="R319:R350 R352">
    <cfRule type="dataBar" priority="366">
      <dataBar>
        <cfvo type="min"/>
        <cfvo type="max"/>
        <color rgb="FF008AEF"/>
      </dataBar>
      <extLst>
        <ext xmlns:x14="http://schemas.microsoft.com/office/spreadsheetml/2009/9/main" uri="{B025F937-C7B1-47D3-B67F-A62EFF666E3E}">
          <x14:id>{DCFFEE32-CE69-4EC1-BB4B-7DBB9950C592}</x14:id>
        </ext>
      </extLst>
    </cfRule>
  </conditionalFormatting>
  <conditionalFormatting sqref="Q319:Q352">
    <cfRule type="dataBar" priority="364">
      <dataBar>
        <cfvo type="min"/>
        <cfvo type="max"/>
        <color rgb="FF008AEF"/>
      </dataBar>
      <extLst>
        <ext xmlns:x14="http://schemas.microsoft.com/office/spreadsheetml/2009/9/main" uri="{B025F937-C7B1-47D3-B67F-A62EFF666E3E}">
          <x14:id>{8419A73E-1196-4B51-9F9C-07D0AAEFBA1D}</x14:id>
        </ext>
      </extLst>
    </cfRule>
  </conditionalFormatting>
  <conditionalFormatting sqref="R591">
    <cfRule type="cellIs" dxfId="259" priority="136" operator="equal">
      <formula>0</formula>
    </cfRule>
  </conditionalFormatting>
  <conditionalFormatting sqref="S591">
    <cfRule type="cellIs" dxfId="258" priority="135" operator="equal">
      <formula>0</formula>
    </cfRule>
  </conditionalFormatting>
  <conditionalFormatting sqref="S279">
    <cfRule type="cellIs" dxfId="257" priority="151" operator="equal">
      <formula>0</formula>
    </cfRule>
  </conditionalFormatting>
  <conditionalFormatting sqref="E358:E389">
    <cfRule type="cellIs" dxfId="256" priority="355" operator="equal">
      <formula>0</formula>
    </cfRule>
  </conditionalFormatting>
  <conditionalFormatting sqref="K358:O389">
    <cfRule type="cellIs" dxfId="255" priority="353" operator="equal">
      <formula>0</formula>
    </cfRule>
  </conditionalFormatting>
  <conditionalFormatting sqref="C358">
    <cfRule type="cellIs" dxfId="254" priority="351" operator="equal">
      <formula>0</formula>
    </cfRule>
  </conditionalFormatting>
  <conditionalFormatting sqref="E391:E392">
    <cfRule type="cellIs" dxfId="253" priority="348" operator="equal">
      <formula>0</formula>
    </cfRule>
  </conditionalFormatting>
  <conditionalFormatting sqref="C390:C391">
    <cfRule type="cellIs" dxfId="252" priority="345" operator="equal">
      <formula>0</formula>
    </cfRule>
  </conditionalFormatting>
  <conditionalFormatting sqref="Q358:Q391">
    <cfRule type="cellIs" dxfId="251" priority="337" operator="equal">
      <formula>0</formula>
    </cfRule>
  </conditionalFormatting>
  <conditionalFormatting sqref="R358:R389 R391">
    <cfRule type="cellIs" dxfId="250" priority="339" operator="equal">
      <formula>0</formula>
    </cfRule>
  </conditionalFormatting>
  <conditionalFormatting sqref="S358:S389 S391">
    <cfRule type="cellIs" dxfId="249" priority="341" operator="equal">
      <formula>0</formula>
    </cfRule>
  </conditionalFormatting>
  <conditionalFormatting sqref="S358:S389 S391">
    <cfRule type="dataBar" priority="342">
      <dataBar>
        <cfvo type="min"/>
        <cfvo type="max"/>
        <color rgb="FF008AEF"/>
      </dataBar>
      <extLst>
        <ext xmlns:x14="http://schemas.microsoft.com/office/spreadsheetml/2009/9/main" uri="{B025F937-C7B1-47D3-B67F-A62EFF666E3E}">
          <x14:id>{F22AE5C1-E5B8-4E3D-99EE-30B8CC6C1A13}</x14:id>
        </ext>
      </extLst>
    </cfRule>
  </conditionalFormatting>
  <conditionalFormatting sqref="R358:R389 R391">
    <cfRule type="dataBar" priority="340">
      <dataBar>
        <cfvo type="min"/>
        <cfvo type="max"/>
        <color rgb="FF008AEF"/>
      </dataBar>
      <extLst>
        <ext xmlns:x14="http://schemas.microsoft.com/office/spreadsheetml/2009/9/main" uri="{B025F937-C7B1-47D3-B67F-A62EFF666E3E}">
          <x14:id>{05DF8A69-9B13-46EB-9653-F80E05F323F8}</x14:id>
        </ext>
      </extLst>
    </cfRule>
  </conditionalFormatting>
  <conditionalFormatting sqref="Q358:Q391">
    <cfRule type="dataBar" priority="338">
      <dataBar>
        <cfvo type="min"/>
        <cfvo type="max"/>
        <color rgb="FF008AEF"/>
      </dataBar>
      <extLst>
        <ext xmlns:x14="http://schemas.microsoft.com/office/spreadsheetml/2009/9/main" uri="{B025F937-C7B1-47D3-B67F-A62EFF666E3E}">
          <x14:id>{AAEE1AE2-2B49-4114-8B25-E21B2FD78F74}</x14:id>
        </ext>
      </extLst>
    </cfRule>
  </conditionalFormatting>
  <conditionalFormatting sqref="E397:E428">
    <cfRule type="cellIs" dxfId="248" priority="335" operator="equal">
      <formula>0</formula>
    </cfRule>
  </conditionalFormatting>
  <conditionalFormatting sqref="C397">
    <cfRule type="cellIs" dxfId="247" priority="331" operator="equal">
      <formula>0</formula>
    </cfRule>
  </conditionalFormatting>
  <conditionalFormatting sqref="C398:C428">
    <cfRule type="cellIs" dxfId="246" priority="330" operator="equal">
      <formula>0</formula>
    </cfRule>
  </conditionalFormatting>
  <conditionalFormatting sqref="C396">
    <cfRule type="cellIs" dxfId="245" priority="329" operator="equal">
      <formula>0</formula>
    </cfRule>
  </conditionalFormatting>
  <conditionalFormatting sqref="E430:E431">
    <cfRule type="cellIs" dxfId="244" priority="328" operator="equal">
      <formula>0</formula>
    </cfRule>
  </conditionalFormatting>
  <conditionalFormatting sqref="Q397:Q430">
    <cfRule type="cellIs" dxfId="243" priority="317" operator="equal">
      <formula>0</formula>
    </cfRule>
  </conditionalFormatting>
  <conditionalFormatting sqref="R397:R428 R430">
    <cfRule type="cellIs" dxfId="242" priority="319" operator="equal">
      <formula>0</formula>
    </cfRule>
  </conditionalFormatting>
  <conditionalFormatting sqref="S397:S428 S430">
    <cfRule type="cellIs" dxfId="241" priority="321" operator="equal">
      <formula>0</formula>
    </cfRule>
  </conditionalFormatting>
  <conditionalFormatting sqref="E469:E470">
    <cfRule type="cellIs" dxfId="240" priority="308" operator="equal">
      <formula>0</formula>
    </cfRule>
  </conditionalFormatting>
  <conditionalFormatting sqref="S397:S428 S430">
    <cfRule type="dataBar" priority="322">
      <dataBar>
        <cfvo type="min"/>
        <cfvo type="max"/>
        <color rgb="FF008AEF"/>
      </dataBar>
      <extLst>
        <ext xmlns:x14="http://schemas.microsoft.com/office/spreadsheetml/2009/9/main" uri="{B025F937-C7B1-47D3-B67F-A62EFF666E3E}">
          <x14:id>{D466D7EC-BC96-457A-B788-644CDC00A188}</x14:id>
        </ext>
      </extLst>
    </cfRule>
  </conditionalFormatting>
  <conditionalFormatting sqref="R397:R428 R430">
    <cfRule type="dataBar" priority="320">
      <dataBar>
        <cfvo type="min"/>
        <cfvo type="max"/>
        <color rgb="FF008AEF"/>
      </dataBar>
      <extLst>
        <ext xmlns:x14="http://schemas.microsoft.com/office/spreadsheetml/2009/9/main" uri="{B025F937-C7B1-47D3-B67F-A62EFF666E3E}">
          <x14:id>{AB0E39BF-2F2C-49E6-968D-1F17414C2954}</x14:id>
        </ext>
      </extLst>
    </cfRule>
  </conditionalFormatting>
  <conditionalFormatting sqref="Q397:Q430">
    <cfRule type="dataBar" priority="318">
      <dataBar>
        <cfvo type="min"/>
        <cfvo type="max"/>
        <color rgb="FF008AEF"/>
      </dataBar>
      <extLst>
        <ext xmlns:x14="http://schemas.microsoft.com/office/spreadsheetml/2009/9/main" uri="{B025F937-C7B1-47D3-B67F-A62EFF666E3E}">
          <x14:id>{DC718B45-9D42-47F3-8634-45873F19E392}</x14:id>
        </ext>
      </extLst>
    </cfRule>
  </conditionalFormatting>
  <conditionalFormatting sqref="E436:E467">
    <cfRule type="cellIs" dxfId="239" priority="315" operator="equal">
      <formula>0</formula>
    </cfRule>
  </conditionalFormatting>
  <conditionalFormatting sqref="S396">
    <cfRule type="cellIs" dxfId="238" priority="145" operator="equal">
      <formula>0</formula>
    </cfRule>
  </conditionalFormatting>
  <conditionalFormatting sqref="R435">
    <cfRule type="cellIs" dxfId="237" priority="144" operator="equal">
      <formula>0</formula>
    </cfRule>
  </conditionalFormatting>
  <conditionalFormatting sqref="C435">
    <cfRule type="cellIs" dxfId="236" priority="309" operator="equal">
      <formula>0</formula>
    </cfRule>
  </conditionalFormatting>
  <conditionalFormatting sqref="S513">
    <cfRule type="cellIs" dxfId="235" priority="139" operator="equal">
      <formula>0</formula>
    </cfRule>
  </conditionalFormatting>
  <conditionalFormatting sqref="Q436:Q469">
    <cfRule type="cellIs" dxfId="234" priority="297" operator="equal">
      <formula>0</formula>
    </cfRule>
  </conditionalFormatting>
  <conditionalFormatting sqref="R436:R467 R469">
    <cfRule type="cellIs" dxfId="233" priority="299" operator="equal">
      <formula>0</formula>
    </cfRule>
  </conditionalFormatting>
  <conditionalFormatting sqref="S436:S467 S469">
    <cfRule type="cellIs" dxfId="232" priority="301" operator="equal">
      <formula>0</formula>
    </cfRule>
  </conditionalFormatting>
  <conditionalFormatting sqref="S436:S467 S469">
    <cfRule type="dataBar" priority="302">
      <dataBar>
        <cfvo type="min"/>
        <cfvo type="max"/>
        <color rgb="FF008AEF"/>
      </dataBar>
      <extLst>
        <ext xmlns:x14="http://schemas.microsoft.com/office/spreadsheetml/2009/9/main" uri="{B025F937-C7B1-47D3-B67F-A62EFF666E3E}">
          <x14:id>{1956F1BD-D7E6-4887-B57C-E4D39DBE9938}</x14:id>
        </ext>
      </extLst>
    </cfRule>
  </conditionalFormatting>
  <conditionalFormatting sqref="R436:R467 R469">
    <cfRule type="dataBar" priority="300">
      <dataBar>
        <cfvo type="min"/>
        <cfvo type="max"/>
        <color rgb="FF008AEF"/>
      </dataBar>
      <extLst>
        <ext xmlns:x14="http://schemas.microsoft.com/office/spreadsheetml/2009/9/main" uri="{B025F937-C7B1-47D3-B67F-A62EFF666E3E}">
          <x14:id>{10DF07AA-64C8-4464-A9C8-48B61D082839}</x14:id>
        </ext>
      </extLst>
    </cfRule>
  </conditionalFormatting>
  <conditionalFormatting sqref="Q436:Q469">
    <cfRule type="dataBar" priority="298">
      <dataBar>
        <cfvo type="min"/>
        <cfvo type="max"/>
        <color rgb="FF008AEF"/>
      </dataBar>
      <extLst>
        <ext xmlns:x14="http://schemas.microsoft.com/office/spreadsheetml/2009/9/main" uri="{B025F937-C7B1-47D3-B67F-A62EFF666E3E}">
          <x14:id>{D1508708-9444-4218-8875-18110F4F7916}</x14:id>
        </ext>
      </extLst>
    </cfRule>
  </conditionalFormatting>
  <conditionalFormatting sqref="C436">
    <cfRule type="cellIs" dxfId="231" priority="296" operator="equal">
      <formula>0</formula>
    </cfRule>
  </conditionalFormatting>
  <conditionalFormatting sqref="C437:C467">
    <cfRule type="cellIs" dxfId="230" priority="295" operator="equal">
      <formula>0</formula>
    </cfRule>
  </conditionalFormatting>
  <conditionalFormatting sqref="C468:C469">
    <cfRule type="cellIs" dxfId="229" priority="294" operator="equal">
      <formula>0</formula>
    </cfRule>
  </conditionalFormatting>
  <conditionalFormatting sqref="E475:E506">
    <cfRule type="cellIs" dxfId="228" priority="292" operator="equal">
      <formula>0</formula>
    </cfRule>
  </conditionalFormatting>
  <conditionalFormatting sqref="C474">
    <cfRule type="cellIs" dxfId="227" priority="288" operator="equal">
      <formula>0</formula>
    </cfRule>
  </conditionalFormatting>
  <conditionalFormatting sqref="E508:E509">
    <cfRule type="cellIs" dxfId="226" priority="287" operator="equal">
      <formula>0</formula>
    </cfRule>
  </conditionalFormatting>
  <conditionalFormatting sqref="Q475:Q508">
    <cfRule type="cellIs" dxfId="225" priority="277" operator="equal">
      <formula>0</formula>
    </cfRule>
  </conditionalFormatting>
  <conditionalFormatting sqref="R475:R506 R508">
    <cfRule type="cellIs" dxfId="224" priority="279" operator="equal">
      <formula>0</formula>
    </cfRule>
  </conditionalFormatting>
  <conditionalFormatting sqref="S475:S506 S508">
    <cfRule type="cellIs" dxfId="223" priority="281" operator="equal">
      <formula>0</formula>
    </cfRule>
  </conditionalFormatting>
  <conditionalFormatting sqref="E514:E545">
    <cfRule type="cellIs" dxfId="222" priority="272" operator="equal">
      <formula>0</formula>
    </cfRule>
  </conditionalFormatting>
  <conditionalFormatting sqref="S475:S506 S508">
    <cfRule type="dataBar" priority="282">
      <dataBar>
        <cfvo type="min"/>
        <cfvo type="max"/>
        <color rgb="FF008AEF"/>
      </dataBar>
      <extLst>
        <ext xmlns:x14="http://schemas.microsoft.com/office/spreadsheetml/2009/9/main" uri="{B025F937-C7B1-47D3-B67F-A62EFF666E3E}">
          <x14:id>{BC66452D-BB31-40CF-9BEC-10AAFB288E38}</x14:id>
        </ext>
      </extLst>
    </cfRule>
  </conditionalFormatting>
  <conditionalFormatting sqref="R475:R506 R508">
    <cfRule type="dataBar" priority="280">
      <dataBar>
        <cfvo type="min"/>
        <cfvo type="max"/>
        <color rgb="FF008AEF"/>
      </dataBar>
      <extLst>
        <ext xmlns:x14="http://schemas.microsoft.com/office/spreadsheetml/2009/9/main" uri="{B025F937-C7B1-47D3-B67F-A62EFF666E3E}">
          <x14:id>{5142A820-595D-4DFB-8351-4707C1FB4FA3}</x14:id>
        </ext>
      </extLst>
    </cfRule>
  </conditionalFormatting>
  <conditionalFormatting sqref="Q475:Q508">
    <cfRule type="dataBar" priority="278">
      <dataBar>
        <cfvo type="min"/>
        <cfvo type="max"/>
        <color rgb="FF008AEF"/>
      </dataBar>
      <extLst>
        <ext xmlns:x14="http://schemas.microsoft.com/office/spreadsheetml/2009/9/main" uri="{B025F937-C7B1-47D3-B67F-A62EFF666E3E}">
          <x14:id>{8C7E8447-E1ED-436D-85CB-20269DA1F060}</x14:id>
        </ext>
      </extLst>
    </cfRule>
  </conditionalFormatting>
  <conditionalFormatting sqref="C475">
    <cfRule type="cellIs" dxfId="221" priority="276" operator="equal">
      <formula>0</formula>
    </cfRule>
  </conditionalFormatting>
  <conditionalFormatting sqref="C476:C506">
    <cfRule type="cellIs" dxfId="220" priority="275" operator="equal">
      <formula>0</formula>
    </cfRule>
  </conditionalFormatting>
  <conditionalFormatting sqref="C507:C508">
    <cfRule type="cellIs" dxfId="219" priority="274" operator="equal">
      <formula>0</formula>
    </cfRule>
  </conditionalFormatting>
  <conditionalFormatting sqref="C513">
    <cfRule type="cellIs" dxfId="218" priority="268" operator="equal">
      <formula>0</formula>
    </cfRule>
  </conditionalFormatting>
  <conditionalFormatting sqref="E547:E548">
    <cfRule type="cellIs" dxfId="217" priority="267" operator="equal">
      <formula>0</formula>
    </cfRule>
  </conditionalFormatting>
  <conditionalFormatting sqref="Q514:Q547">
    <cfRule type="cellIs" dxfId="216" priority="257" operator="equal">
      <formula>0</formula>
    </cfRule>
  </conditionalFormatting>
  <conditionalFormatting sqref="R514:R545 R547">
    <cfRule type="cellIs" dxfId="215" priority="259" operator="equal">
      <formula>0</formula>
    </cfRule>
  </conditionalFormatting>
  <conditionalFormatting sqref="S514:S545 S547">
    <cfRule type="cellIs" dxfId="214" priority="261" operator="equal">
      <formula>0</formula>
    </cfRule>
  </conditionalFormatting>
  <conditionalFormatting sqref="C546:C547">
    <cfRule type="cellIs" dxfId="213" priority="254" operator="equal">
      <formula>0</formula>
    </cfRule>
  </conditionalFormatting>
  <conditionalFormatting sqref="S514:S545 S547">
    <cfRule type="dataBar" priority="262">
      <dataBar>
        <cfvo type="min"/>
        <cfvo type="max"/>
        <color rgb="FF008AEF"/>
      </dataBar>
      <extLst>
        <ext xmlns:x14="http://schemas.microsoft.com/office/spreadsheetml/2009/9/main" uri="{B025F937-C7B1-47D3-B67F-A62EFF666E3E}">
          <x14:id>{DE359777-4404-4589-8B6D-7E4193612C2F}</x14:id>
        </ext>
      </extLst>
    </cfRule>
  </conditionalFormatting>
  <conditionalFormatting sqref="R514:R545 R547">
    <cfRule type="dataBar" priority="260">
      <dataBar>
        <cfvo type="min"/>
        <cfvo type="max"/>
        <color rgb="FF008AEF"/>
      </dataBar>
      <extLst>
        <ext xmlns:x14="http://schemas.microsoft.com/office/spreadsheetml/2009/9/main" uri="{B025F937-C7B1-47D3-B67F-A62EFF666E3E}">
          <x14:id>{8698CCB6-4440-448C-AB42-B1F681A12FD6}</x14:id>
        </ext>
      </extLst>
    </cfRule>
  </conditionalFormatting>
  <conditionalFormatting sqref="Q514:Q547">
    <cfRule type="dataBar" priority="258">
      <dataBar>
        <cfvo type="min"/>
        <cfvo type="max"/>
        <color rgb="FF008AEF"/>
      </dataBar>
      <extLst>
        <ext xmlns:x14="http://schemas.microsoft.com/office/spreadsheetml/2009/9/main" uri="{B025F937-C7B1-47D3-B67F-A62EFF666E3E}">
          <x14:id>{E451FEE6-8E6D-4428-BD2C-9B386B644986}</x14:id>
        </ext>
      </extLst>
    </cfRule>
  </conditionalFormatting>
  <conditionalFormatting sqref="C514">
    <cfRule type="cellIs" dxfId="212" priority="256" operator="equal">
      <formula>0</formula>
    </cfRule>
  </conditionalFormatting>
  <conditionalFormatting sqref="C515:C545">
    <cfRule type="cellIs" dxfId="211" priority="255" operator="equal">
      <formula>0</formula>
    </cfRule>
  </conditionalFormatting>
  <conditionalFormatting sqref="E553:E584">
    <cfRule type="cellIs" dxfId="210" priority="252" operator="equal">
      <formula>0</formula>
    </cfRule>
  </conditionalFormatting>
  <conditionalFormatting sqref="C552">
    <cfRule type="cellIs" dxfId="209" priority="248" operator="equal">
      <formula>0</formula>
    </cfRule>
  </conditionalFormatting>
  <conditionalFormatting sqref="E586:E587">
    <cfRule type="cellIs" dxfId="208" priority="247" operator="equal">
      <formula>0</formula>
    </cfRule>
  </conditionalFormatting>
  <conditionalFormatting sqref="Q553:Q586">
    <cfRule type="cellIs" dxfId="207" priority="237" operator="equal">
      <formula>0</formula>
    </cfRule>
  </conditionalFormatting>
  <conditionalFormatting sqref="R553:R584 R586">
    <cfRule type="cellIs" dxfId="206" priority="239" operator="equal">
      <formula>0</formula>
    </cfRule>
  </conditionalFormatting>
  <conditionalFormatting sqref="S553:S584 S586">
    <cfRule type="cellIs" dxfId="205" priority="241" operator="equal">
      <formula>0</formula>
    </cfRule>
  </conditionalFormatting>
  <conditionalFormatting sqref="C554:C584">
    <cfRule type="cellIs" dxfId="204" priority="235" operator="equal">
      <formula>0</formula>
    </cfRule>
  </conditionalFormatting>
  <conditionalFormatting sqref="C553">
    <cfRule type="cellIs" dxfId="203" priority="236" operator="equal">
      <formula>0</formula>
    </cfRule>
  </conditionalFormatting>
  <conditionalFormatting sqref="S553:S584 S586">
    <cfRule type="dataBar" priority="242">
      <dataBar>
        <cfvo type="min"/>
        <cfvo type="max"/>
        <color rgb="FF008AEF"/>
      </dataBar>
      <extLst>
        <ext xmlns:x14="http://schemas.microsoft.com/office/spreadsheetml/2009/9/main" uri="{B025F937-C7B1-47D3-B67F-A62EFF666E3E}">
          <x14:id>{B316BF8B-8E36-420E-94A7-9365FA90597E}</x14:id>
        </ext>
      </extLst>
    </cfRule>
  </conditionalFormatting>
  <conditionalFormatting sqref="R553:R584 R586">
    <cfRule type="dataBar" priority="240">
      <dataBar>
        <cfvo type="min"/>
        <cfvo type="max"/>
        <color rgb="FF008AEF"/>
      </dataBar>
      <extLst>
        <ext xmlns:x14="http://schemas.microsoft.com/office/spreadsheetml/2009/9/main" uri="{B025F937-C7B1-47D3-B67F-A62EFF666E3E}">
          <x14:id>{0508F30C-E38E-4BD2-981D-B2236F782DC4}</x14:id>
        </ext>
      </extLst>
    </cfRule>
  </conditionalFormatting>
  <conditionalFormatting sqref="Q553:Q586">
    <cfRule type="dataBar" priority="238">
      <dataBar>
        <cfvo type="min"/>
        <cfvo type="max"/>
        <color rgb="FF008AEF"/>
      </dataBar>
      <extLst>
        <ext xmlns:x14="http://schemas.microsoft.com/office/spreadsheetml/2009/9/main" uri="{B025F937-C7B1-47D3-B67F-A62EFF666E3E}">
          <x14:id>{16E02A9D-4798-4026-83ED-C9C067DEBAA3}</x14:id>
        </ext>
      </extLst>
    </cfRule>
  </conditionalFormatting>
  <conditionalFormatting sqref="C585:C586">
    <cfRule type="cellIs" dxfId="202" priority="234" operator="equal">
      <formula>0</formula>
    </cfRule>
  </conditionalFormatting>
  <conditionalFormatting sqref="E592:E623">
    <cfRule type="cellIs" dxfId="201" priority="232" operator="equal">
      <formula>0</formula>
    </cfRule>
  </conditionalFormatting>
  <conditionalFormatting sqref="K592:O623">
    <cfRule type="cellIs" dxfId="200" priority="230" operator="equal">
      <formula>0</formula>
    </cfRule>
  </conditionalFormatting>
  <conditionalFormatting sqref="C591">
    <cfRule type="cellIs" dxfId="199" priority="228" operator="equal">
      <formula>0</formula>
    </cfRule>
  </conditionalFormatting>
  <conditionalFormatting sqref="E625:E626">
    <cfRule type="cellIs" dxfId="198" priority="227" operator="equal">
      <formula>0</formula>
    </cfRule>
  </conditionalFormatting>
  <conditionalFormatting sqref="Q592:Q625">
    <cfRule type="cellIs" dxfId="197" priority="217" operator="equal">
      <formula>0</formula>
    </cfRule>
  </conditionalFormatting>
  <conditionalFormatting sqref="R592:R623 R625">
    <cfRule type="cellIs" dxfId="196" priority="219" operator="equal">
      <formula>0</formula>
    </cfRule>
  </conditionalFormatting>
  <conditionalFormatting sqref="S592:S623 S625">
    <cfRule type="cellIs" dxfId="195" priority="221" operator="equal">
      <formula>0</formula>
    </cfRule>
  </conditionalFormatting>
  <conditionalFormatting sqref="S592:S623 S625">
    <cfRule type="dataBar" priority="222">
      <dataBar>
        <cfvo type="min"/>
        <cfvo type="max"/>
        <color rgb="FF008AEF"/>
      </dataBar>
      <extLst>
        <ext xmlns:x14="http://schemas.microsoft.com/office/spreadsheetml/2009/9/main" uri="{B025F937-C7B1-47D3-B67F-A62EFF666E3E}">
          <x14:id>{EA7AF14B-F0AC-4403-AF0D-ABFD8433F7BD}</x14:id>
        </ext>
      </extLst>
    </cfRule>
  </conditionalFormatting>
  <conditionalFormatting sqref="R592:R623 R625">
    <cfRule type="dataBar" priority="220">
      <dataBar>
        <cfvo type="min"/>
        <cfvo type="max"/>
        <color rgb="FF008AEF"/>
      </dataBar>
      <extLst>
        <ext xmlns:x14="http://schemas.microsoft.com/office/spreadsheetml/2009/9/main" uri="{B025F937-C7B1-47D3-B67F-A62EFF666E3E}">
          <x14:id>{F0971024-A0BC-4C16-98EA-8598877CFFAB}</x14:id>
        </ext>
      </extLst>
    </cfRule>
  </conditionalFormatting>
  <conditionalFormatting sqref="Q592:Q625">
    <cfRule type="dataBar" priority="218">
      <dataBar>
        <cfvo type="min"/>
        <cfvo type="max"/>
        <color rgb="FF008AEF"/>
      </dataBar>
      <extLst>
        <ext xmlns:x14="http://schemas.microsoft.com/office/spreadsheetml/2009/9/main" uri="{B025F937-C7B1-47D3-B67F-A62EFF666E3E}">
          <x14:id>{1F040077-E2BC-475C-A290-3B0EF68064B8}</x14:id>
        </ext>
      </extLst>
    </cfRule>
  </conditionalFormatting>
  <conditionalFormatting sqref="C592">
    <cfRule type="cellIs" dxfId="194" priority="213" operator="equal">
      <formula>0</formula>
    </cfRule>
  </conditionalFormatting>
  <conditionalFormatting sqref="C593:C623">
    <cfRule type="cellIs" dxfId="193" priority="212" operator="equal">
      <formula>0</formula>
    </cfRule>
  </conditionalFormatting>
  <conditionalFormatting sqref="C624:C625">
    <cfRule type="cellIs" dxfId="192" priority="211" operator="equal">
      <formula>0</formula>
    </cfRule>
  </conditionalFormatting>
  <conditionalFormatting sqref="C630">
    <cfRule type="cellIs" dxfId="191" priority="201" operator="equal">
      <formula>0</formula>
    </cfRule>
  </conditionalFormatting>
  <conditionalFormatting sqref="E664:E665">
    <cfRule type="cellIs" dxfId="190" priority="200" operator="equal">
      <formula>0</formula>
    </cfRule>
  </conditionalFormatting>
  <conditionalFormatting sqref="Q631:Q664">
    <cfRule type="cellIs" dxfId="189" priority="190" operator="equal">
      <formula>0</formula>
    </cfRule>
  </conditionalFormatting>
  <conditionalFormatting sqref="R631:R662 R664">
    <cfRule type="cellIs" dxfId="188" priority="192" operator="equal">
      <formula>0</formula>
    </cfRule>
  </conditionalFormatting>
  <conditionalFormatting sqref="S631:S662 S664">
    <cfRule type="cellIs" dxfId="187" priority="194" operator="equal">
      <formula>0</formula>
    </cfRule>
  </conditionalFormatting>
  <conditionalFormatting sqref="S631:S662 S664">
    <cfRule type="dataBar" priority="195">
      <dataBar>
        <cfvo type="min"/>
        <cfvo type="max"/>
        <color rgb="FF008AEF"/>
      </dataBar>
      <extLst>
        <ext xmlns:x14="http://schemas.microsoft.com/office/spreadsheetml/2009/9/main" uri="{B025F937-C7B1-47D3-B67F-A62EFF666E3E}">
          <x14:id>{C1EBAA85-E21B-4686-A4DF-2B579CCE4A70}</x14:id>
        </ext>
      </extLst>
    </cfRule>
  </conditionalFormatting>
  <conditionalFormatting sqref="R631:R662 R664">
    <cfRule type="dataBar" priority="193">
      <dataBar>
        <cfvo type="min"/>
        <cfvo type="max"/>
        <color rgb="FF008AEF"/>
      </dataBar>
      <extLst>
        <ext xmlns:x14="http://schemas.microsoft.com/office/spreadsheetml/2009/9/main" uri="{B025F937-C7B1-47D3-B67F-A62EFF666E3E}">
          <x14:id>{BF8A4A52-E677-446E-BA7C-F016E01CECA4}</x14:id>
        </ext>
      </extLst>
    </cfRule>
  </conditionalFormatting>
  <conditionalFormatting sqref="Q631:Q664">
    <cfRule type="dataBar" priority="191">
      <dataBar>
        <cfvo type="min"/>
        <cfvo type="max"/>
        <color rgb="FF008AEF"/>
      </dataBar>
      <extLst>
        <ext xmlns:x14="http://schemas.microsoft.com/office/spreadsheetml/2009/9/main" uri="{B025F937-C7B1-47D3-B67F-A62EFF666E3E}">
          <x14:id>{0F7FF7FC-F36B-43CC-A4AD-4BEDDFA2E1E9}</x14:id>
        </ext>
      </extLst>
    </cfRule>
  </conditionalFormatting>
  <conditionalFormatting sqref="C631">
    <cfRule type="cellIs" dxfId="186" priority="189" operator="equal">
      <formula>0</formula>
    </cfRule>
  </conditionalFormatting>
  <conditionalFormatting sqref="C632:C662">
    <cfRule type="cellIs" dxfId="185" priority="188" operator="equal">
      <formula>0</formula>
    </cfRule>
  </conditionalFormatting>
  <conditionalFormatting sqref="C663:C664">
    <cfRule type="cellIs" dxfId="184" priority="187" operator="equal">
      <formula>0</formula>
    </cfRule>
  </conditionalFormatting>
  <conditionalFormatting sqref="E670:E701">
    <cfRule type="cellIs" dxfId="183" priority="181" operator="equal">
      <formula>0</formula>
    </cfRule>
  </conditionalFormatting>
  <conditionalFormatting sqref="C669">
    <cfRule type="cellIs" dxfId="182" priority="177" operator="equal">
      <formula>0</formula>
    </cfRule>
  </conditionalFormatting>
  <conditionalFormatting sqref="E703:E704">
    <cfRule type="cellIs" dxfId="181" priority="176" operator="equal">
      <formula>0</formula>
    </cfRule>
  </conditionalFormatting>
  <conditionalFormatting sqref="Q670:Q703">
    <cfRule type="cellIs" dxfId="180" priority="166" operator="equal">
      <formula>0</formula>
    </cfRule>
  </conditionalFormatting>
  <conditionalFormatting sqref="R670:R701 R703">
    <cfRule type="cellIs" dxfId="179" priority="168" operator="equal">
      <formula>0</formula>
    </cfRule>
  </conditionalFormatting>
  <conditionalFormatting sqref="S670:S701 S703">
    <cfRule type="cellIs" dxfId="178" priority="170" operator="equal">
      <formula>0</formula>
    </cfRule>
  </conditionalFormatting>
  <conditionalFormatting sqref="S670:S701 S703">
    <cfRule type="dataBar" priority="171">
      <dataBar>
        <cfvo type="min"/>
        <cfvo type="max"/>
        <color rgb="FF008AEF"/>
      </dataBar>
      <extLst>
        <ext xmlns:x14="http://schemas.microsoft.com/office/spreadsheetml/2009/9/main" uri="{B025F937-C7B1-47D3-B67F-A62EFF666E3E}">
          <x14:id>{578375BE-05EC-40E1-8465-DD953B0F9168}</x14:id>
        </ext>
      </extLst>
    </cfRule>
  </conditionalFormatting>
  <conditionalFormatting sqref="R670:R701 R703">
    <cfRule type="dataBar" priority="169">
      <dataBar>
        <cfvo type="min"/>
        <cfvo type="max"/>
        <color rgb="FF008AEF"/>
      </dataBar>
      <extLst>
        <ext xmlns:x14="http://schemas.microsoft.com/office/spreadsheetml/2009/9/main" uri="{B025F937-C7B1-47D3-B67F-A62EFF666E3E}">
          <x14:id>{9B686DAB-B0A1-406D-902E-D38A3FC77235}</x14:id>
        </ext>
      </extLst>
    </cfRule>
  </conditionalFormatting>
  <conditionalFormatting sqref="Q670:Q703">
    <cfRule type="dataBar" priority="167">
      <dataBar>
        <cfvo type="min"/>
        <cfvo type="max"/>
        <color rgb="FF008AEF"/>
      </dataBar>
      <extLst>
        <ext xmlns:x14="http://schemas.microsoft.com/office/spreadsheetml/2009/9/main" uri="{B025F937-C7B1-47D3-B67F-A62EFF666E3E}">
          <x14:id>{D2B04B5D-4081-4C5A-92E3-0D4F97B0E383}</x14:id>
        </ext>
      </extLst>
    </cfRule>
  </conditionalFormatting>
  <conditionalFormatting sqref="C670">
    <cfRule type="cellIs" dxfId="177" priority="165" operator="equal">
      <formula>0</formula>
    </cfRule>
  </conditionalFormatting>
  <conditionalFormatting sqref="C671:C701">
    <cfRule type="cellIs" dxfId="176" priority="164" operator="equal">
      <formula>0</formula>
    </cfRule>
  </conditionalFormatting>
  <conditionalFormatting sqref="C702:C703">
    <cfRule type="cellIs" dxfId="175" priority="163" operator="equal">
      <formula>0</formula>
    </cfRule>
  </conditionalFormatting>
  <conditionalFormatting sqref="S84">
    <cfRule type="cellIs" dxfId="174" priority="161" operator="equal">
      <formula>0</formula>
    </cfRule>
  </conditionalFormatting>
  <conditionalFormatting sqref="R84">
    <cfRule type="cellIs" dxfId="173" priority="162" operator="equal">
      <formula>0</formula>
    </cfRule>
  </conditionalFormatting>
  <conditionalFormatting sqref="S123">
    <cfRule type="cellIs" dxfId="172" priority="159" operator="equal">
      <formula>0</formula>
    </cfRule>
  </conditionalFormatting>
  <conditionalFormatting sqref="R123">
    <cfRule type="cellIs" dxfId="171" priority="160" operator="equal">
      <formula>0</formula>
    </cfRule>
  </conditionalFormatting>
  <conditionalFormatting sqref="S162">
    <cfRule type="cellIs" dxfId="170" priority="157" operator="equal">
      <formula>0</formula>
    </cfRule>
  </conditionalFormatting>
  <conditionalFormatting sqref="R162">
    <cfRule type="cellIs" dxfId="169" priority="158" operator="equal">
      <formula>0</formula>
    </cfRule>
  </conditionalFormatting>
  <conditionalFormatting sqref="S201">
    <cfRule type="cellIs" dxfId="168" priority="155" operator="equal">
      <formula>0</formula>
    </cfRule>
  </conditionalFormatting>
  <conditionalFormatting sqref="R201">
    <cfRule type="cellIs" dxfId="167" priority="156" operator="equal">
      <formula>0</formula>
    </cfRule>
  </conditionalFormatting>
  <conditionalFormatting sqref="S240">
    <cfRule type="cellIs" dxfId="166" priority="153" operator="equal">
      <formula>0</formula>
    </cfRule>
  </conditionalFormatting>
  <conditionalFormatting sqref="R240">
    <cfRule type="cellIs" dxfId="165" priority="154" operator="equal">
      <formula>0</formula>
    </cfRule>
  </conditionalFormatting>
  <conditionalFormatting sqref="R279">
    <cfRule type="cellIs" dxfId="164" priority="152" operator="equal">
      <formula>0</formula>
    </cfRule>
  </conditionalFormatting>
  <conditionalFormatting sqref="S318">
    <cfRule type="cellIs" dxfId="163" priority="149" operator="equal">
      <formula>0</formula>
    </cfRule>
  </conditionalFormatting>
  <conditionalFormatting sqref="R318">
    <cfRule type="cellIs" dxfId="162" priority="150" operator="equal">
      <formula>0</formula>
    </cfRule>
  </conditionalFormatting>
  <conditionalFormatting sqref="S357">
    <cfRule type="cellIs" dxfId="161" priority="147" operator="equal">
      <formula>0</formula>
    </cfRule>
  </conditionalFormatting>
  <conditionalFormatting sqref="R357">
    <cfRule type="cellIs" dxfId="160" priority="148" operator="equal">
      <formula>0</formula>
    </cfRule>
  </conditionalFormatting>
  <conditionalFormatting sqref="R396">
    <cfRule type="cellIs" dxfId="159" priority="146" operator="equal">
      <formula>0</formula>
    </cfRule>
  </conditionalFormatting>
  <conditionalFormatting sqref="S435">
    <cfRule type="cellIs" dxfId="158" priority="143" operator="equal">
      <formula>0</formula>
    </cfRule>
  </conditionalFormatting>
  <conditionalFormatting sqref="S474">
    <cfRule type="cellIs" dxfId="157" priority="141" operator="equal">
      <formula>0</formula>
    </cfRule>
  </conditionalFormatting>
  <conditionalFormatting sqref="R474">
    <cfRule type="cellIs" dxfId="156" priority="142" operator="equal">
      <formula>0</formula>
    </cfRule>
  </conditionalFormatting>
  <conditionalFormatting sqref="R513">
    <cfRule type="cellIs" dxfId="155" priority="140" operator="equal">
      <formula>0</formula>
    </cfRule>
  </conditionalFormatting>
  <conditionalFormatting sqref="S552">
    <cfRule type="cellIs" dxfId="154" priority="137" operator="equal">
      <formula>0</formula>
    </cfRule>
  </conditionalFormatting>
  <conditionalFormatting sqref="R552">
    <cfRule type="cellIs" dxfId="153" priority="138" operator="equal">
      <formula>0</formula>
    </cfRule>
  </conditionalFormatting>
  <conditionalFormatting sqref="F85:J116">
    <cfRule type="cellIs" dxfId="152" priority="130" operator="equal">
      <formula>0</formula>
    </cfRule>
  </conditionalFormatting>
  <conditionalFormatting sqref="K85:O116">
    <cfRule type="cellIs" dxfId="151" priority="129" operator="equal">
      <formula>0</formula>
    </cfRule>
  </conditionalFormatting>
  <conditionalFormatting sqref="F46:J77">
    <cfRule type="cellIs" dxfId="150" priority="128" operator="equal">
      <formula>0</formula>
    </cfRule>
  </conditionalFormatting>
  <conditionalFormatting sqref="K46:O77">
    <cfRule type="cellIs" dxfId="149" priority="127" operator="equal">
      <formula>0</formula>
    </cfRule>
  </conditionalFormatting>
  <conditionalFormatting sqref="F163:J194">
    <cfRule type="cellIs" dxfId="148" priority="126" operator="equal">
      <formula>0</formula>
    </cfRule>
  </conditionalFormatting>
  <conditionalFormatting sqref="K163:O194">
    <cfRule type="cellIs" dxfId="147" priority="125" operator="equal">
      <formula>0</formula>
    </cfRule>
  </conditionalFormatting>
  <conditionalFormatting sqref="F241:J272">
    <cfRule type="cellIs" dxfId="146" priority="124" operator="equal">
      <formula>0</formula>
    </cfRule>
  </conditionalFormatting>
  <conditionalFormatting sqref="K241:O272">
    <cfRule type="cellIs" dxfId="145" priority="123" operator="equal">
      <formula>0</formula>
    </cfRule>
  </conditionalFormatting>
  <conditionalFormatting sqref="F397:J428">
    <cfRule type="cellIs" dxfId="144" priority="122" operator="equal">
      <formula>0</formula>
    </cfRule>
  </conditionalFormatting>
  <conditionalFormatting sqref="K397:O428">
    <cfRule type="cellIs" dxfId="143" priority="121" operator="equal">
      <formula>0</formula>
    </cfRule>
  </conditionalFormatting>
  <conditionalFormatting sqref="F436:J467">
    <cfRule type="cellIs" dxfId="142" priority="120" operator="equal">
      <formula>0</formula>
    </cfRule>
  </conditionalFormatting>
  <conditionalFormatting sqref="K436:O467">
    <cfRule type="cellIs" dxfId="141" priority="119" operator="equal">
      <formula>0</formula>
    </cfRule>
  </conditionalFormatting>
  <conditionalFormatting sqref="F475:J506">
    <cfRule type="cellIs" dxfId="140" priority="118" operator="equal">
      <formula>0</formula>
    </cfRule>
  </conditionalFormatting>
  <conditionalFormatting sqref="K475:O506">
    <cfRule type="cellIs" dxfId="139" priority="117" operator="equal">
      <formula>0</formula>
    </cfRule>
  </conditionalFormatting>
  <conditionalFormatting sqref="F514:J545">
    <cfRule type="cellIs" dxfId="138" priority="116" operator="equal">
      <formula>0</formula>
    </cfRule>
  </conditionalFormatting>
  <conditionalFormatting sqref="K514:O545">
    <cfRule type="cellIs" dxfId="137" priority="115" operator="equal">
      <formula>0</formula>
    </cfRule>
  </conditionalFormatting>
  <conditionalFormatting sqref="F553:J584">
    <cfRule type="cellIs" dxfId="136" priority="114" operator="equal">
      <formula>0</formula>
    </cfRule>
  </conditionalFormatting>
  <conditionalFormatting sqref="K553:O584">
    <cfRule type="cellIs" dxfId="135" priority="113" operator="equal">
      <formula>0</formula>
    </cfRule>
  </conditionalFormatting>
  <conditionalFormatting sqref="F670:J701">
    <cfRule type="cellIs" dxfId="134" priority="112" operator="equal">
      <formula>0</formula>
    </cfRule>
  </conditionalFormatting>
  <conditionalFormatting sqref="K670:O701">
    <cfRule type="cellIs" dxfId="133" priority="111" operator="equal">
      <formula>0</formula>
    </cfRule>
  </conditionalFormatting>
  <conditionalFormatting sqref="F80:P80">
    <cfRule type="dataBar" priority="1044">
      <dataBar>
        <cfvo type="min"/>
        <cfvo type="max"/>
        <color rgb="FF008AEF"/>
      </dataBar>
      <extLst>
        <ext xmlns:x14="http://schemas.microsoft.com/office/spreadsheetml/2009/9/main" uri="{B025F937-C7B1-47D3-B67F-A62EFF666E3E}">
          <x14:id>{61ECFEF3-91D9-4A15-8908-3CDA5E0AB5DC}</x14:id>
        </ext>
      </extLst>
    </cfRule>
  </conditionalFormatting>
  <conditionalFormatting sqref="F119:P119">
    <cfRule type="dataBar" priority="1048">
      <dataBar>
        <cfvo type="min"/>
        <cfvo type="max"/>
        <color rgb="FF008AEF"/>
      </dataBar>
      <extLst>
        <ext xmlns:x14="http://schemas.microsoft.com/office/spreadsheetml/2009/9/main" uri="{B025F937-C7B1-47D3-B67F-A62EFF666E3E}">
          <x14:id>{8C09975D-0D6A-43B9-80A6-0AC7F2283349}</x14:id>
        </ext>
      </extLst>
    </cfRule>
  </conditionalFormatting>
  <conditionalFormatting sqref="F158:P158">
    <cfRule type="dataBar" priority="1055">
      <dataBar>
        <cfvo type="min"/>
        <cfvo type="max"/>
        <color rgb="FF008AEF"/>
      </dataBar>
      <extLst>
        <ext xmlns:x14="http://schemas.microsoft.com/office/spreadsheetml/2009/9/main" uri="{B025F937-C7B1-47D3-B67F-A62EFF666E3E}">
          <x14:id>{B0D64EAF-5A77-4682-AFDB-FFFA7A5CA63B}</x14:id>
        </ext>
      </extLst>
    </cfRule>
  </conditionalFormatting>
  <conditionalFormatting sqref="F197:P197">
    <cfRule type="dataBar" priority="1060">
      <dataBar>
        <cfvo type="min"/>
        <cfvo type="max"/>
        <color rgb="FF008AEF"/>
      </dataBar>
      <extLst>
        <ext xmlns:x14="http://schemas.microsoft.com/office/spreadsheetml/2009/9/main" uri="{B025F937-C7B1-47D3-B67F-A62EFF666E3E}">
          <x14:id>{D08E8219-F0B9-4133-A85D-811937D063BA}</x14:id>
        </ext>
      </extLst>
    </cfRule>
  </conditionalFormatting>
  <conditionalFormatting sqref="F236:P236">
    <cfRule type="dataBar" priority="1067">
      <dataBar>
        <cfvo type="min"/>
        <cfvo type="max"/>
        <color rgb="FF008AEF"/>
      </dataBar>
      <extLst>
        <ext xmlns:x14="http://schemas.microsoft.com/office/spreadsheetml/2009/9/main" uri="{B025F937-C7B1-47D3-B67F-A62EFF666E3E}">
          <x14:id>{7C8E4613-E26E-4806-B6C9-DAA524F5AED5}</x14:id>
        </ext>
      </extLst>
    </cfRule>
  </conditionalFormatting>
  <conditionalFormatting sqref="F275:P275">
    <cfRule type="dataBar" priority="1073">
      <dataBar>
        <cfvo type="min"/>
        <cfvo type="max"/>
        <color rgb="FF008AEF"/>
      </dataBar>
      <extLst>
        <ext xmlns:x14="http://schemas.microsoft.com/office/spreadsheetml/2009/9/main" uri="{B025F937-C7B1-47D3-B67F-A62EFF666E3E}">
          <x14:id>{DEE76EF7-B8DA-44D6-84E9-944E09F43CE9}</x14:id>
        </ext>
      </extLst>
    </cfRule>
  </conditionalFormatting>
  <conditionalFormatting sqref="F314:P314">
    <cfRule type="dataBar" priority="1077">
      <dataBar>
        <cfvo type="min"/>
        <cfvo type="max"/>
        <color rgb="FF008AEF"/>
      </dataBar>
      <extLst>
        <ext xmlns:x14="http://schemas.microsoft.com/office/spreadsheetml/2009/9/main" uri="{B025F937-C7B1-47D3-B67F-A62EFF666E3E}">
          <x14:id>{2C0DF9B6-5B2F-4595-A530-995B9A5A1449}</x14:id>
        </ext>
      </extLst>
    </cfRule>
  </conditionalFormatting>
  <conditionalFormatting sqref="F353:P353">
    <cfRule type="dataBar" priority="1079">
      <dataBar>
        <cfvo type="min"/>
        <cfvo type="max"/>
        <color rgb="FF008AEF"/>
      </dataBar>
      <extLst>
        <ext xmlns:x14="http://schemas.microsoft.com/office/spreadsheetml/2009/9/main" uri="{B025F937-C7B1-47D3-B67F-A62EFF666E3E}">
          <x14:id>{9F4A27A6-4B34-4A3F-8C5B-A864DA6A449B}</x14:id>
        </ext>
      </extLst>
    </cfRule>
  </conditionalFormatting>
  <conditionalFormatting sqref="F392:P392">
    <cfRule type="dataBar" priority="1086">
      <dataBar>
        <cfvo type="min"/>
        <cfvo type="max"/>
        <color rgb="FF008AEF"/>
      </dataBar>
      <extLst>
        <ext xmlns:x14="http://schemas.microsoft.com/office/spreadsheetml/2009/9/main" uri="{B025F937-C7B1-47D3-B67F-A62EFF666E3E}">
          <x14:id>{3D2970F9-9EEA-43E5-BC31-EE13ABFEA990}</x14:id>
        </ext>
      </extLst>
    </cfRule>
  </conditionalFormatting>
  <conditionalFormatting sqref="F431:P431">
    <cfRule type="dataBar" priority="1091">
      <dataBar>
        <cfvo type="min"/>
        <cfvo type="max"/>
        <color rgb="FF008AEF"/>
      </dataBar>
      <extLst>
        <ext xmlns:x14="http://schemas.microsoft.com/office/spreadsheetml/2009/9/main" uri="{B025F937-C7B1-47D3-B67F-A62EFF666E3E}">
          <x14:id>{B11C8AFE-A1D7-4E65-804C-63230D4932CC}</x14:id>
        </ext>
      </extLst>
    </cfRule>
  </conditionalFormatting>
  <conditionalFormatting sqref="F470:P470">
    <cfRule type="dataBar" priority="1097">
      <dataBar>
        <cfvo type="min"/>
        <cfvo type="max"/>
        <color rgb="FF008AEF"/>
      </dataBar>
      <extLst>
        <ext xmlns:x14="http://schemas.microsoft.com/office/spreadsheetml/2009/9/main" uri="{B025F937-C7B1-47D3-B67F-A62EFF666E3E}">
          <x14:id>{48E5647C-FDC9-4DB6-871C-B091AB640128}</x14:id>
        </ext>
      </extLst>
    </cfRule>
  </conditionalFormatting>
  <conditionalFormatting sqref="F509:P509">
    <cfRule type="dataBar" priority="1103">
      <dataBar>
        <cfvo type="min"/>
        <cfvo type="max"/>
        <color rgb="FF008AEF"/>
      </dataBar>
      <extLst>
        <ext xmlns:x14="http://schemas.microsoft.com/office/spreadsheetml/2009/9/main" uri="{B025F937-C7B1-47D3-B67F-A62EFF666E3E}">
          <x14:id>{E84E3FEB-AF85-4E4A-818D-D611CEA8805D}</x14:id>
        </ext>
      </extLst>
    </cfRule>
  </conditionalFormatting>
  <conditionalFormatting sqref="F548:P548">
    <cfRule type="dataBar" priority="1109">
      <dataBar>
        <cfvo type="min"/>
        <cfvo type="max"/>
        <color rgb="FF008AEF"/>
      </dataBar>
      <extLst>
        <ext xmlns:x14="http://schemas.microsoft.com/office/spreadsheetml/2009/9/main" uri="{B025F937-C7B1-47D3-B67F-A62EFF666E3E}">
          <x14:id>{7B04D31E-7324-4442-81D3-A9D47FBA1F33}</x14:id>
        </ext>
      </extLst>
    </cfRule>
  </conditionalFormatting>
  <conditionalFormatting sqref="F587:P587">
    <cfRule type="dataBar" priority="1114">
      <dataBar>
        <cfvo type="min"/>
        <cfvo type="max"/>
        <color rgb="FF008AEF"/>
      </dataBar>
      <extLst>
        <ext xmlns:x14="http://schemas.microsoft.com/office/spreadsheetml/2009/9/main" uri="{B025F937-C7B1-47D3-B67F-A62EFF666E3E}">
          <x14:id>{5EB05B76-5B9A-4A41-AAA8-B13AA913D2EB}</x14:id>
        </ext>
      </extLst>
    </cfRule>
  </conditionalFormatting>
  <conditionalFormatting sqref="F626:P626">
    <cfRule type="dataBar" priority="1121">
      <dataBar>
        <cfvo type="min"/>
        <cfvo type="max"/>
        <color rgb="FF008AEF"/>
      </dataBar>
      <extLst>
        <ext xmlns:x14="http://schemas.microsoft.com/office/spreadsheetml/2009/9/main" uri="{B025F937-C7B1-47D3-B67F-A62EFF666E3E}">
          <x14:id>{8CC84182-BE9D-44B3-ADBF-5014336429E6}</x14:id>
        </ext>
      </extLst>
    </cfRule>
  </conditionalFormatting>
  <conditionalFormatting sqref="F665:P665">
    <cfRule type="dataBar" priority="1127">
      <dataBar>
        <cfvo type="min"/>
        <cfvo type="max"/>
        <color rgb="FF008AEF"/>
      </dataBar>
      <extLst>
        <ext xmlns:x14="http://schemas.microsoft.com/office/spreadsheetml/2009/9/main" uri="{B025F937-C7B1-47D3-B67F-A62EFF666E3E}">
          <x14:id>{07DBFCBC-75EA-4358-AF59-F2A59CA9D3AC}</x14:id>
        </ext>
      </extLst>
    </cfRule>
  </conditionalFormatting>
  <conditionalFormatting sqref="F704:P704">
    <cfRule type="dataBar" priority="1133">
      <dataBar>
        <cfvo type="min"/>
        <cfvo type="max"/>
        <color rgb="FF008AEF"/>
      </dataBar>
      <extLst>
        <ext xmlns:x14="http://schemas.microsoft.com/office/spreadsheetml/2009/9/main" uri="{B025F937-C7B1-47D3-B67F-A62EFF666E3E}">
          <x14:id>{4E30578A-47E9-404D-A347-50658F8E39E5}</x14:id>
        </ext>
      </extLst>
    </cfRule>
  </conditionalFormatting>
  <conditionalFormatting sqref="O84:P84">
    <cfRule type="cellIs" dxfId="132" priority="110" operator="equal">
      <formula>0</formula>
    </cfRule>
  </conditionalFormatting>
  <conditionalFormatting sqref="Q84">
    <cfRule type="cellIs" dxfId="131" priority="109" operator="equal">
      <formula>0</formula>
    </cfRule>
  </conditionalFormatting>
  <conditionalFormatting sqref="O123:P123">
    <cfRule type="cellIs" dxfId="130" priority="108" operator="equal">
      <formula>0</formula>
    </cfRule>
  </conditionalFormatting>
  <conditionalFormatting sqref="Q123">
    <cfRule type="cellIs" dxfId="129" priority="107" operator="equal">
      <formula>0</formula>
    </cfRule>
  </conditionalFormatting>
  <conditionalFormatting sqref="O162:P162">
    <cfRule type="cellIs" dxfId="128" priority="106" operator="equal">
      <formula>0</formula>
    </cfRule>
  </conditionalFormatting>
  <conditionalFormatting sqref="Q162">
    <cfRule type="cellIs" dxfId="127" priority="105" operator="equal">
      <formula>0</formula>
    </cfRule>
  </conditionalFormatting>
  <conditionalFormatting sqref="O201:P201">
    <cfRule type="cellIs" dxfId="126" priority="104" operator="equal">
      <formula>0</formula>
    </cfRule>
  </conditionalFormatting>
  <conditionalFormatting sqref="Q201">
    <cfRule type="cellIs" dxfId="125" priority="103" operator="equal">
      <formula>0</formula>
    </cfRule>
  </conditionalFormatting>
  <conditionalFormatting sqref="O240:P240">
    <cfRule type="cellIs" dxfId="124" priority="102" operator="equal">
      <formula>0</formula>
    </cfRule>
  </conditionalFormatting>
  <conditionalFormatting sqref="Q240">
    <cfRule type="cellIs" dxfId="123" priority="101" operator="equal">
      <formula>0</formula>
    </cfRule>
  </conditionalFormatting>
  <conditionalFormatting sqref="O279:P279">
    <cfRule type="cellIs" dxfId="122" priority="100" operator="equal">
      <formula>0</formula>
    </cfRule>
  </conditionalFormatting>
  <conditionalFormatting sqref="Q279">
    <cfRule type="cellIs" dxfId="121" priority="99" operator="equal">
      <formula>0</formula>
    </cfRule>
  </conditionalFormatting>
  <conditionalFormatting sqref="O318:P318">
    <cfRule type="cellIs" dxfId="120" priority="98" operator="equal">
      <formula>0</formula>
    </cfRule>
  </conditionalFormatting>
  <conditionalFormatting sqref="Q318">
    <cfRule type="cellIs" dxfId="119" priority="97" operator="equal">
      <formula>0</formula>
    </cfRule>
  </conditionalFormatting>
  <conditionalFormatting sqref="O357:P357">
    <cfRule type="cellIs" dxfId="118" priority="96" operator="equal">
      <formula>0</formula>
    </cfRule>
  </conditionalFormatting>
  <conditionalFormatting sqref="Q357">
    <cfRule type="cellIs" dxfId="117" priority="95" operator="equal">
      <formula>0</formula>
    </cfRule>
  </conditionalFormatting>
  <conditionalFormatting sqref="O396:P396">
    <cfRule type="cellIs" dxfId="116" priority="94" operator="equal">
      <formula>0</formula>
    </cfRule>
  </conditionalFormatting>
  <conditionalFormatting sqref="Q396">
    <cfRule type="cellIs" dxfId="115" priority="93" operator="equal">
      <formula>0</formula>
    </cfRule>
  </conditionalFormatting>
  <conditionalFormatting sqref="O435:P435">
    <cfRule type="cellIs" dxfId="114" priority="92" operator="equal">
      <formula>0</formula>
    </cfRule>
  </conditionalFormatting>
  <conditionalFormatting sqref="Q435">
    <cfRule type="cellIs" dxfId="113" priority="91" operator="equal">
      <formula>0</formula>
    </cfRule>
  </conditionalFormatting>
  <conditionalFormatting sqref="O474:P474">
    <cfRule type="cellIs" dxfId="112" priority="90" operator="equal">
      <formula>0</formula>
    </cfRule>
  </conditionalFormatting>
  <conditionalFormatting sqref="Q474">
    <cfRule type="cellIs" dxfId="111" priority="89" operator="equal">
      <formula>0</formula>
    </cfRule>
  </conditionalFormatting>
  <conditionalFormatting sqref="O513:P513">
    <cfRule type="cellIs" dxfId="110" priority="88" operator="equal">
      <formula>0</formula>
    </cfRule>
  </conditionalFormatting>
  <conditionalFormatting sqref="Q513">
    <cfRule type="cellIs" dxfId="109" priority="87" operator="equal">
      <formula>0</formula>
    </cfRule>
  </conditionalFormatting>
  <conditionalFormatting sqref="O552:P552">
    <cfRule type="cellIs" dxfId="108" priority="86" operator="equal">
      <formula>0</formula>
    </cfRule>
  </conditionalFormatting>
  <conditionalFormatting sqref="Q552">
    <cfRule type="cellIs" dxfId="107" priority="85" operator="equal">
      <formula>0</formula>
    </cfRule>
  </conditionalFormatting>
  <conditionalFormatting sqref="O591:P591">
    <cfRule type="cellIs" dxfId="106" priority="84" operator="equal">
      <formula>0</formula>
    </cfRule>
  </conditionalFormatting>
  <conditionalFormatting sqref="Q591">
    <cfRule type="cellIs" dxfId="105" priority="83" operator="equal">
      <formula>0</formula>
    </cfRule>
  </conditionalFormatting>
  <conditionalFormatting sqref="O630:P630">
    <cfRule type="cellIs" dxfId="104" priority="82" operator="equal">
      <formula>0</formula>
    </cfRule>
  </conditionalFormatting>
  <conditionalFormatting sqref="Q630">
    <cfRule type="cellIs" dxfId="103" priority="81" operator="equal">
      <formula>0</formula>
    </cfRule>
  </conditionalFormatting>
  <conditionalFormatting sqref="O669:P669">
    <cfRule type="cellIs" dxfId="102" priority="80" operator="equal">
      <formula>0</formula>
    </cfRule>
  </conditionalFormatting>
  <conditionalFormatting sqref="Q669">
    <cfRule type="cellIs" dxfId="101" priority="79" operator="equal">
      <formula>0</formula>
    </cfRule>
  </conditionalFormatting>
  <conditionalFormatting sqref="C47:C77">
    <cfRule type="cellIs" dxfId="100" priority="77" operator="equal">
      <formula>0</formula>
    </cfRule>
  </conditionalFormatting>
  <conditionalFormatting sqref="C162">
    <cfRule type="cellIs" dxfId="99" priority="72" operator="equal">
      <formula>0</formula>
    </cfRule>
  </conditionalFormatting>
  <conditionalFormatting sqref="C202">
    <cfRule type="cellIs" dxfId="98" priority="70" operator="equal">
      <formula>0</formula>
    </cfRule>
  </conditionalFormatting>
  <conditionalFormatting sqref="C201">
    <cfRule type="cellIs" dxfId="97" priority="68" operator="equal">
      <formula>0</formula>
    </cfRule>
  </conditionalFormatting>
  <conditionalFormatting sqref="C234:C235">
    <cfRule type="cellIs" dxfId="96" priority="67" operator="equal">
      <formula>0</formula>
    </cfRule>
  </conditionalFormatting>
  <conditionalFormatting sqref="C46">
    <cfRule type="cellIs" dxfId="95" priority="78" operator="equal">
      <formula>0</formula>
    </cfRule>
  </conditionalFormatting>
  <conditionalFormatting sqref="C44:C45">
    <cfRule type="cellIs" dxfId="94" priority="76" operator="equal">
      <formula>0</formula>
    </cfRule>
  </conditionalFormatting>
  <conditionalFormatting sqref="C78:C79">
    <cfRule type="cellIs" dxfId="93" priority="75" operator="equal">
      <formula>0</formula>
    </cfRule>
  </conditionalFormatting>
  <conditionalFormatting sqref="C163">
    <cfRule type="cellIs" dxfId="92" priority="74" operator="equal">
      <formula>0</formula>
    </cfRule>
  </conditionalFormatting>
  <conditionalFormatting sqref="C164:C194">
    <cfRule type="cellIs" dxfId="91" priority="73" operator="equal">
      <formula>0</formula>
    </cfRule>
  </conditionalFormatting>
  <conditionalFormatting sqref="C195:C196">
    <cfRule type="cellIs" dxfId="90" priority="71" operator="equal">
      <formula>0</formula>
    </cfRule>
  </conditionalFormatting>
  <conditionalFormatting sqref="C203:C233">
    <cfRule type="cellIs" dxfId="89" priority="69" operator="equal">
      <formula>0</formula>
    </cfRule>
  </conditionalFormatting>
  <conditionalFormatting sqref="C85">
    <cfRule type="cellIs" dxfId="88" priority="66" operator="equal">
      <formula>0</formula>
    </cfRule>
  </conditionalFormatting>
  <conditionalFormatting sqref="C86:C116">
    <cfRule type="cellIs" dxfId="87" priority="65" operator="equal">
      <formula>0</formula>
    </cfRule>
  </conditionalFormatting>
  <conditionalFormatting sqref="C84">
    <cfRule type="cellIs" dxfId="86" priority="64" operator="equal">
      <formula>0</formula>
    </cfRule>
  </conditionalFormatting>
  <conditionalFormatting sqref="C117:C118">
    <cfRule type="cellIs" dxfId="85" priority="63" operator="equal">
      <formula>0</formula>
    </cfRule>
  </conditionalFormatting>
  <conditionalFormatting sqref="C124">
    <cfRule type="cellIs" dxfId="84" priority="62" operator="equal">
      <formula>0</formula>
    </cfRule>
  </conditionalFormatting>
  <conditionalFormatting sqref="C125:C155">
    <cfRule type="cellIs" dxfId="83" priority="61" operator="equal">
      <formula>0</formula>
    </cfRule>
  </conditionalFormatting>
  <conditionalFormatting sqref="C123">
    <cfRule type="cellIs" dxfId="82" priority="60" operator="equal">
      <formula>0</formula>
    </cfRule>
  </conditionalFormatting>
  <conditionalFormatting sqref="C156:C157">
    <cfRule type="cellIs" dxfId="81" priority="59" operator="equal">
      <formula>0</formula>
    </cfRule>
  </conditionalFormatting>
  <conditionalFormatting sqref="C83">
    <cfRule type="cellIs" dxfId="80" priority="58" operator="equal">
      <formula>0</formula>
    </cfRule>
  </conditionalFormatting>
  <conditionalFormatting sqref="C122">
    <cfRule type="cellIs" dxfId="79" priority="57" operator="equal">
      <formula>0</formula>
    </cfRule>
  </conditionalFormatting>
  <conditionalFormatting sqref="C161">
    <cfRule type="cellIs" dxfId="78" priority="56" operator="equal">
      <formula>0</formula>
    </cfRule>
  </conditionalFormatting>
  <conditionalFormatting sqref="C200">
    <cfRule type="cellIs" dxfId="77" priority="55" operator="equal">
      <formula>0</formula>
    </cfRule>
  </conditionalFormatting>
  <conditionalFormatting sqref="C239">
    <cfRule type="cellIs" dxfId="76" priority="54" operator="equal">
      <formula>0</formula>
    </cfRule>
  </conditionalFormatting>
  <conditionalFormatting sqref="C278">
    <cfRule type="cellIs" dxfId="75" priority="53" operator="equal">
      <formula>0</formula>
    </cfRule>
  </conditionalFormatting>
  <conditionalFormatting sqref="C317">
    <cfRule type="cellIs" dxfId="74" priority="52" operator="equal">
      <formula>0</formula>
    </cfRule>
  </conditionalFormatting>
  <conditionalFormatting sqref="C356">
    <cfRule type="cellIs" dxfId="73" priority="51" operator="equal">
      <formula>0</formula>
    </cfRule>
  </conditionalFormatting>
  <conditionalFormatting sqref="C395">
    <cfRule type="cellIs" dxfId="72" priority="50" operator="equal">
      <formula>0</formula>
    </cfRule>
  </conditionalFormatting>
  <conditionalFormatting sqref="C434">
    <cfRule type="cellIs" dxfId="71" priority="49" operator="equal">
      <formula>0</formula>
    </cfRule>
  </conditionalFormatting>
  <conditionalFormatting sqref="C473">
    <cfRule type="cellIs" dxfId="70" priority="48" operator="equal">
      <formula>0</formula>
    </cfRule>
  </conditionalFormatting>
  <conditionalFormatting sqref="C512">
    <cfRule type="cellIs" dxfId="69" priority="47" operator="equal">
      <formula>0</formula>
    </cfRule>
  </conditionalFormatting>
  <conditionalFormatting sqref="C551">
    <cfRule type="cellIs" dxfId="68" priority="46" operator="equal">
      <formula>0</formula>
    </cfRule>
  </conditionalFormatting>
  <conditionalFormatting sqref="C590">
    <cfRule type="cellIs" dxfId="67" priority="45" operator="equal">
      <formula>0</formula>
    </cfRule>
  </conditionalFormatting>
  <conditionalFormatting sqref="C629">
    <cfRule type="cellIs" dxfId="66" priority="44" operator="equal">
      <formula>0</formula>
    </cfRule>
  </conditionalFormatting>
  <conditionalFormatting sqref="C668">
    <cfRule type="cellIs" dxfId="65" priority="43" operator="equal">
      <formula>0</formula>
    </cfRule>
  </conditionalFormatting>
  <conditionalFormatting sqref="E6:N6 F41:P41">
    <cfRule type="cellIs" dxfId="64" priority="41" operator="equal">
      <formula>0</formula>
    </cfRule>
  </conditionalFormatting>
  <conditionalFormatting sqref="E7:E38">
    <cfRule type="cellIs" dxfId="63" priority="40" operator="equal">
      <formula>0</formula>
    </cfRule>
  </conditionalFormatting>
  <conditionalFormatting sqref="O6:P6">
    <cfRule type="cellIs" dxfId="62" priority="39" operator="equal">
      <formula>0</formula>
    </cfRule>
  </conditionalFormatting>
  <conditionalFormatting sqref="E39:E41">
    <cfRule type="cellIs" dxfId="61" priority="38" operator="equal">
      <formula>0</formula>
    </cfRule>
  </conditionalFormatting>
  <conditionalFormatting sqref="Q7:Q40">
    <cfRule type="cellIs" dxfId="60" priority="32" operator="equal">
      <formula>0</formula>
    </cfRule>
  </conditionalFormatting>
  <conditionalFormatting sqref="S7:S38 S40">
    <cfRule type="cellIs" dxfId="59" priority="36" operator="equal">
      <formula>0</formula>
    </cfRule>
  </conditionalFormatting>
  <conditionalFormatting sqref="R7:R38 R40">
    <cfRule type="cellIs" dxfId="58" priority="34" operator="equal">
      <formula>0</formula>
    </cfRule>
  </conditionalFormatting>
  <conditionalFormatting sqref="S6">
    <cfRule type="cellIs" dxfId="57" priority="30" operator="equal">
      <formula>0</formula>
    </cfRule>
  </conditionalFormatting>
  <conditionalFormatting sqref="Q6:R6">
    <cfRule type="cellIs" dxfId="56" priority="31" operator="equal">
      <formula>0</formula>
    </cfRule>
  </conditionalFormatting>
  <conditionalFormatting sqref="S7:S38 S40">
    <cfRule type="dataBar" priority="37">
      <dataBar>
        <cfvo type="min"/>
        <cfvo type="max"/>
        <color rgb="FF008AEF"/>
      </dataBar>
      <extLst>
        <ext xmlns:x14="http://schemas.microsoft.com/office/spreadsheetml/2009/9/main" uri="{B025F937-C7B1-47D3-B67F-A62EFF666E3E}">
          <x14:id>{ABF66693-EA7C-4304-AB19-491BCA85CA36}</x14:id>
        </ext>
      </extLst>
    </cfRule>
  </conditionalFormatting>
  <conditionalFormatting sqref="R7:R38 R40">
    <cfRule type="dataBar" priority="35">
      <dataBar>
        <cfvo type="min"/>
        <cfvo type="max"/>
        <color rgb="FF008AEF"/>
      </dataBar>
      <extLst>
        <ext xmlns:x14="http://schemas.microsoft.com/office/spreadsheetml/2009/9/main" uri="{B025F937-C7B1-47D3-B67F-A62EFF666E3E}">
          <x14:id>{86AF0749-B78F-4043-9793-DDDC53DE3FDE}</x14:id>
        </ext>
      </extLst>
    </cfRule>
  </conditionalFormatting>
  <conditionalFormatting sqref="Q7:Q40">
    <cfRule type="dataBar" priority="33">
      <dataBar>
        <cfvo type="min"/>
        <cfvo type="max"/>
        <color rgb="FF008AEF"/>
      </dataBar>
      <extLst>
        <ext xmlns:x14="http://schemas.microsoft.com/office/spreadsheetml/2009/9/main" uri="{B025F937-C7B1-47D3-B67F-A62EFF666E3E}">
          <x14:id>{5FC5F082-E81E-4E92-8D0C-F715FA5D5EA5}</x14:id>
        </ext>
      </extLst>
    </cfRule>
  </conditionalFormatting>
  <conditionalFormatting sqref="C7">
    <cfRule type="cellIs" dxfId="55" priority="27" operator="equal">
      <formula>0</formula>
    </cfRule>
  </conditionalFormatting>
  <conditionalFormatting sqref="C8:C38">
    <cfRule type="cellIs" dxfId="54" priority="26" operator="equal">
      <formula>0</formula>
    </cfRule>
  </conditionalFormatting>
  <conditionalFormatting sqref="F41:P41">
    <cfRule type="dataBar" priority="42">
      <dataBar>
        <cfvo type="min"/>
        <cfvo type="max"/>
        <color rgb="FF008AEF"/>
      </dataBar>
      <extLst>
        <ext xmlns:x14="http://schemas.microsoft.com/office/spreadsheetml/2009/9/main" uri="{B025F937-C7B1-47D3-B67F-A62EFF666E3E}">
          <x14:id>{AD8BCAFE-C749-4499-A6F4-E3CEEBE6076B}</x14:id>
        </ext>
      </extLst>
    </cfRule>
  </conditionalFormatting>
  <conditionalFormatting sqref="C5:C6">
    <cfRule type="cellIs" dxfId="53" priority="25" operator="equal">
      <formula>0</formula>
    </cfRule>
  </conditionalFormatting>
  <conditionalFormatting sqref="C39:C40">
    <cfRule type="cellIs" dxfId="52" priority="24" operator="equal">
      <formula>0</formula>
    </cfRule>
  </conditionalFormatting>
  <conditionalFormatting sqref="F7:J38">
    <cfRule type="cellIs" dxfId="51" priority="23" operator="equal">
      <formula>0</formula>
    </cfRule>
  </conditionalFormatting>
  <conditionalFormatting sqref="K7:O38">
    <cfRule type="cellIs" dxfId="50" priority="22" operator="equal">
      <formula>0</formula>
    </cfRule>
  </conditionalFormatting>
  <conditionalFormatting sqref="S45">
    <cfRule type="cellIs" dxfId="49" priority="20" operator="equal">
      <formula>0</formula>
    </cfRule>
  </conditionalFormatting>
  <conditionalFormatting sqref="R45">
    <cfRule type="cellIs" dxfId="48" priority="21" operator="equal">
      <formula>0</formula>
    </cfRule>
  </conditionalFormatting>
  <conditionalFormatting sqref="P197">
    <cfRule type="dataBar" priority="19">
      <dataBar>
        <cfvo type="min"/>
        <cfvo type="max"/>
        <color rgb="FF008AEF"/>
      </dataBar>
      <extLst>
        <ext xmlns:x14="http://schemas.microsoft.com/office/spreadsheetml/2009/9/main" uri="{B025F937-C7B1-47D3-B67F-A62EFF666E3E}">
          <x14:id>{2898146F-310D-406C-9EEE-BA3B4BA4472A}</x14:id>
        </ext>
      </extLst>
    </cfRule>
  </conditionalFormatting>
  <conditionalFormatting sqref="P7:P38">
    <cfRule type="cellIs" dxfId="47" priority="18" operator="equal">
      <formula>0</formula>
    </cfRule>
  </conditionalFormatting>
  <conditionalFormatting sqref="P46:P77">
    <cfRule type="cellIs" dxfId="46" priority="17" operator="equal">
      <formula>0</formula>
    </cfRule>
  </conditionalFormatting>
  <conditionalFormatting sqref="P85:P116">
    <cfRule type="cellIs" dxfId="45" priority="16" operator="equal">
      <formula>0</formula>
    </cfRule>
  </conditionalFormatting>
  <conditionalFormatting sqref="P124:P155">
    <cfRule type="cellIs" dxfId="44" priority="15" operator="equal">
      <formula>0</formula>
    </cfRule>
  </conditionalFormatting>
  <conditionalFormatting sqref="P163:P194">
    <cfRule type="cellIs" dxfId="43" priority="14" operator="equal">
      <formula>0</formula>
    </cfRule>
  </conditionalFormatting>
  <conditionalFormatting sqref="P202:P233">
    <cfRule type="cellIs" dxfId="42" priority="13" operator="equal">
      <formula>0</formula>
    </cfRule>
  </conditionalFormatting>
  <conditionalFormatting sqref="P241:P272">
    <cfRule type="cellIs" dxfId="41" priority="12" operator="equal">
      <formula>0</formula>
    </cfRule>
  </conditionalFormatting>
  <conditionalFormatting sqref="P280:P311">
    <cfRule type="cellIs" dxfId="40" priority="11" operator="equal">
      <formula>0</formula>
    </cfRule>
  </conditionalFormatting>
  <conditionalFormatting sqref="P319:P350">
    <cfRule type="cellIs" dxfId="39" priority="10" operator="equal">
      <formula>0</formula>
    </cfRule>
  </conditionalFormatting>
  <conditionalFormatting sqref="P358:P389">
    <cfRule type="cellIs" dxfId="38" priority="9" operator="equal">
      <formula>0</formula>
    </cfRule>
  </conditionalFormatting>
  <conditionalFormatting sqref="P397:P428">
    <cfRule type="cellIs" dxfId="37" priority="8" operator="equal">
      <formula>0</formula>
    </cfRule>
  </conditionalFormatting>
  <conditionalFormatting sqref="P436:P467">
    <cfRule type="cellIs" dxfId="36" priority="7" operator="equal">
      <formula>0</formula>
    </cfRule>
  </conditionalFormatting>
  <conditionalFormatting sqref="P475:P506">
    <cfRule type="cellIs" dxfId="35" priority="6" operator="equal">
      <formula>0</formula>
    </cfRule>
  </conditionalFormatting>
  <conditionalFormatting sqref="P514:P545">
    <cfRule type="cellIs" dxfId="34" priority="5" operator="equal">
      <formula>0</formula>
    </cfRule>
  </conditionalFormatting>
  <conditionalFormatting sqref="P553:P584">
    <cfRule type="cellIs" dxfId="33" priority="4" operator="equal">
      <formula>0</formula>
    </cfRule>
  </conditionalFormatting>
  <conditionalFormatting sqref="P592:P623">
    <cfRule type="cellIs" dxfId="32" priority="3" operator="equal">
      <formula>0</formula>
    </cfRule>
  </conditionalFormatting>
  <conditionalFormatting sqref="P631:P662">
    <cfRule type="cellIs" dxfId="31" priority="2" operator="equal">
      <formula>0</formula>
    </cfRule>
  </conditionalFormatting>
  <conditionalFormatting sqref="P670:P701">
    <cfRule type="cellIs" dxfId="30" priority="1" operator="equal">
      <formula>0</formula>
    </cfRule>
  </conditionalFormatting>
  <dataValidations count="1">
    <dataValidation type="list" allowBlank="1" showInputMessage="1" showErrorMessage="1" sqref="C2">
      <formula1>$AK$46:$AK$49</formula1>
    </dataValidation>
  </dataValidations>
  <pageMargins left="0.70866141732283472" right="0.70866141732283472" top="0.55118110236220474" bottom="0.35433070866141736" header="0.31496062992125984" footer="0.31496062992125984"/>
  <pageSetup paperSize="9" scale="59" fitToHeight="11" orientation="landscape" r:id="rId1"/>
  <headerFooter>
    <oddHeader>&amp;L&amp;F&amp;R&amp;A</oddHeader>
    <oddFooter>&amp;R&amp;P</oddFooter>
  </headerFooter>
  <extLst>
    <ext xmlns:x14="http://schemas.microsoft.com/office/spreadsheetml/2009/9/main" uri="{78C0D931-6437-407d-A8EE-F0AAD7539E65}">
      <x14:conditionalFormattings>
        <x14:conditionalFormatting xmlns:xm="http://schemas.microsoft.com/office/excel/2006/main">
          <x14:cfRule type="dataBar" id="{62D31A80-8C8A-49A0-9DD5-8C9B45AAF976}">
            <x14:dataBar minLength="0" maxLength="100" border="1" negativeBarBorderColorSameAsPositive="0">
              <x14:cfvo type="autoMin"/>
              <x14:cfvo type="autoMax"/>
              <x14:borderColor rgb="FF008AEF"/>
              <x14:negativeFillColor rgb="FFFF0000"/>
              <x14:negativeBorderColor rgb="FFFF0000"/>
              <x14:axisColor rgb="FF000000"/>
            </x14:dataBar>
          </x14:cfRule>
          <xm:sqref>S46:S77 S79</xm:sqref>
        </x14:conditionalFormatting>
        <x14:conditionalFormatting xmlns:xm="http://schemas.microsoft.com/office/excel/2006/main">
          <x14:cfRule type="dataBar" id="{C269C3C2-8BD5-45D4-8C23-7B5327FB3940}">
            <x14:dataBar minLength="0" maxLength="100" border="1" negativeBarBorderColorSameAsPositive="0">
              <x14:cfvo type="autoMin"/>
              <x14:cfvo type="autoMax"/>
              <x14:borderColor rgb="FF008AEF"/>
              <x14:negativeFillColor rgb="FFFF0000"/>
              <x14:negativeBorderColor rgb="FFFF0000"/>
              <x14:axisColor rgb="FF000000"/>
            </x14:dataBar>
          </x14:cfRule>
          <xm:sqref>R46:R77 R79</xm:sqref>
        </x14:conditionalFormatting>
        <x14:conditionalFormatting xmlns:xm="http://schemas.microsoft.com/office/excel/2006/main">
          <x14:cfRule type="dataBar" id="{65D96216-0EC5-4513-BDB5-9D99DCD9D008}">
            <x14:dataBar minLength="0" maxLength="100" border="1" negativeBarBorderColorSameAsPositive="0">
              <x14:cfvo type="autoMin"/>
              <x14:cfvo type="autoMax"/>
              <x14:borderColor rgb="FF008AEF"/>
              <x14:negativeFillColor rgb="FFFF0000"/>
              <x14:negativeBorderColor rgb="FFFF0000"/>
              <x14:axisColor rgb="FF000000"/>
            </x14:dataBar>
          </x14:cfRule>
          <xm:sqref>Q46:Q79</xm:sqref>
        </x14:conditionalFormatting>
        <x14:conditionalFormatting xmlns:xm="http://schemas.microsoft.com/office/excel/2006/main">
          <x14:cfRule type="dataBar" id="{335698FC-08E4-4FB3-A172-B404F126E89C}">
            <x14:dataBar minLength="0" maxLength="100" border="1" negativeBarBorderColorSameAsPositive="0">
              <x14:cfvo type="autoMin"/>
              <x14:cfvo type="autoMax"/>
              <x14:borderColor rgb="FF008AEF"/>
              <x14:negativeFillColor rgb="FFFF0000"/>
              <x14:negativeBorderColor rgb="FFFF0000"/>
              <x14:axisColor rgb="FF000000"/>
            </x14:dataBar>
          </x14:cfRule>
          <xm:sqref>S85:S116 S118</xm:sqref>
        </x14:conditionalFormatting>
        <x14:conditionalFormatting xmlns:xm="http://schemas.microsoft.com/office/excel/2006/main">
          <x14:cfRule type="dataBar" id="{96AA3D54-215E-4A35-A93F-39E82C7AD15F}">
            <x14:dataBar minLength="0" maxLength="100" border="1" negativeBarBorderColorSameAsPositive="0">
              <x14:cfvo type="autoMin"/>
              <x14:cfvo type="autoMax"/>
              <x14:borderColor rgb="FF008AEF"/>
              <x14:negativeFillColor rgb="FFFF0000"/>
              <x14:negativeBorderColor rgb="FFFF0000"/>
              <x14:axisColor rgb="FF000000"/>
            </x14:dataBar>
          </x14:cfRule>
          <xm:sqref>R85:R116 R118</xm:sqref>
        </x14:conditionalFormatting>
        <x14:conditionalFormatting xmlns:xm="http://schemas.microsoft.com/office/excel/2006/main">
          <x14:cfRule type="dataBar" id="{954CCD4A-A2C6-4D29-8A98-2B2654082FC3}">
            <x14:dataBar minLength="0" maxLength="100" border="1" negativeBarBorderColorSameAsPositive="0">
              <x14:cfvo type="autoMin"/>
              <x14:cfvo type="autoMax"/>
              <x14:borderColor rgb="FF008AEF"/>
              <x14:negativeFillColor rgb="FFFF0000"/>
              <x14:negativeBorderColor rgb="FFFF0000"/>
              <x14:axisColor rgb="FF000000"/>
            </x14:dataBar>
          </x14:cfRule>
          <xm:sqref>Q85:Q118</xm:sqref>
        </x14:conditionalFormatting>
        <x14:conditionalFormatting xmlns:xm="http://schemas.microsoft.com/office/excel/2006/main">
          <x14:cfRule type="dataBar" id="{865FEF69-9240-4AA6-8EC3-FF1180FB5F3E}">
            <x14:dataBar minLength="0" maxLength="100" border="1" negativeBarBorderColorSameAsPositive="0">
              <x14:cfvo type="autoMin"/>
              <x14:cfvo type="autoMax"/>
              <x14:borderColor rgb="FF008AEF"/>
              <x14:negativeFillColor rgb="FFFF0000"/>
              <x14:negativeBorderColor rgb="FFFF0000"/>
              <x14:axisColor rgb="FF000000"/>
            </x14:dataBar>
          </x14:cfRule>
          <xm:sqref>S124:S155 S157</xm:sqref>
        </x14:conditionalFormatting>
        <x14:conditionalFormatting xmlns:xm="http://schemas.microsoft.com/office/excel/2006/main">
          <x14:cfRule type="dataBar" id="{26AFBA2F-2E0E-495F-AFC4-C629BB67F2BD}">
            <x14:dataBar minLength="0" maxLength="100" border="1" negativeBarBorderColorSameAsPositive="0">
              <x14:cfvo type="autoMin"/>
              <x14:cfvo type="autoMax"/>
              <x14:borderColor rgb="FF008AEF"/>
              <x14:negativeFillColor rgb="FFFF0000"/>
              <x14:negativeBorderColor rgb="FFFF0000"/>
              <x14:axisColor rgb="FF000000"/>
            </x14:dataBar>
          </x14:cfRule>
          <xm:sqref>R124:R155 R157</xm:sqref>
        </x14:conditionalFormatting>
        <x14:conditionalFormatting xmlns:xm="http://schemas.microsoft.com/office/excel/2006/main">
          <x14:cfRule type="dataBar" id="{A1462ABF-7C53-4462-A3E2-95228A9BBA92}">
            <x14:dataBar minLength="0" maxLength="100" border="1" negativeBarBorderColorSameAsPositive="0">
              <x14:cfvo type="autoMin"/>
              <x14:cfvo type="autoMax"/>
              <x14:borderColor rgb="FF008AEF"/>
              <x14:negativeFillColor rgb="FFFF0000"/>
              <x14:negativeBorderColor rgb="FFFF0000"/>
              <x14:axisColor rgb="FF000000"/>
            </x14:dataBar>
          </x14:cfRule>
          <xm:sqref>Q124:Q157</xm:sqref>
        </x14:conditionalFormatting>
        <x14:conditionalFormatting xmlns:xm="http://schemas.microsoft.com/office/excel/2006/main">
          <x14:cfRule type="dataBar" id="{3A9721E8-B7BC-4CE7-AC4C-5C83484AD693}">
            <x14:dataBar minLength="0" maxLength="100" border="1" negativeBarBorderColorSameAsPositive="0">
              <x14:cfvo type="autoMin"/>
              <x14:cfvo type="autoMax"/>
              <x14:borderColor rgb="FF008AEF"/>
              <x14:negativeFillColor rgb="FFFF0000"/>
              <x14:negativeBorderColor rgb="FFFF0000"/>
              <x14:axisColor rgb="FF000000"/>
            </x14:dataBar>
          </x14:cfRule>
          <xm:sqref>S163:S194 S196</xm:sqref>
        </x14:conditionalFormatting>
        <x14:conditionalFormatting xmlns:xm="http://schemas.microsoft.com/office/excel/2006/main">
          <x14:cfRule type="dataBar" id="{A0B4637F-6EE3-4A76-9B1D-9FE392F07D39}">
            <x14:dataBar minLength="0" maxLength="100" border="1" negativeBarBorderColorSameAsPositive="0">
              <x14:cfvo type="autoMin"/>
              <x14:cfvo type="autoMax"/>
              <x14:borderColor rgb="FF008AEF"/>
              <x14:negativeFillColor rgb="FFFF0000"/>
              <x14:negativeBorderColor rgb="FFFF0000"/>
              <x14:axisColor rgb="FF000000"/>
            </x14:dataBar>
          </x14:cfRule>
          <xm:sqref>R163:R194 R196</xm:sqref>
        </x14:conditionalFormatting>
        <x14:conditionalFormatting xmlns:xm="http://schemas.microsoft.com/office/excel/2006/main">
          <x14:cfRule type="dataBar" id="{00F3F161-8B86-450A-9F6B-7B021B2A71F8}">
            <x14:dataBar minLength="0" maxLength="100" border="1" negativeBarBorderColorSameAsPositive="0">
              <x14:cfvo type="autoMin"/>
              <x14:cfvo type="autoMax"/>
              <x14:borderColor rgb="FF008AEF"/>
              <x14:negativeFillColor rgb="FFFF0000"/>
              <x14:negativeBorderColor rgb="FFFF0000"/>
              <x14:axisColor rgb="FF000000"/>
            </x14:dataBar>
          </x14:cfRule>
          <xm:sqref>Q163:Q196</xm:sqref>
        </x14:conditionalFormatting>
        <x14:conditionalFormatting xmlns:xm="http://schemas.microsoft.com/office/excel/2006/main">
          <x14:cfRule type="dataBar" id="{E0D3AD26-68CE-421D-9376-7F66A64A6ED3}">
            <x14:dataBar minLength="0" maxLength="100" border="1" negativeBarBorderColorSameAsPositive="0">
              <x14:cfvo type="autoMin"/>
              <x14:cfvo type="autoMax"/>
              <x14:borderColor rgb="FF008AEF"/>
              <x14:negativeFillColor rgb="FFFF0000"/>
              <x14:negativeBorderColor rgb="FFFF0000"/>
              <x14:axisColor rgb="FF000000"/>
            </x14:dataBar>
          </x14:cfRule>
          <xm:sqref>S202:S233 S235</xm:sqref>
        </x14:conditionalFormatting>
        <x14:conditionalFormatting xmlns:xm="http://schemas.microsoft.com/office/excel/2006/main">
          <x14:cfRule type="dataBar" id="{0E64D707-BF06-423F-B13B-81CCF3B1EB4A}">
            <x14:dataBar minLength="0" maxLength="100" border="1" negativeBarBorderColorSameAsPositive="0">
              <x14:cfvo type="autoMin"/>
              <x14:cfvo type="autoMax"/>
              <x14:borderColor rgb="FF008AEF"/>
              <x14:negativeFillColor rgb="FFFF0000"/>
              <x14:negativeBorderColor rgb="FFFF0000"/>
              <x14:axisColor rgb="FF000000"/>
            </x14:dataBar>
          </x14:cfRule>
          <xm:sqref>R202:R233 R235</xm:sqref>
        </x14:conditionalFormatting>
        <x14:conditionalFormatting xmlns:xm="http://schemas.microsoft.com/office/excel/2006/main">
          <x14:cfRule type="dataBar" id="{D0E45C13-837C-47B8-8AF8-3EEB2D0C74D3}">
            <x14:dataBar minLength="0" maxLength="100" border="1" negativeBarBorderColorSameAsPositive="0">
              <x14:cfvo type="autoMin"/>
              <x14:cfvo type="autoMax"/>
              <x14:borderColor rgb="FF008AEF"/>
              <x14:negativeFillColor rgb="FFFF0000"/>
              <x14:negativeBorderColor rgb="FFFF0000"/>
              <x14:axisColor rgb="FF000000"/>
            </x14:dataBar>
          </x14:cfRule>
          <xm:sqref>Q202:Q235</xm:sqref>
        </x14:conditionalFormatting>
        <x14:conditionalFormatting xmlns:xm="http://schemas.microsoft.com/office/excel/2006/main">
          <x14:cfRule type="dataBar" id="{D00F6985-B8CD-4AFD-A6E2-45684EB76F6C}">
            <x14:dataBar minLength="0" maxLength="100" border="1" negativeBarBorderColorSameAsPositive="0">
              <x14:cfvo type="autoMin"/>
              <x14:cfvo type="autoMax"/>
              <x14:borderColor rgb="FF008AEF"/>
              <x14:negativeFillColor rgb="FFFF0000"/>
              <x14:negativeBorderColor rgb="FFFF0000"/>
              <x14:axisColor rgb="FF000000"/>
            </x14:dataBar>
          </x14:cfRule>
          <xm:sqref>S241:S272 S274</xm:sqref>
        </x14:conditionalFormatting>
        <x14:conditionalFormatting xmlns:xm="http://schemas.microsoft.com/office/excel/2006/main">
          <x14:cfRule type="dataBar" id="{54026C92-9FDC-423F-8F4A-4E40A1732AB6}">
            <x14:dataBar minLength="0" maxLength="100" border="1" negativeBarBorderColorSameAsPositive="0">
              <x14:cfvo type="autoMin"/>
              <x14:cfvo type="autoMax"/>
              <x14:borderColor rgb="FF008AEF"/>
              <x14:negativeFillColor rgb="FFFF0000"/>
              <x14:negativeBorderColor rgb="FFFF0000"/>
              <x14:axisColor rgb="FF000000"/>
            </x14:dataBar>
          </x14:cfRule>
          <xm:sqref>R241:R272 R274</xm:sqref>
        </x14:conditionalFormatting>
        <x14:conditionalFormatting xmlns:xm="http://schemas.microsoft.com/office/excel/2006/main">
          <x14:cfRule type="dataBar" id="{7B6893F6-6A68-42BE-A361-3982AB7D7384}">
            <x14:dataBar minLength="0" maxLength="100" border="1" negativeBarBorderColorSameAsPositive="0">
              <x14:cfvo type="autoMin"/>
              <x14:cfvo type="autoMax"/>
              <x14:borderColor rgb="FF008AEF"/>
              <x14:negativeFillColor rgb="FFFF0000"/>
              <x14:negativeBorderColor rgb="FFFF0000"/>
              <x14:axisColor rgb="FF000000"/>
            </x14:dataBar>
          </x14:cfRule>
          <xm:sqref>Q241:Q274</xm:sqref>
        </x14:conditionalFormatting>
        <x14:conditionalFormatting xmlns:xm="http://schemas.microsoft.com/office/excel/2006/main">
          <x14:cfRule type="dataBar" id="{AA90D1F0-5366-432E-A5DB-DB1A767FC33A}">
            <x14:dataBar minLength="0" maxLength="100" border="1" negativeBarBorderColorSameAsPositive="0">
              <x14:cfvo type="autoMin"/>
              <x14:cfvo type="autoMax"/>
              <x14:borderColor rgb="FF008AEF"/>
              <x14:negativeFillColor rgb="FFFF0000"/>
              <x14:negativeBorderColor rgb="FFFF0000"/>
              <x14:axisColor rgb="FF000000"/>
            </x14:dataBar>
          </x14:cfRule>
          <xm:sqref>S280:S311 S313</xm:sqref>
        </x14:conditionalFormatting>
        <x14:conditionalFormatting xmlns:xm="http://schemas.microsoft.com/office/excel/2006/main">
          <x14:cfRule type="dataBar" id="{7D5F3D59-49A7-4D98-90FD-33888BB72A61}">
            <x14:dataBar minLength="0" maxLength="100" border="1" negativeBarBorderColorSameAsPositive="0">
              <x14:cfvo type="autoMin"/>
              <x14:cfvo type="autoMax"/>
              <x14:borderColor rgb="FF008AEF"/>
              <x14:negativeFillColor rgb="FFFF0000"/>
              <x14:negativeBorderColor rgb="FFFF0000"/>
              <x14:axisColor rgb="FF000000"/>
            </x14:dataBar>
          </x14:cfRule>
          <xm:sqref>R280:R311 R313</xm:sqref>
        </x14:conditionalFormatting>
        <x14:conditionalFormatting xmlns:xm="http://schemas.microsoft.com/office/excel/2006/main">
          <x14:cfRule type="dataBar" id="{18BF157E-3E72-4C74-BD50-585208A7E63A}">
            <x14:dataBar minLength="0" maxLength="100" border="1" negativeBarBorderColorSameAsPositive="0">
              <x14:cfvo type="autoMin"/>
              <x14:cfvo type="autoMax"/>
              <x14:borderColor rgb="FF008AEF"/>
              <x14:negativeFillColor rgb="FFFF0000"/>
              <x14:negativeBorderColor rgb="FFFF0000"/>
              <x14:axisColor rgb="FF000000"/>
            </x14:dataBar>
          </x14:cfRule>
          <xm:sqref>Q280:Q313</xm:sqref>
        </x14:conditionalFormatting>
        <x14:conditionalFormatting xmlns:xm="http://schemas.microsoft.com/office/excel/2006/main">
          <x14:cfRule type="dataBar" id="{9B7F5EC6-3656-45E2-B8CC-86AC2B1AFBA5}">
            <x14:dataBar minLength="0" maxLength="100" border="1" negativeBarBorderColorSameAsPositive="0">
              <x14:cfvo type="autoMin"/>
              <x14:cfvo type="autoMax"/>
              <x14:borderColor rgb="FF008AEF"/>
              <x14:negativeFillColor rgb="FFFF0000"/>
              <x14:negativeBorderColor rgb="FFFF0000"/>
              <x14:axisColor rgb="FF000000"/>
            </x14:dataBar>
          </x14:cfRule>
          <xm:sqref>S319:S350 S352</xm:sqref>
        </x14:conditionalFormatting>
        <x14:conditionalFormatting xmlns:xm="http://schemas.microsoft.com/office/excel/2006/main">
          <x14:cfRule type="dataBar" id="{DCFFEE32-CE69-4EC1-BB4B-7DBB9950C592}">
            <x14:dataBar minLength="0" maxLength="100" border="1" negativeBarBorderColorSameAsPositive="0">
              <x14:cfvo type="autoMin"/>
              <x14:cfvo type="autoMax"/>
              <x14:borderColor rgb="FF008AEF"/>
              <x14:negativeFillColor rgb="FFFF0000"/>
              <x14:negativeBorderColor rgb="FFFF0000"/>
              <x14:axisColor rgb="FF000000"/>
            </x14:dataBar>
          </x14:cfRule>
          <xm:sqref>R319:R350 R352</xm:sqref>
        </x14:conditionalFormatting>
        <x14:conditionalFormatting xmlns:xm="http://schemas.microsoft.com/office/excel/2006/main">
          <x14:cfRule type="dataBar" id="{8419A73E-1196-4B51-9F9C-07D0AAEFBA1D}">
            <x14:dataBar minLength="0" maxLength="100" border="1" negativeBarBorderColorSameAsPositive="0">
              <x14:cfvo type="autoMin"/>
              <x14:cfvo type="autoMax"/>
              <x14:borderColor rgb="FF008AEF"/>
              <x14:negativeFillColor rgb="FFFF0000"/>
              <x14:negativeBorderColor rgb="FFFF0000"/>
              <x14:axisColor rgb="FF000000"/>
            </x14:dataBar>
          </x14:cfRule>
          <xm:sqref>Q319:Q352</xm:sqref>
        </x14:conditionalFormatting>
        <x14:conditionalFormatting xmlns:xm="http://schemas.microsoft.com/office/excel/2006/main">
          <x14:cfRule type="dataBar" id="{F22AE5C1-E5B8-4E3D-99EE-30B8CC6C1A13}">
            <x14:dataBar minLength="0" maxLength="100" border="1" negativeBarBorderColorSameAsPositive="0">
              <x14:cfvo type="autoMin"/>
              <x14:cfvo type="autoMax"/>
              <x14:borderColor rgb="FF008AEF"/>
              <x14:negativeFillColor rgb="FFFF0000"/>
              <x14:negativeBorderColor rgb="FFFF0000"/>
              <x14:axisColor rgb="FF000000"/>
            </x14:dataBar>
          </x14:cfRule>
          <xm:sqref>S358:S389 S391</xm:sqref>
        </x14:conditionalFormatting>
        <x14:conditionalFormatting xmlns:xm="http://schemas.microsoft.com/office/excel/2006/main">
          <x14:cfRule type="dataBar" id="{05DF8A69-9B13-46EB-9653-F80E05F323F8}">
            <x14:dataBar minLength="0" maxLength="100" border="1" negativeBarBorderColorSameAsPositive="0">
              <x14:cfvo type="autoMin"/>
              <x14:cfvo type="autoMax"/>
              <x14:borderColor rgb="FF008AEF"/>
              <x14:negativeFillColor rgb="FFFF0000"/>
              <x14:negativeBorderColor rgb="FFFF0000"/>
              <x14:axisColor rgb="FF000000"/>
            </x14:dataBar>
          </x14:cfRule>
          <xm:sqref>R358:R389 R391</xm:sqref>
        </x14:conditionalFormatting>
        <x14:conditionalFormatting xmlns:xm="http://schemas.microsoft.com/office/excel/2006/main">
          <x14:cfRule type="dataBar" id="{AAEE1AE2-2B49-4114-8B25-E21B2FD78F74}">
            <x14:dataBar minLength="0" maxLength="100" border="1" negativeBarBorderColorSameAsPositive="0">
              <x14:cfvo type="autoMin"/>
              <x14:cfvo type="autoMax"/>
              <x14:borderColor rgb="FF008AEF"/>
              <x14:negativeFillColor rgb="FFFF0000"/>
              <x14:negativeBorderColor rgb="FFFF0000"/>
              <x14:axisColor rgb="FF000000"/>
            </x14:dataBar>
          </x14:cfRule>
          <xm:sqref>Q358:Q391</xm:sqref>
        </x14:conditionalFormatting>
        <x14:conditionalFormatting xmlns:xm="http://schemas.microsoft.com/office/excel/2006/main">
          <x14:cfRule type="dataBar" id="{D466D7EC-BC96-457A-B788-644CDC00A188}">
            <x14:dataBar minLength="0" maxLength="100" border="1" negativeBarBorderColorSameAsPositive="0">
              <x14:cfvo type="autoMin"/>
              <x14:cfvo type="autoMax"/>
              <x14:borderColor rgb="FF008AEF"/>
              <x14:negativeFillColor rgb="FFFF0000"/>
              <x14:negativeBorderColor rgb="FFFF0000"/>
              <x14:axisColor rgb="FF000000"/>
            </x14:dataBar>
          </x14:cfRule>
          <xm:sqref>S397:S428 S430</xm:sqref>
        </x14:conditionalFormatting>
        <x14:conditionalFormatting xmlns:xm="http://schemas.microsoft.com/office/excel/2006/main">
          <x14:cfRule type="dataBar" id="{AB0E39BF-2F2C-49E6-968D-1F17414C2954}">
            <x14:dataBar minLength="0" maxLength="100" border="1" negativeBarBorderColorSameAsPositive="0">
              <x14:cfvo type="autoMin"/>
              <x14:cfvo type="autoMax"/>
              <x14:borderColor rgb="FF008AEF"/>
              <x14:negativeFillColor rgb="FFFF0000"/>
              <x14:negativeBorderColor rgb="FFFF0000"/>
              <x14:axisColor rgb="FF000000"/>
            </x14:dataBar>
          </x14:cfRule>
          <xm:sqref>R397:R428 R430</xm:sqref>
        </x14:conditionalFormatting>
        <x14:conditionalFormatting xmlns:xm="http://schemas.microsoft.com/office/excel/2006/main">
          <x14:cfRule type="dataBar" id="{DC718B45-9D42-47F3-8634-45873F19E392}">
            <x14:dataBar minLength="0" maxLength="100" border="1" negativeBarBorderColorSameAsPositive="0">
              <x14:cfvo type="autoMin"/>
              <x14:cfvo type="autoMax"/>
              <x14:borderColor rgb="FF008AEF"/>
              <x14:negativeFillColor rgb="FFFF0000"/>
              <x14:negativeBorderColor rgb="FFFF0000"/>
              <x14:axisColor rgb="FF000000"/>
            </x14:dataBar>
          </x14:cfRule>
          <xm:sqref>Q397:Q430</xm:sqref>
        </x14:conditionalFormatting>
        <x14:conditionalFormatting xmlns:xm="http://schemas.microsoft.com/office/excel/2006/main">
          <x14:cfRule type="dataBar" id="{1956F1BD-D7E6-4887-B57C-E4D39DBE9938}">
            <x14:dataBar minLength="0" maxLength="100" border="1" negativeBarBorderColorSameAsPositive="0">
              <x14:cfvo type="autoMin"/>
              <x14:cfvo type="autoMax"/>
              <x14:borderColor rgb="FF008AEF"/>
              <x14:negativeFillColor rgb="FFFF0000"/>
              <x14:negativeBorderColor rgb="FFFF0000"/>
              <x14:axisColor rgb="FF000000"/>
            </x14:dataBar>
          </x14:cfRule>
          <xm:sqref>S436:S467 S469</xm:sqref>
        </x14:conditionalFormatting>
        <x14:conditionalFormatting xmlns:xm="http://schemas.microsoft.com/office/excel/2006/main">
          <x14:cfRule type="dataBar" id="{10DF07AA-64C8-4464-A9C8-48B61D082839}">
            <x14:dataBar minLength="0" maxLength="100" border="1" negativeBarBorderColorSameAsPositive="0">
              <x14:cfvo type="autoMin"/>
              <x14:cfvo type="autoMax"/>
              <x14:borderColor rgb="FF008AEF"/>
              <x14:negativeFillColor rgb="FFFF0000"/>
              <x14:negativeBorderColor rgb="FFFF0000"/>
              <x14:axisColor rgb="FF000000"/>
            </x14:dataBar>
          </x14:cfRule>
          <xm:sqref>R436:R467 R469</xm:sqref>
        </x14:conditionalFormatting>
        <x14:conditionalFormatting xmlns:xm="http://schemas.microsoft.com/office/excel/2006/main">
          <x14:cfRule type="dataBar" id="{D1508708-9444-4218-8875-18110F4F7916}">
            <x14:dataBar minLength="0" maxLength="100" border="1" negativeBarBorderColorSameAsPositive="0">
              <x14:cfvo type="autoMin"/>
              <x14:cfvo type="autoMax"/>
              <x14:borderColor rgb="FF008AEF"/>
              <x14:negativeFillColor rgb="FFFF0000"/>
              <x14:negativeBorderColor rgb="FFFF0000"/>
              <x14:axisColor rgb="FF000000"/>
            </x14:dataBar>
          </x14:cfRule>
          <xm:sqref>Q436:Q469</xm:sqref>
        </x14:conditionalFormatting>
        <x14:conditionalFormatting xmlns:xm="http://schemas.microsoft.com/office/excel/2006/main">
          <x14:cfRule type="dataBar" id="{BC66452D-BB31-40CF-9BEC-10AAFB288E38}">
            <x14:dataBar minLength="0" maxLength="100" border="1" negativeBarBorderColorSameAsPositive="0">
              <x14:cfvo type="autoMin"/>
              <x14:cfvo type="autoMax"/>
              <x14:borderColor rgb="FF008AEF"/>
              <x14:negativeFillColor rgb="FFFF0000"/>
              <x14:negativeBorderColor rgb="FFFF0000"/>
              <x14:axisColor rgb="FF000000"/>
            </x14:dataBar>
          </x14:cfRule>
          <xm:sqref>S475:S506 S508</xm:sqref>
        </x14:conditionalFormatting>
        <x14:conditionalFormatting xmlns:xm="http://schemas.microsoft.com/office/excel/2006/main">
          <x14:cfRule type="dataBar" id="{5142A820-595D-4DFB-8351-4707C1FB4FA3}">
            <x14:dataBar minLength="0" maxLength="100" border="1" negativeBarBorderColorSameAsPositive="0">
              <x14:cfvo type="autoMin"/>
              <x14:cfvo type="autoMax"/>
              <x14:borderColor rgb="FF008AEF"/>
              <x14:negativeFillColor rgb="FFFF0000"/>
              <x14:negativeBorderColor rgb="FFFF0000"/>
              <x14:axisColor rgb="FF000000"/>
            </x14:dataBar>
          </x14:cfRule>
          <xm:sqref>R475:R506 R508</xm:sqref>
        </x14:conditionalFormatting>
        <x14:conditionalFormatting xmlns:xm="http://schemas.microsoft.com/office/excel/2006/main">
          <x14:cfRule type="dataBar" id="{8C7E8447-E1ED-436D-85CB-20269DA1F060}">
            <x14:dataBar minLength="0" maxLength="100" border="1" negativeBarBorderColorSameAsPositive="0">
              <x14:cfvo type="autoMin"/>
              <x14:cfvo type="autoMax"/>
              <x14:borderColor rgb="FF008AEF"/>
              <x14:negativeFillColor rgb="FFFF0000"/>
              <x14:negativeBorderColor rgb="FFFF0000"/>
              <x14:axisColor rgb="FF000000"/>
            </x14:dataBar>
          </x14:cfRule>
          <xm:sqref>Q475:Q508</xm:sqref>
        </x14:conditionalFormatting>
        <x14:conditionalFormatting xmlns:xm="http://schemas.microsoft.com/office/excel/2006/main">
          <x14:cfRule type="dataBar" id="{DE359777-4404-4589-8B6D-7E4193612C2F}">
            <x14:dataBar minLength="0" maxLength="100" border="1" negativeBarBorderColorSameAsPositive="0">
              <x14:cfvo type="autoMin"/>
              <x14:cfvo type="autoMax"/>
              <x14:borderColor rgb="FF008AEF"/>
              <x14:negativeFillColor rgb="FFFF0000"/>
              <x14:negativeBorderColor rgb="FFFF0000"/>
              <x14:axisColor rgb="FF000000"/>
            </x14:dataBar>
          </x14:cfRule>
          <xm:sqref>S514:S545 S547</xm:sqref>
        </x14:conditionalFormatting>
        <x14:conditionalFormatting xmlns:xm="http://schemas.microsoft.com/office/excel/2006/main">
          <x14:cfRule type="dataBar" id="{8698CCB6-4440-448C-AB42-B1F681A12FD6}">
            <x14:dataBar minLength="0" maxLength="100" border="1" negativeBarBorderColorSameAsPositive="0">
              <x14:cfvo type="autoMin"/>
              <x14:cfvo type="autoMax"/>
              <x14:borderColor rgb="FF008AEF"/>
              <x14:negativeFillColor rgb="FFFF0000"/>
              <x14:negativeBorderColor rgb="FFFF0000"/>
              <x14:axisColor rgb="FF000000"/>
            </x14:dataBar>
          </x14:cfRule>
          <xm:sqref>R514:R545 R547</xm:sqref>
        </x14:conditionalFormatting>
        <x14:conditionalFormatting xmlns:xm="http://schemas.microsoft.com/office/excel/2006/main">
          <x14:cfRule type="dataBar" id="{E451FEE6-8E6D-4428-BD2C-9B386B644986}">
            <x14:dataBar minLength="0" maxLength="100" border="1" negativeBarBorderColorSameAsPositive="0">
              <x14:cfvo type="autoMin"/>
              <x14:cfvo type="autoMax"/>
              <x14:borderColor rgb="FF008AEF"/>
              <x14:negativeFillColor rgb="FFFF0000"/>
              <x14:negativeBorderColor rgb="FFFF0000"/>
              <x14:axisColor rgb="FF000000"/>
            </x14:dataBar>
          </x14:cfRule>
          <xm:sqref>Q514:Q547</xm:sqref>
        </x14:conditionalFormatting>
        <x14:conditionalFormatting xmlns:xm="http://schemas.microsoft.com/office/excel/2006/main">
          <x14:cfRule type="dataBar" id="{B316BF8B-8E36-420E-94A7-9365FA90597E}">
            <x14:dataBar minLength="0" maxLength="100" border="1" negativeBarBorderColorSameAsPositive="0">
              <x14:cfvo type="autoMin"/>
              <x14:cfvo type="autoMax"/>
              <x14:borderColor rgb="FF008AEF"/>
              <x14:negativeFillColor rgb="FFFF0000"/>
              <x14:negativeBorderColor rgb="FFFF0000"/>
              <x14:axisColor rgb="FF000000"/>
            </x14:dataBar>
          </x14:cfRule>
          <xm:sqref>S553:S584 S586</xm:sqref>
        </x14:conditionalFormatting>
        <x14:conditionalFormatting xmlns:xm="http://schemas.microsoft.com/office/excel/2006/main">
          <x14:cfRule type="dataBar" id="{0508F30C-E38E-4BD2-981D-B2236F782DC4}">
            <x14:dataBar minLength="0" maxLength="100" border="1" negativeBarBorderColorSameAsPositive="0">
              <x14:cfvo type="autoMin"/>
              <x14:cfvo type="autoMax"/>
              <x14:borderColor rgb="FF008AEF"/>
              <x14:negativeFillColor rgb="FFFF0000"/>
              <x14:negativeBorderColor rgb="FFFF0000"/>
              <x14:axisColor rgb="FF000000"/>
            </x14:dataBar>
          </x14:cfRule>
          <xm:sqref>R553:R584 R586</xm:sqref>
        </x14:conditionalFormatting>
        <x14:conditionalFormatting xmlns:xm="http://schemas.microsoft.com/office/excel/2006/main">
          <x14:cfRule type="dataBar" id="{16E02A9D-4798-4026-83ED-C9C067DEBAA3}">
            <x14:dataBar minLength="0" maxLength="100" border="1" negativeBarBorderColorSameAsPositive="0">
              <x14:cfvo type="autoMin"/>
              <x14:cfvo type="autoMax"/>
              <x14:borderColor rgb="FF008AEF"/>
              <x14:negativeFillColor rgb="FFFF0000"/>
              <x14:negativeBorderColor rgb="FFFF0000"/>
              <x14:axisColor rgb="FF000000"/>
            </x14:dataBar>
          </x14:cfRule>
          <xm:sqref>Q553:Q586</xm:sqref>
        </x14:conditionalFormatting>
        <x14:conditionalFormatting xmlns:xm="http://schemas.microsoft.com/office/excel/2006/main">
          <x14:cfRule type="dataBar" id="{EA7AF14B-F0AC-4403-AF0D-ABFD8433F7BD}">
            <x14:dataBar minLength="0" maxLength="100" border="1" negativeBarBorderColorSameAsPositive="0">
              <x14:cfvo type="autoMin"/>
              <x14:cfvo type="autoMax"/>
              <x14:borderColor rgb="FF008AEF"/>
              <x14:negativeFillColor rgb="FFFF0000"/>
              <x14:negativeBorderColor rgb="FFFF0000"/>
              <x14:axisColor rgb="FF000000"/>
            </x14:dataBar>
          </x14:cfRule>
          <xm:sqref>S592:S623 S625</xm:sqref>
        </x14:conditionalFormatting>
        <x14:conditionalFormatting xmlns:xm="http://schemas.microsoft.com/office/excel/2006/main">
          <x14:cfRule type="dataBar" id="{F0971024-A0BC-4C16-98EA-8598877CFFAB}">
            <x14:dataBar minLength="0" maxLength="100" border="1" negativeBarBorderColorSameAsPositive="0">
              <x14:cfvo type="autoMin"/>
              <x14:cfvo type="autoMax"/>
              <x14:borderColor rgb="FF008AEF"/>
              <x14:negativeFillColor rgb="FFFF0000"/>
              <x14:negativeBorderColor rgb="FFFF0000"/>
              <x14:axisColor rgb="FF000000"/>
            </x14:dataBar>
          </x14:cfRule>
          <xm:sqref>R592:R623 R625</xm:sqref>
        </x14:conditionalFormatting>
        <x14:conditionalFormatting xmlns:xm="http://schemas.microsoft.com/office/excel/2006/main">
          <x14:cfRule type="dataBar" id="{1F040077-E2BC-475C-A290-3B0EF68064B8}">
            <x14:dataBar minLength="0" maxLength="100" border="1" negativeBarBorderColorSameAsPositive="0">
              <x14:cfvo type="autoMin"/>
              <x14:cfvo type="autoMax"/>
              <x14:borderColor rgb="FF008AEF"/>
              <x14:negativeFillColor rgb="FFFF0000"/>
              <x14:negativeBorderColor rgb="FFFF0000"/>
              <x14:axisColor rgb="FF000000"/>
            </x14:dataBar>
          </x14:cfRule>
          <xm:sqref>Q592:Q625</xm:sqref>
        </x14:conditionalFormatting>
        <x14:conditionalFormatting xmlns:xm="http://schemas.microsoft.com/office/excel/2006/main">
          <x14:cfRule type="dataBar" id="{C1EBAA85-E21B-4686-A4DF-2B579CCE4A70}">
            <x14:dataBar minLength="0" maxLength="100" border="1" negativeBarBorderColorSameAsPositive="0">
              <x14:cfvo type="autoMin"/>
              <x14:cfvo type="autoMax"/>
              <x14:borderColor rgb="FF008AEF"/>
              <x14:negativeFillColor rgb="FFFF0000"/>
              <x14:negativeBorderColor rgb="FFFF0000"/>
              <x14:axisColor rgb="FF000000"/>
            </x14:dataBar>
          </x14:cfRule>
          <xm:sqref>S631:S662 S664</xm:sqref>
        </x14:conditionalFormatting>
        <x14:conditionalFormatting xmlns:xm="http://schemas.microsoft.com/office/excel/2006/main">
          <x14:cfRule type="dataBar" id="{BF8A4A52-E677-446E-BA7C-F016E01CECA4}">
            <x14:dataBar minLength="0" maxLength="100" border="1" negativeBarBorderColorSameAsPositive="0">
              <x14:cfvo type="autoMin"/>
              <x14:cfvo type="autoMax"/>
              <x14:borderColor rgb="FF008AEF"/>
              <x14:negativeFillColor rgb="FFFF0000"/>
              <x14:negativeBorderColor rgb="FFFF0000"/>
              <x14:axisColor rgb="FF000000"/>
            </x14:dataBar>
          </x14:cfRule>
          <xm:sqref>R631:R662 R664</xm:sqref>
        </x14:conditionalFormatting>
        <x14:conditionalFormatting xmlns:xm="http://schemas.microsoft.com/office/excel/2006/main">
          <x14:cfRule type="dataBar" id="{0F7FF7FC-F36B-43CC-A4AD-4BEDDFA2E1E9}">
            <x14:dataBar minLength="0" maxLength="100" border="1" negativeBarBorderColorSameAsPositive="0">
              <x14:cfvo type="autoMin"/>
              <x14:cfvo type="autoMax"/>
              <x14:borderColor rgb="FF008AEF"/>
              <x14:negativeFillColor rgb="FFFF0000"/>
              <x14:negativeBorderColor rgb="FFFF0000"/>
              <x14:axisColor rgb="FF000000"/>
            </x14:dataBar>
          </x14:cfRule>
          <xm:sqref>Q631:Q664</xm:sqref>
        </x14:conditionalFormatting>
        <x14:conditionalFormatting xmlns:xm="http://schemas.microsoft.com/office/excel/2006/main">
          <x14:cfRule type="dataBar" id="{578375BE-05EC-40E1-8465-DD953B0F9168}">
            <x14:dataBar minLength="0" maxLength="100" border="1" negativeBarBorderColorSameAsPositive="0">
              <x14:cfvo type="autoMin"/>
              <x14:cfvo type="autoMax"/>
              <x14:borderColor rgb="FF008AEF"/>
              <x14:negativeFillColor rgb="FFFF0000"/>
              <x14:negativeBorderColor rgb="FFFF0000"/>
              <x14:axisColor rgb="FF000000"/>
            </x14:dataBar>
          </x14:cfRule>
          <xm:sqref>S670:S701 S703</xm:sqref>
        </x14:conditionalFormatting>
        <x14:conditionalFormatting xmlns:xm="http://schemas.microsoft.com/office/excel/2006/main">
          <x14:cfRule type="dataBar" id="{9B686DAB-B0A1-406D-902E-D38A3FC77235}">
            <x14:dataBar minLength="0" maxLength="100" border="1" negativeBarBorderColorSameAsPositive="0">
              <x14:cfvo type="autoMin"/>
              <x14:cfvo type="autoMax"/>
              <x14:borderColor rgb="FF008AEF"/>
              <x14:negativeFillColor rgb="FFFF0000"/>
              <x14:negativeBorderColor rgb="FFFF0000"/>
              <x14:axisColor rgb="FF000000"/>
            </x14:dataBar>
          </x14:cfRule>
          <xm:sqref>R670:R701 R703</xm:sqref>
        </x14:conditionalFormatting>
        <x14:conditionalFormatting xmlns:xm="http://schemas.microsoft.com/office/excel/2006/main">
          <x14:cfRule type="dataBar" id="{D2B04B5D-4081-4C5A-92E3-0D4F97B0E383}">
            <x14:dataBar minLength="0" maxLength="100" border="1" negativeBarBorderColorSameAsPositive="0">
              <x14:cfvo type="autoMin"/>
              <x14:cfvo type="autoMax"/>
              <x14:borderColor rgb="FF008AEF"/>
              <x14:negativeFillColor rgb="FFFF0000"/>
              <x14:negativeBorderColor rgb="FFFF0000"/>
              <x14:axisColor rgb="FF000000"/>
            </x14:dataBar>
          </x14:cfRule>
          <xm:sqref>Q670:Q703</xm:sqref>
        </x14:conditionalFormatting>
        <x14:conditionalFormatting xmlns:xm="http://schemas.microsoft.com/office/excel/2006/main">
          <x14:cfRule type="dataBar" id="{61ECFEF3-91D9-4A15-8908-3CDA5E0AB5DC}">
            <x14:dataBar minLength="0" maxLength="100" border="1" negativeBarBorderColorSameAsPositive="0">
              <x14:cfvo type="autoMin"/>
              <x14:cfvo type="autoMax"/>
              <x14:borderColor rgb="FF008AEF"/>
              <x14:negativeFillColor rgb="FFFF0000"/>
              <x14:negativeBorderColor rgb="FFFF0000"/>
              <x14:axisColor rgb="FF000000"/>
            </x14:dataBar>
          </x14:cfRule>
          <xm:sqref>F80:P80</xm:sqref>
        </x14:conditionalFormatting>
        <x14:conditionalFormatting xmlns:xm="http://schemas.microsoft.com/office/excel/2006/main">
          <x14:cfRule type="dataBar" id="{8C09975D-0D6A-43B9-80A6-0AC7F2283349}">
            <x14:dataBar minLength="0" maxLength="100" border="1" negativeBarBorderColorSameAsPositive="0">
              <x14:cfvo type="autoMin"/>
              <x14:cfvo type="autoMax"/>
              <x14:borderColor rgb="FF008AEF"/>
              <x14:negativeFillColor rgb="FFFF0000"/>
              <x14:negativeBorderColor rgb="FFFF0000"/>
              <x14:axisColor rgb="FF000000"/>
            </x14:dataBar>
          </x14:cfRule>
          <xm:sqref>F119:P119</xm:sqref>
        </x14:conditionalFormatting>
        <x14:conditionalFormatting xmlns:xm="http://schemas.microsoft.com/office/excel/2006/main">
          <x14:cfRule type="dataBar" id="{B0D64EAF-5A77-4682-AFDB-FFFA7A5CA63B}">
            <x14:dataBar minLength="0" maxLength="100" border="1" negativeBarBorderColorSameAsPositive="0">
              <x14:cfvo type="autoMin"/>
              <x14:cfvo type="autoMax"/>
              <x14:borderColor rgb="FF008AEF"/>
              <x14:negativeFillColor rgb="FFFF0000"/>
              <x14:negativeBorderColor rgb="FFFF0000"/>
              <x14:axisColor rgb="FF000000"/>
            </x14:dataBar>
          </x14:cfRule>
          <xm:sqref>F158:P158</xm:sqref>
        </x14:conditionalFormatting>
        <x14:conditionalFormatting xmlns:xm="http://schemas.microsoft.com/office/excel/2006/main">
          <x14:cfRule type="dataBar" id="{D08E8219-F0B9-4133-A85D-811937D063BA}">
            <x14:dataBar minLength="0" maxLength="100" border="1" negativeBarBorderColorSameAsPositive="0">
              <x14:cfvo type="autoMin"/>
              <x14:cfvo type="autoMax"/>
              <x14:borderColor rgb="FF008AEF"/>
              <x14:negativeFillColor rgb="FFFF0000"/>
              <x14:negativeBorderColor rgb="FFFF0000"/>
              <x14:axisColor rgb="FF000000"/>
            </x14:dataBar>
          </x14:cfRule>
          <xm:sqref>F197:P197</xm:sqref>
        </x14:conditionalFormatting>
        <x14:conditionalFormatting xmlns:xm="http://schemas.microsoft.com/office/excel/2006/main">
          <x14:cfRule type="dataBar" id="{7C8E4613-E26E-4806-B6C9-DAA524F5AED5}">
            <x14:dataBar minLength="0" maxLength="100" border="1" negativeBarBorderColorSameAsPositive="0">
              <x14:cfvo type="autoMin"/>
              <x14:cfvo type="autoMax"/>
              <x14:borderColor rgb="FF008AEF"/>
              <x14:negativeFillColor rgb="FFFF0000"/>
              <x14:negativeBorderColor rgb="FFFF0000"/>
              <x14:axisColor rgb="FF000000"/>
            </x14:dataBar>
          </x14:cfRule>
          <xm:sqref>F236:P236</xm:sqref>
        </x14:conditionalFormatting>
        <x14:conditionalFormatting xmlns:xm="http://schemas.microsoft.com/office/excel/2006/main">
          <x14:cfRule type="dataBar" id="{DEE76EF7-B8DA-44D6-84E9-944E09F43CE9}">
            <x14:dataBar minLength="0" maxLength="100" border="1" negativeBarBorderColorSameAsPositive="0">
              <x14:cfvo type="autoMin"/>
              <x14:cfvo type="autoMax"/>
              <x14:borderColor rgb="FF008AEF"/>
              <x14:negativeFillColor rgb="FFFF0000"/>
              <x14:negativeBorderColor rgb="FFFF0000"/>
              <x14:axisColor rgb="FF000000"/>
            </x14:dataBar>
          </x14:cfRule>
          <xm:sqref>F275:P275</xm:sqref>
        </x14:conditionalFormatting>
        <x14:conditionalFormatting xmlns:xm="http://schemas.microsoft.com/office/excel/2006/main">
          <x14:cfRule type="dataBar" id="{2C0DF9B6-5B2F-4595-A530-995B9A5A1449}">
            <x14:dataBar minLength="0" maxLength="100" border="1" negativeBarBorderColorSameAsPositive="0">
              <x14:cfvo type="autoMin"/>
              <x14:cfvo type="autoMax"/>
              <x14:borderColor rgb="FF008AEF"/>
              <x14:negativeFillColor rgb="FFFF0000"/>
              <x14:negativeBorderColor rgb="FFFF0000"/>
              <x14:axisColor rgb="FF000000"/>
            </x14:dataBar>
          </x14:cfRule>
          <xm:sqref>F314:P314</xm:sqref>
        </x14:conditionalFormatting>
        <x14:conditionalFormatting xmlns:xm="http://schemas.microsoft.com/office/excel/2006/main">
          <x14:cfRule type="dataBar" id="{9F4A27A6-4B34-4A3F-8C5B-A864DA6A449B}">
            <x14:dataBar minLength="0" maxLength="100" border="1" negativeBarBorderColorSameAsPositive="0">
              <x14:cfvo type="autoMin"/>
              <x14:cfvo type="autoMax"/>
              <x14:borderColor rgb="FF008AEF"/>
              <x14:negativeFillColor rgb="FFFF0000"/>
              <x14:negativeBorderColor rgb="FFFF0000"/>
              <x14:axisColor rgb="FF000000"/>
            </x14:dataBar>
          </x14:cfRule>
          <xm:sqref>F353:P353</xm:sqref>
        </x14:conditionalFormatting>
        <x14:conditionalFormatting xmlns:xm="http://schemas.microsoft.com/office/excel/2006/main">
          <x14:cfRule type="dataBar" id="{3D2970F9-9EEA-43E5-BC31-EE13ABFEA990}">
            <x14:dataBar minLength="0" maxLength="100" border="1" negativeBarBorderColorSameAsPositive="0">
              <x14:cfvo type="autoMin"/>
              <x14:cfvo type="autoMax"/>
              <x14:borderColor rgb="FF008AEF"/>
              <x14:negativeFillColor rgb="FFFF0000"/>
              <x14:negativeBorderColor rgb="FFFF0000"/>
              <x14:axisColor rgb="FF000000"/>
            </x14:dataBar>
          </x14:cfRule>
          <xm:sqref>F392:P392</xm:sqref>
        </x14:conditionalFormatting>
        <x14:conditionalFormatting xmlns:xm="http://schemas.microsoft.com/office/excel/2006/main">
          <x14:cfRule type="dataBar" id="{B11C8AFE-A1D7-4E65-804C-63230D4932CC}">
            <x14:dataBar minLength="0" maxLength="100" border="1" negativeBarBorderColorSameAsPositive="0">
              <x14:cfvo type="autoMin"/>
              <x14:cfvo type="autoMax"/>
              <x14:borderColor rgb="FF008AEF"/>
              <x14:negativeFillColor rgb="FFFF0000"/>
              <x14:negativeBorderColor rgb="FFFF0000"/>
              <x14:axisColor rgb="FF000000"/>
            </x14:dataBar>
          </x14:cfRule>
          <xm:sqref>F431:P431</xm:sqref>
        </x14:conditionalFormatting>
        <x14:conditionalFormatting xmlns:xm="http://schemas.microsoft.com/office/excel/2006/main">
          <x14:cfRule type="dataBar" id="{48E5647C-FDC9-4DB6-871C-B091AB640128}">
            <x14:dataBar minLength="0" maxLength="100" border="1" negativeBarBorderColorSameAsPositive="0">
              <x14:cfvo type="autoMin"/>
              <x14:cfvo type="autoMax"/>
              <x14:borderColor rgb="FF008AEF"/>
              <x14:negativeFillColor rgb="FFFF0000"/>
              <x14:negativeBorderColor rgb="FFFF0000"/>
              <x14:axisColor rgb="FF000000"/>
            </x14:dataBar>
          </x14:cfRule>
          <xm:sqref>F470:P470</xm:sqref>
        </x14:conditionalFormatting>
        <x14:conditionalFormatting xmlns:xm="http://schemas.microsoft.com/office/excel/2006/main">
          <x14:cfRule type="dataBar" id="{E84E3FEB-AF85-4E4A-818D-D611CEA8805D}">
            <x14:dataBar minLength="0" maxLength="100" border="1" negativeBarBorderColorSameAsPositive="0">
              <x14:cfvo type="autoMin"/>
              <x14:cfvo type="autoMax"/>
              <x14:borderColor rgb="FF008AEF"/>
              <x14:negativeFillColor rgb="FFFF0000"/>
              <x14:negativeBorderColor rgb="FFFF0000"/>
              <x14:axisColor rgb="FF000000"/>
            </x14:dataBar>
          </x14:cfRule>
          <xm:sqref>F509:P509</xm:sqref>
        </x14:conditionalFormatting>
        <x14:conditionalFormatting xmlns:xm="http://schemas.microsoft.com/office/excel/2006/main">
          <x14:cfRule type="dataBar" id="{7B04D31E-7324-4442-81D3-A9D47FBA1F33}">
            <x14:dataBar minLength="0" maxLength="100" border="1" negativeBarBorderColorSameAsPositive="0">
              <x14:cfvo type="autoMin"/>
              <x14:cfvo type="autoMax"/>
              <x14:borderColor rgb="FF008AEF"/>
              <x14:negativeFillColor rgb="FFFF0000"/>
              <x14:negativeBorderColor rgb="FFFF0000"/>
              <x14:axisColor rgb="FF000000"/>
            </x14:dataBar>
          </x14:cfRule>
          <xm:sqref>F548:P548</xm:sqref>
        </x14:conditionalFormatting>
        <x14:conditionalFormatting xmlns:xm="http://schemas.microsoft.com/office/excel/2006/main">
          <x14:cfRule type="dataBar" id="{5EB05B76-5B9A-4A41-AAA8-B13AA913D2EB}">
            <x14:dataBar minLength="0" maxLength="100" border="1" negativeBarBorderColorSameAsPositive="0">
              <x14:cfvo type="autoMin"/>
              <x14:cfvo type="autoMax"/>
              <x14:borderColor rgb="FF008AEF"/>
              <x14:negativeFillColor rgb="FFFF0000"/>
              <x14:negativeBorderColor rgb="FFFF0000"/>
              <x14:axisColor rgb="FF000000"/>
            </x14:dataBar>
          </x14:cfRule>
          <xm:sqref>F587:P587</xm:sqref>
        </x14:conditionalFormatting>
        <x14:conditionalFormatting xmlns:xm="http://schemas.microsoft.com/office/excel/2006/main">
          <x14:cfRule type="dataBar" id="{8CC84182-BE9D-44B3-ADBF-5014336429E6}">
            <x14:dataBar minLength="0" maxLength="100" border="1" negativeBarBorderColorSameAsPositive="0">
              <x14:cfvo type="autoMin"/>
              <x14:cfvo type="autoMax"/>
              <x14:borderColor rgb="FF008AEF"/>
              <x14:negativeFillColor rgb="FFFF0000"/>
              <x14:negativeBorderColor rgb="FFFF0000"/>
              <x14:axisColor rgb="FF000000"/>
            </x14:dataBar>
          </x14:cfRule>
          <xm:sqref>F626:P626</xm:sqref>
        </x14:conditionalFormatting>
        <x14:conditionalFormatting xmlns:xm="http://schemas.microsoft.com/office/excel/2006/main">
          <x14:cfRule type="dataBar" id="{07DBFCBC-75EA-4358-AF59-F2A59CA9D3AC}">
            <x14:dataBar minLength="0" maxLength="100" border="1" negativeBarBorderColorSameAsPositive="0">
              <x14:cfvo type="autoMin"/>
              <x14:cfvo type="autoMax"/>
              <x14:borderColor rgb="FF008AEF"/>
              <x14:negativeFillColor rgb="FFFF0000"/>
              <x14:negativeBorderColor rgb="FFFF0000"/>
              <x14:axisColor rgb="FF000000"/>
            </x14:dataBar>
          </x14:cfRule>
          <xm:sqref>F665:P665</xm:sqref>
        </x14:conditionalFormatting>
        <x14:conditionalFormatting xmlns:xm="http://schemas.microsoft.com/office/excel/2006/main">
          <x14:cfRule type="dataBar" id="{4E30578A-47E9-404D-A347-50658F8E39E5}">
            <x14:dataBar minLength="0" maxLength="100" border="1" negativeBarBorderColorSameAsPositive="0">
              <x14:cfvo type="autoMin"/>
              <x14:cfvo type="autoMax"/>
              <x14:borderColor rgb="FF008AEF"/>
              <x14:negativeFillColor rgb="FFFF0000"/>
              <x14:negativeBorderColor rgb="FFFF0000"/>
              <x14:axisColor rgb="FF000000"/>
            </x14:dataBar>
          </x14:cfRule>
          <xm:sqref>F704:P704</xm:sqref>
        </x14:conditionalFormatting>
        <x14:conditionalFormatting xmlns:xm="http://schemas.microsoft.com/office/excel/2006/main">
          <x14:cfRule type="dataBar" id="{ABF66693-EA7C-4304-AB19-491BCA85CA36}">
            <x14:dataBar minLength="0" maxLength="100" border="1" negativeBarBorderColorSameAsPositive="0">
              <x14:cfvo type="autoMin"/>
              <x14:cfvo type="autoMax"/>
              <x14:borderColor rgb="FF008AEF"/>
              <x14:negativeFillColor rgb="FFFF0000"/>
              <x14:negativeBorderColor rgb="FFFF0000"/>
              <x14:axisColor rgb="FF000000"/>
            </x14:dataBar>
          </x14:cfRule>
          <xm:sqref>S7:S38 S40</xm:sqref>
        </x14:conditionalFormatting>
        <x14:conditionalFormatting xmlns:xm="http://schemas.microsoft.com/office/excel/2006/main">
          <x14:cfRule type="dataBar" id="{86AF0749-B78F-4043-9793-DDDC53DE3FDE}">
            <x14:dataBar minLength="0" maxLength="100" border="1" negativeBarBorderColorSameAsPositive="0">
              <x14:cfvo type="autoMin"/>
              <x14:cfvo type="autoMax"/>
              <x14:borderColor rgb="FF008AEF"/>
              <x14:negativeFillColor rgb="FFFF0000"/>
              <x14:negativeBorderColor rgb="FFFF0000"/>
              <x14:axisColor rgb="FF000000"/>
            </x14:dataBar>
          </x14:cfRule>
          <xm:sqref>R7:R38 R40</xm:sqref>
        </x14:conditionalFormatting>
        <x14:conditionalFormatting xmlns:xm="http://schemas.microsoft.com/office/excel/2006/main">
          <x14:cfRule type="dataBar" id="{5FC5F082-E81E-4E92-8D0C-F715FA5D5EA5}">
            <x14:dataBar minLength="0" maxLength="100" border="1" negativeBarBorderColorSameAsPositive="0">
              <x14:cfvo type="autoMin"/>
              <x14:cfvo type="autoMax"/>
              <x14:borderColor rgb="FF008AEF"/>
              <x14:negativeFillColor rgb="FFFF0000"/>
              <x14:negativeBorderColor rgb="FFFF0000"/>
              <x14:axisColor rgb="FF000000"/>
            </x14:dataBar>
          </x14:cfRule>
          <xm:sqref>Q7:Q40</xm:sqref>
        </x14:conditionalFormatting>
        <x14:conditionalFormatting xmlns:xm="http://schemas.microsoft.com/office/excel/2006/main">
          <x14:cfRule type="dataBar" id="{AD8BCAFE-C749-4499-A6F4-E3CEEBE6076B}">
            <x14:dataBar minLength="0" maxLength="100" border="1" negativeBarBorderColorSameAsPositive="0">
              <x14:cfvo type="autoMin"/>
              <x14:cfvo type="autoMax"/>
              <x14:borderColor rgb="FF008AEF"/>
              <x14:negativeFillColor rgb="FFFF0000"/>
              <x14:negativeBorderColor rgb="FFFF0000"/>
              <x14:axisColor rgb="FF000000"/>
            </x14:dataBar>
          </x14:cfRule>
          <xm:sqref>F41:P41</xm:sqref>
        </x14:conditionalFormatting>
        <x14:conditionalFormatting xmlns:xm="http://schemas.microsoft.com/office/excel/2006/main">
          <x14:cfRule type="dataBar" id="{2898146F-310D-406C-9EEE-BA3B4BA4472A}">
            <x14:dataBar minLength="0" maxLength="100" border="1" negativeBarBorderColorSameAsPositive="0">
              <x14:cfvo type="autoMin"/>
              <x14:cfvo type="autoMax"/>
              <x14:borderColor rgb="FF008AEF"/>
              <x14:negativeFillColor rgb="FFFF0000"/>
              <x14:negativeBorderColor rgb="FFFF0000"/>
              <x14:axisColor rgb="FF000000"/>
            </x14:dataBar>
          </x14:cfRule>
          <xm:sqref>P197</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Investments_Breakdown!F7:O7</xm:f>
              <xm:sqref>C7</xm:sqref>
            </x14:sparkline>
            <x14:sparkline>
              <xm:f>Investments_Breakdown!F8:O8</xm:f>
              <xm:sqref>C8</xm:sqref>
            </x14:sparkline>
            <x14:sparkline>
              <xm:f>Investments_Breakdown!F9:O9</xm:f>
              <xm:sqref>C9</xm:sqref>
            </x14:sparkline>
            <x14:sparkline>
              <xm:f>Investments_Breakdown!F10:O10</xm:f>
              <xm:sqref>C10</xm:sqref>
            </x14:sparkline>
            <x14:sparkline>
              <xm:f>Investments_Breakdown!F11:O11</xm:f>
              <xm:sqref>C11</xm:sqref>
            </x14:sparkline>
            <x14:sparkline>
              <xm:f>Investments_Breakdown!F12:O12</xm:f>
              <xm:sqref>C12</xm:sqref>
            </x14:sparkline>
            <x14:sparkline>
              <xm:f>Investments_Breakdown!F13:O13</xm:f>
              <xm:sqref>C13</xm:sqref>
            </x14:sparkline>
            <x14:sparkline>
              <xm:f>Investments_Breakdown!F14:O14</xm:f>
              <xm:sqref>C14</xm:sqref>
            </x14:sparkline>
            <x14:sparkline>
              <xm:f>Investments_Breakdown!F15:O15</xm:f>
              <xm:sqref>C15</xm:sqref>
            </x14:sparkline>
            <x14:sparkline>
              <xm:f>Investments_Breakdown!F16:O16</xm:f>
              <xm:sqref>C16</xm:sqref>
            </x14:sparkline>
            <x14:sparkline>
              <xm:f>Investments_Breakdown!F17:O17</xm:f>
              <xm:sqref>C17</xm:sqref>
            </x14:sparkline>
            <x14:sparkline>
              <xm:f>Investments_Breakdown!F18:O18</xm:f>
              <xm:sqref>C18</xm:sqref>
            </x14:sparkline>
            <x14:sparkline>
              <xm:f>Investments_Breakdown!F19:O19</xm:f>
              <xm:sqref>C19</xm:sqref>
            </x14:sparkline>
            <x14:sparkline>
              <xm:f>Investments_Breakdown!F20:O20</xm:f>
              <xm:sqref>C20</xm:sqref>
            </x14:sparkline>
            <x14:sparkline>
              <xm:f>Investments_Breakdown!F21:O21</xm:f>
              <xm:sqref>C21</xm:sqref>
            </x14:sparkline>
            <x14:sparkline>
              <xm:f>Investments_Breakdown!F22:O22</xm:f>
              <xm:sqref>C22</xm:sqref>
            </x14:sparkline>
            <x14:sparkline>
              <xm:f>Investments_Breakdown!F23:O23</xm:f>
              <xm:sqref>C23</xm:sqref>
            </x14:sparkline>
            <x14:sparkline>
              <xm:f>Investments_Breakdown!F24:O24</xm:f>
              <xm:sqref>C24</xm:sqref>
            </x14:sparkline>
            <x14:sparkline>
              <xm:f>Investments_Breakdown!F25:O25</xm:f>
              <xm:sqref>C25</xm:sqref>
            </x14:sparkline>
            <x14:sparkline>
              <xm:f>Investments_Breakdown!F26:O26</xm:f>
              <xm:sqref>C26</xm:sqref>
            </x14:sparkline>
            <x14:sparkline>
              <xm:f>Investments_Breakdown!F27:O27</xm:f>
              <xm:sqref>C27</xm:sqref>
            </x14:sparkline>
            <x14:sparkline>
              <xm:f>Investments_Breakdown!F28:O28</xm:f>
              <xm:sqref>C28</xm:sqref>
            </x14:sparkline>
            <x14:sparkline>
              <xm:f>Investments_Breakdown!F29:O29</xm:f>
              <xm:sqref>C29</xm:sqref>
            </x14:sparkline>
            <x14:sparkline>
              <xm:f>Investments_Breakdown!F30:O30</xm:f>
              <xm:sqref>C30</xm:sqref>
            </x14:sparkline>
            <x14:sparkline>
              <xm:f>Investments_Breakdown!F31:O31</xm:f>
              <xm:sqref>C31</xm:sqref>
            </x14:sparkline>
            <x14:sparkline>
              <xm:f>Investments_Breakdown!F32:O32</xm:f>
              <xm:sqref>C32</xm:sqref>
            </x14:sparkline>
            <x14:sparkline>
              <xm:f>Investments_Breakdown!F33:O33</xm:f>
              <xm:sqref>C33</xm:sqref>
            </x14:sparkline>
            <x14:sparkline>
              <xm:f>Investments_Breakdown!F34:O34</xm:f>
              <xm:sqref>C34</xm:sqref>
            </x14:sparkline>
            <x14:sparkline>
              <xm:f>Investments_Breakdown!F35:O35</xm:f>
              <xm:sqref>C35</xm:sqref>
            </x14:sparkline>
            <x14:sparkline>
              <xm:f>Investments_Breakdown!F36:O36</xm:f>
              <xm:sqref>C36</xm:sqref>
            </x14:sparkline>
            <x14:sparkline>
              <xm:f>Investments_Breakdown!F37:O37</xm:f>
              <xm:sqref>C37</xm:sqref>
            </x14:sparkline>
            <x14:sparkline>
              <xm:f>Investments_Breakdown!F38:O38</xm:f>
              <xm:sqref>C38</xm:sqref>
            </x14:sparkline>
            <x14:sparkline>
              <xm:f>Investments_Breakdown!F39:O39</xm:f>
              <xm:sqref>C39</xm:sqref>
            </x14:sparkline>
            <x14:sparkline>
              <xm:f>Investments_Breakdown!F40:O40</xm:f>
              <xm:sqref>C40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Investments_Breakdown!F670:O670</xm:f>
              <xm:sqref>C670</xm:sqref>
            </x14:sparkline>
            <x14:sparkline>
              <xm:f>Investments_Breakdown!F671:O671</xm:f>
              <xm:sqref>C671</xm:sqref>
            </x14:sparkline>
            <x14:sparkline>
              <xm:f>Investments_Breakdown!F672:O672</xm:f>
              <xm:sqref>C672</xm:sqref>
            </x14:sparkline>
            <x14:sparkline>
              <xm:f>Investments_Breakdown!F673:O673</xm:f>
              <xm:sqref>C673</xm:sqref>
            </x14:sparkline>
            <x14:sparkline>
              <xm:f>Investments_Breakdown!F674:O674</xm:f>
              <xm:sqref>C674</xm:sqref>
            </x14:sparkline>
            <x14:sparkline>
              <xm:f>Investments_Breakdown!F675:O675</xm:f>
              <xm:sqref>C675</xm:sqref>
            </x14:sparkline>
            <x14:sparkline>
              <xm:f>Investments_Breakdown!F676:O676</xm:f>
              <xm:sqref>C676</xm:sqref>
            </x14:sparkline>
            <x14:sparkline>
              <xm:f>Investments_Breakdown!F677:O677</xm:f>
              <xm:sqref>C677</xm:sqref>
            </x14:sparkline>
            <x14:sparkline>
              <xm:f>Investments_Breakdown!F678:O678</xm:f>
              <xm:sqref>C678</xm:sqref>
            </x14:sparkline>
            <x14:sparkline>
              <xm:f>Investments_Breakdown!F679:O679</xm:f>
              <xm:sqref>C679</xm:sqref>
            </x14:sparkline>
            <x14:sparkline>
              <xm:f>Investments_Breakdown!F680:O680</xm:f>
              <xm:sqref>C680</xm:sqref>
            </x14:sparkline>
            <x14:sparkline>
              <xm:f>Investments_Breakdown!F681:O681</xm:f>
              <xm:sqref>C681</xm:sqref>
            </x14:sparkline>
            <x14:sparkline>
              <xm:f>Investments_Breakdown!F682:O682</xm:f>
              <xm:sqref>C682</xm:sqref>
            </x14:sparkline>
            <x14:sparkline>
              <xm:f>Investments_Breakdown!F683:O683</xm:f>
              <xm:sqref>C683</xm:sqref>
            </x14:sparkline>
            <x14:sparkline>
              <xm:f>Investments_Breakdown!F684:O684</xm:f>
              <xm:sqref>C684</xm:sqref>
            </x14:sparkline>
            <x14:sparkline>
              <xm:f>Investments_Breakdown!F685:O685</xm:f>
              <xm:sqref>C685</xm:sqref>
            </x14:sparkline>
            <x14:sparkline>
              <xm:f>Investments_Breakdown!F686:O686</xm:f>
              <xm:sqref>C686</xm:sqref>
            </x14:sparkline>
            <x14:sparkline>
              <xm:f>Investments_Breakdown!F687:O687</xm:f>
              <xm:sqref>C687</xm:sqref>
            </x14:sparkline>
            <x14:sparkline>
              <xm:f>Investments_Breakdown!F688:O688</xm:f>
              <xm:sqref>C688</xm:sqref>
            </x14:sparkline>
            <x14:sparkline>
              <xm:f>Investments_Breakdown!F689:O689</xm:f>
              <xm:sqref>C689</xm:sqref>
            </x14:sparkline>
            <x14:sparkline>
              <xm:f>Investments_Breakdown!F690:O690</xm:f>
              <xm:sqref>C690</xm:sqref>
            </x14:sparkline>
            <x14:sparkline>
              <xm:f>Investments_Breakdown!F691:O691</xm:f>
              <xm:sqref>C691</xm:sqref>
            </x14:sparkline>
            <x14:sparkline>
              <xm:f>Investments_Breakdown!F692:O692</xm:f>
              <xm:sqref>C692</xm:sqref>
            </x14:sparkline>
            <x14:sparkline>
              <xm:f>Investments_Breakdown!F693:O693</xm:f>
              <xm:sqref>C693</xm:sqref>
            </x14:sparkline>
            <x14:sparkline>
              <xm:f>Investments_Breakdown!F694:O694</xm:f>
              <xm:sqref>C694</xm:sqref>
            </x14:sparkline>
            <x14:sparkline>
              <xm:f>Investments_Breakdown!F695:O695</xm:f>
              <xm:sqref>C695</xm:sqref>
            </x14:sparkline>
            <x14:sparkline>
              <xm:f>Investments_Breakdown!F696:O696</xm:f>
              <xm:sqref>C696</xm:sqref>
            </x14:sparkline>
            <x14:sparkline>
              <xm:f>Investments_Breakdown!F697:O697</xm:f>
              <xm:sqref>C697</xm:sqref>
            </x14:sparkline>
            <x14:sparkline>
              <xm:f>Investments_Breakdown!F698:O698</xm:f>
              <xm:sqref>C698</xm:sqref>
            </x14:sparkline>
            <x14:sparkline>
              <xm:f>Investments_Breakdown!F699:O699</xm:f>
              <xm:sqref>C699</xm:sqref>
            </x14:sparkline>
            <x14:sparkline>
              <xm:f>Investments_Breakdown!F700:O700</xm:f>
              <xm:sqref>C700</xm:sqref>
            </x14:sparkline>
            <x14:sparkline>
              <xm:f>Investments_Breakdown!F701:O701</xm:f>
              <xm:sqref>C701</xm:sqref>
            </x14:sparkline>
            <x14:sparkline>
              <xm:f>Investments_Breakdown!F702:O702</xm:f>
              <xm:sqref>C702</xm:sqref>
            </x14:sparkline>
            <x14:sparkline>
              <xm:f>Investments_Breakdown!F703:O703</xm:f>
              <xm:sqref>C703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Investments_Breakdown!F631:O631</xm:f>
              <xm:sqref>C631</xm:sqref>
            </x14:sparkline>
            <x14:sparkline>
              <xm:f>Investments_Breakdown!F632:O632</xm:f>
              <xm:sqref>C632</xm:sqref>
            </x14:sparkline>
            <x14:sparkline>
              <xm:f>Investments_Breakdown!F633:O633</xm:f>
              <xm:sqref>C633</xm:sqref>
            </x14:sparkline>
            <x14:sparkline>
              <xm:f>Investments_Breakdown!F634:O634</xm:f>
              <xm:sqref>C634</xm:sqref>
            </x14:sparkline>
            <x14:sparkline>
              <xm:f>Investments_Breakdown!F635:O635</xm:f>
              <xm:sqref>C635</xm:sqref>
            </x14:sparkline>
            <x14:sparkline>
              <xm:f>Investments_Breakdown!F636:O636</xm:f>
              <xm:sqref>C636</xm:sqref>
            </x14:sparkline>
            <x14:sparkline>
              <xm:f>Investments_Breakdown!F637:O637</xm:f>
              <xm:sqref>C637</xm:sqref>
            </x14:sparkline>
            <x14:sparkline>
              <xm:f>Investments_Breakdown!F638:O638</xm:f>
              <xm:sqref>C638</xm:sqref>
            </x14:sparkline>
            <x14:sparkline>
              <xm:f>Investments_Breakdown!F639:O639</xm:f>
              <xm:sqref>C639</xm:sqref>
            </x14:sparkline>
            <x14:sparkline>
              <xm:f>Investments_Breakdown!F640:O640</xm:f>
              <xm:sqref>C640</xm:sqref>
            </x14:sparkline>
            <x14:sparkline>
              <xm:f>Investments_Breakdown!F641:O641</xm:f>
              <xm:sqref>C641</xm:sqref>
            </x14:sparkline>
            <x14:sparkline>
              <xm:f>Investments_Breakdown!F642:O642</xm:f>
              <xm:sqref>C642</xm:sqref>
            </x14:sparkline>
            <x14:sparkline>
              <xm:f>Investments_Breakdown!F643:O643</xm:f>
              <xm:sqref>C643</xm:sqref>
            </x14:sparkline>
            <x14:sparkline>
              <xm:f>Investments_Breakdown!F644:O644</xm:f>
              <xm:sqref>C644</xm:sqref>
            </x14:sparkline>
            <x14:sparkline>
              <xm:f>Investments_Breakdown!F645:O645</xm:f>
              <xm:sqref>C645</xm:sqref>
            </x14:sparkline>
            <x14:sparkline>
              <xm:f>Investments_Breakdown!F646:O646</xm:f>
              <xm:sqref>C646</xm:sqref>
            </x14:sparkline>
            <x14:sparkline>
              <xm:f>Investments_Breakdown!F647:O647</xm:f>
              <xm:sqref>C647</xm:sqref>
            </x14:sparkline>
            <x14:sparkline>
              <xm:f>Investments_Breakdown!F648:O648</xm:f>
              <xm:sqref>C648</xm:sqref>
            </x14:sparkline>
            <x14:sparkline>
              <xm:f>Investments_Breakdown!F649:O649</xm:f>
              <xm:sqref>C649</xm:sqref>
            </x14:sparkline>
            <x14:sparkline>
              <xm:f>Investments_Breakdown!F650:O650</xm:f>
              <xm:sqref>C650</xm:sqref>
            </x14:sparkline>
            <x14:sparkline>
              <xm:f>Investments_Breakdown!F651:O651</xm:f>
              <xm:sqref>C651</xm:sqref>
            </x14:sparkline>
            <x14:sparkline>
              <xm:f>Investments_Breakdown!F652:O652</xm:f>
              <xm:sqref>C652</xm:sqref>
            </x14:sparkline>
            <x14:sparkline>
              <xm:f>Investments_Breakdown!F653:O653</xm:f>
              <xm:sqref>C653</xm:sqref>
            </x14:sparkline>
            <x14:sparkline>
              <xm:f>Investments_Breakdown!F654:O654</xm:f>
              <xm:sqref>C654</xm:sqref>
            </x14:sparkline>
            <x14:sparkline>
              <xm:f>Investments_Breakdown!F655:O655</xm:f>
              <xm:sqref>C655</xm:sqref>
            </x14:sparkline>
            <x14:sparkline>
              <xm:f>Investments_Breakdown!F656:O656</xm:f>
              <xm:sqref>C656</xm:sqref>
            </x14:sparkline>
            <x14:sparkline>
              <xm:f>Investments_Breakdown!F657:O657</xm:f>
              <xm:sqref>C657</xm:sqref>
            </x14:sparkline>
            <x14:sparkline>
              <xm:f>Investments_Breakdown!F658:O658</xm:f>
              <xm:sqref>C658</xm:sqref>
            </x14:sparkline>
            <x14:sparkline>
              <xm:f>Investments_Breakdown!F659:O659</xm:f>
              <xm:sqref>C659</xm:sqref>
            </x14:sparkline>
            <x14:sparkline>
              <xm:f>Investments_Breakdown!F660:O660</xm:f>
              <xm:sqref>C660</xm:sqref>
            </x14:sparkline>
            <x14:sparkline>
              <xm:f>Investments_Breakdown!F661:O661</xm:f>
              <xm:sqref>C661</xm:sqref>
            </x14:sparkline>
            <x14:sparkline>
              <xm:f>Investments_Breakdown!F662:O662</xm:f>
              <xm:sqref>C662</xm:sqref>
            </x14:sparkline>
            <x14:sparkline>
              <xm:f>Investments_Breakdown!F663:O663</xm:f>
              <xm:sqref>C663</xm:sqref>
            </x14:sparkline>
            <x14:sparkline>
              <xm:f>Investments_Breakdown!F664:O664</xm:f>
              <xm:sqref>C664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Investments_Breakdown!F592:O592</xm:f>
              <xm:sqref>C592</xm:sqref>
            </x14:sparkline>
            <x14:sparkline>
              <xm:f>Investments_Breakdown!F593:O593</xm:f>
              <xm:sqref>C593</xm:sqref>
            </x14:sparkline>
            <x14:sparkline>
              <xm:f>Investments_Breakdown!F594:O594</xm:f>
              <xm:sqref>C594</xm:sqref>
            </x14:sparkline>
            <x14:sparkline>
              <xm:f>Investments_Breakdown!F595:O595</xm:f>
              <xm:sqref>C595</xm:sqref>
            </x14:sparkline>
            <x14:sparkline>
              <xm:f>Investments_Breakdown!F596:O596</xm:f>
              <xm:sqref>C596</xm:sqref>
            </x14:sparkline>
            <x14:sparkline>
              <xm:f>Investments_Breakdown!F597:O597</xm:f>
              <xm:sqref>C597</xm:sqref>
            </x14:sparkline>
            <x14:sparkline>
              <xm:f>Investments_Breakdown!F598:O598</xm:f>
              <xm:sqref>C598</xm:sqref>
            </x14:sparkline>
            <x14:sparkline>
              <xm:f>Investments_Breakdown!F599:O599</xm:f>
              <xm:sqref>C599</xm:sqref>
            </x14:sparkline>
            <x14:sparkline>
              <xm:f>Investments_Breakdown!F600:O600</xm:f>
              <xm:sqref>C600</xm:sqref>
            </x14:sparkline>
            <x14:sparkline>
              <xm:f>Investments_Breakdown!F601:O601</xm:f>
              <xm:sqref>C601</xm:sqref>
            </x14:sparkline>
            <x14:sparkline>
              <xm:f>Investments_Breakdown!F602:O602</xm:f>
              <xm:sqref>C602</xm:sqref>
            </x14:sparkline>
            <x14:sparkline>
              <xm:f>Investments_Breakdown!F603:O603</xm:f>
              <xm:sqref>C603</xm:sqref>
            </x14:sparkline>
            <x14:sparkline>
              <xm:f>Investments_Breakdown!F604:O604</xm:f>
              <xm:sqref>C604</xm:sqref>
            </x14:sparkline>
            <x14:sparkline>
              <xm:f>Investments_Breakdown!F605:O605</xm:f>
              <xm:sqref>C605</xm:sqref>
            </x14:sparkline>
            <x14:sparkline>
              <xm:f>Investments_Breakdown!F606:O606</xm:f>
              <xm:sqref>C606</xm:sqref>
            </x14:sparkline>
            <x14:sparkline>
              <xm:f>Investments_Breakdown!F607:O607</xm:f>
              <xm:sqref>C607</xm:sqref>
            </x14:sparkline>
            <x14:sparkline>
              <xm:f>Investments_Breakdown!F608:O608</xm:f>
              <xm:sqref>C608</xm:sqref>
            </x14:sparkline>
            <x14:sparkline>
              <xm:f>Investments_Breakdown!F609:O609</xm:f>
              <xm:sqref>C609</xm:sqref>
            </x14:sparkline>
            <x14:sparkline>
              <xm:f>Investments_Breakdown!F610:O610</xm:f>
              <xm:sqref>C610</xm:sqref>
            </x14:sparkline>
            <x14:sparkline>
              <xm:f>Investments_Breakdown!F611:O611</xm:f>
              <xm:sqref>C611</xm:sqref>
            </x14:sparkline>
            <x14:sparkline>
              <xm:f>Investments_Breakdown!F612:O612</xm:f>
              <xm:sqref>C612</xm:sqref>
            </x14:sparkline>
            <x14:sparkline>
              <xm:f>Investments_Breakdown!F613:O613</xm:f>
              <xm:sqref>C613</xm:sqref>
            </x14:sparkline>
            <x14:sparkline>
              <xm:f>Investments_Breakdown!F614:O614</xm:f>
              <xm:sqref>C614</xm:sqref>
            </x14:sparkline>
            <x14:sparkline>
              <xm:f>Investments_Breakdown!F615:O615</xm:f>
              <xm:sqref>C615</xm:sqref>
            </x14:sparkline>
            <x14:sparkline>
              <xm:f>Investments_Breakdown!F616:O616</xm:f>
              <xm:sqref>C616</xm:sqref>
            </x14:sparkline>
            <x14:sparkline>
              <xm:f>Investments_Breakdown!F617:O617</xm:f>
              <xm:sqref>C617</xm:sqref>
            </x14:sparkline>
            <x14:sparkline>
              <xm:f>Investments_Breakdown!F618:O618</xm:f>
              <xm:sqref>C618</xm:sqref>
            </x14:sparkline>
            <x14:sparkline>
              <xm:f>Investments_Breakdown!F619:O619</xm:f>
              <xm:sqref>C619</xm:sqref>
            </x14:sparkline>
            <x14:sparkline>
              <xm:f>Investments_Breakdown!F620:O620</xm:f>
              <xm:sqref>C620</xm:sqref>
            </x14:sparkline>
            <x14:sparkline>
              <xm:f>Investments_Breakdown!F621:O621</xm:f>
              <xm:sqref>C621</xm:sqref>
            </x14:sparkline>
            <x14:sparkline>
              <xm:f>Investments_Breakdown!F622:O622</xm:f>
              <xm:sqref>C622</xm:sqref>
            </x14:sparkline>
            <x14:sparkline>
              <xm:f>Investments_Breakdown!F623:O623</xm:f>
              <xm:sqref>C623</xm:sqref>
            </x14:sparkline>
            <x14:sparkline>
              <xm:f>Investments_Breakdown!F624:O624</xm:f>
              <xm:sqref>C624</xm:sqref>
            </x14:sparkline>
            <x14:sparkline>
              <xm:f>Investments_Breakdown!F625:O625</xm:f>
              <xm:sqref>C625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Investments_Breakdown!F436:O436</xm:f>
              <xm:sqref>C436</xm:sqref>
            </x14:sparkline>
            <x14:sparkline>
              <xm:f>Investments_Breakdown!F437:O437</xm:f>
              <xm:sqref>C437</xm:sqref>
            </x14:sparkline>
            <x14:sparkline>
              <xm:f>Investments_Breakdown!F438:O438</xm:f>
              <xm:sqref>C438</xm:sqref>
            </x14:sparkline>
            <x14:sparkline>
              <xm:f>Investments_Breakdown!F439:O439</xm:f>
              <xm:sqref>C439</xm:sqref>
            </x14:sparkline>
            <x14:sparkline>
              <xm:f>Investments_Breakdown!F440:O440</xm:f>
              <xm:sqref>C440</xm:sqref>
            </x14:sparkline>
            <x14:sparkline>
              <xm:f>Investments_Breakdown!F441:O441</xm:f>
              <xm:sqref>C441</xm:sqref>
            </x14:sparkline>
            <x14:sparkline>
              <xm:f>Investments_Breakdown!F442:O442</xm:f>
              <xm:sqref>C442</xm:sqref>
            </x14:sparkline>
            <x14:sparkline>
              <xm:f>Investments_Breakdown!F443:O443</xm:f>
              <xm:sqref>C443</xm:sqref>
            </x14:sparkline>
            <x14:sparkline>
              <xm:f>Investments_Breakdown!F444:O444</xm:f>
              <xm:sqref>C444</xm:sqref>
            </x14:sparkline>
            <x14:sparkline>
              <xm:f>Investments_Breakdown!F445:O445</xm:f>
              <xm:sqref>C445</xm:sqref>
            </x14:sparkline>
            <x14:sparkline>
              <xm:f>Investments_Breakdown!F446:O446</xm:f>
              <xm:sqref>C446</xm:sqref>
            </x14:sparkline>
            <x14:sparkline>
              <xm:f>Investments_Breakdown!F447:O447</xm:f>
              <xm:sqref>C447</xm:sqref>
            </x14:sparkline>
            <x14:sparkline>
              <xm:f>Investments_Breakdown!F448:O448</xm:f>
              <xm:sqref>C448</xm:sqref>
            </x14:sparkline>
            <x14:sparkline>
              <xm:f>Investments_Breakdown!F449:O449</xm:f>
              <xm:sqref>C449</xm:sqref>
            </x14:sparkline>
            <x14:sparkline>
              <xm:f>Investments_Breakdown!F450:O450</xm:f>
              <xm:sqref>C450</xm:sqref>
            </x14:sparkline>
            <x14:sparkline>
              <xm:f>Investments_Breakdown!F451:O451</xm:f>
              <xm:sqref>C451</xm:sqref>
            </x14:sparkline>
            <x14:sparkline>
              <xm:f>Investments_Breakdown!F452:O452</xm:f>
              <xm:sqref>C452</xm:sqref>
            </x14:sparkline>
            <x14:sparkline>
              <xm:f>Investments_Breakdown!F453:O453</xm:f>
              <xm:sqref>C453</xm:sqref>
            </x14:sparkline>
            <x14:sparkline>
              <xm:f>Investments_Breakdown!F454:O454</xm:f>
              <xm:sqref>C454</xm:sqref>
            </x14:sparkline>
            <x14:sparkline>
              <xm:f>Investments_Breakdown!F455:O455</xm:f>
              <xm:sqref>C455</xm:sqref>
            </x14:sparkline>
            <x14:sparkline>
              <xm:f>Investments_Breakdown!F456:O456</xm:f>
              <xm:sqref>C456</xm:sqref>
            </x14:sparkline>
            <x14:sparkline>
              <xm:f>Investments_Breakdown!F457:O457</xm:f>
              <xm:sqref>C457</xm:sqref>
            </x14:sparkline>
            <x14:sparkline>
              <xm:f>Investments_Breakdown!F458:O458</xm:f>
              <xm:sqref>C458</xm:sqref>
            </x14:sparkline>
            <x14:sparkline>
              <xm:f>Investments_Breakdown!F459:O459</xm:f>
              <xm:sqref>C459</xm:sqref>
            </x14:sparkline>
            <x14:sparkline>
              <xm:f>Investments_Breakdown!F460:O460</xm:f>
              <xm:sqref>C460</xm:sqref>
            </x14:sparkline>
            <x14:sparkline>
              <xm:f>Investments_Breakdown!F461:O461</xm:f>
              <xm:sqref>C461</xm:sqref>
            </x14:sparkline>
            <x14:sparkline>
              <xm:f>Investments_Breakdown!F462:O462</xm:f>
              <xm:sqref>C462</xm:sqref>
            </x14:sparkline>
            <x14:sparkline>
              <xm:f>Investments_Breakdown!F463:O463</xm:f>
              <xm:sqref>C463</xm:sqref>
            </x14:sparkline>
            <x14:sparkline>
              <xm:f>Investments_Breakdown!F464:O464</xm:f>
              <xm:sqref>C464</xm:sqref>
            </x14:sparkline>
            <x14:sparkline>
              <xm:f>Investments_Breakdown!F465:O465</xm:f>
              <xm:sqref>C465</xm:sqref>
            </x14:sparkline>
            <x14:sparkline>
              <xm:f>Investments_Breakdown!F466:O466</xm:f>
              <xm:sqref>C466</xm:sqref>
            </x14:sparkline>
            <x14:sparkline>
              <xm:f>Investments_Breakdown!F467:O467</xm:f>
              <xm:sqref>C467</xm:sqref>
            </x14:sparkline>
            <x14:sparkline>
              <xm:f>Investments_Breakdown!F468:O468</xm:f>
              <xm:sqref>C468</xm:sqref>
            </x14:sparkline>
            <x14:sparkline>
              <xm:f>Investments_Breakdown!F469:O469</xm:f>
              <xm:sqref>C469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Investments_Breakdown!F358:O358</xm:f>
              <xm:sqref>C358</xm:sqref>
            </x14:sparkline>
            <x14:sparkline>
              <xm:f>Investments_Breakdown!F359:O359</xm:f>
              <xm:sqref>C359</xm:sqref>
            </x14:sparkline>
            <x14:sparkline>
              <xm:f>Investments_Breakdown!F360:O360</xm:f>
              <xm:sqref>C360</xm:sqref>
            </x14:sparkline>
            <x14:sparkline>
              <xm:f>Investments_Breakdown!F361:O361</xm:f>
              <xm:sqref>C361</xm:sqref>
            </x14:sparkline>
            <x14:sparkline>
              <xm:f>Investments_Breakdown!F362:O362</xm:f>
              <xm:sqref>C362</xm:sqref>
            </x14:sparkline>
            <x14:sparkline>
              <xm:f>Investments_Breakdown!F363:O363</xm:f>
              <xm:sqref>C363</xm:sqref>
            </x14:sparkline>
            <x14:sparkline>
              <xm:f>Investments_Breakdown!F364:O364</xm:f>
              <xm:sqref>C364</xm:sqref>
            </x14:sparkline>
            <x14:sparkline>
              <xm:f>Investments_Breakdown!F365:O365</xm:f>
              <xm:sqref>C365</xm:sqref>
            </x14:sparkline>
            <x14:sparkline>
              <xm:f>Investments_Breakdown!F366:O366</xm:f>
              <xm:sqref>C366</xm:sqref>
            </x14:sparkline>
            <x14:sparkline>
              <xm:f>Investments_Breakdown!F367:O367</xm:f>
              <xm:sqref>C367</xm:sqref>
            </x14:sparkline>
            <x14:sparkline>
              <xm:f>Investments_Breakdown!F368:O368</xm:f>
              <xm:sqref>C368</xm:sqref>
            </x14:sparkline>
            <x14:sparkline>
              <xm:f>Investments_Breakdown!F369:O369</xm:f>
              <xm:sqref>C369</xm:sqref>
            </x14:sparkline>
            <x14:sparkline>
              <xm:f>Investments_Breakdown!F370:O370</xm:f>
              <xm:sqref>C370</xm:sqref>
            </x14:sparkline>
            <x14:sparkline>
              <xm:f>Investments_Breakdown!F371:O371</xm:f>
              <xm:sqref>C371</xm:sqref>
            </x14:sparkline>
            <x14:sparkline>
              <xm:f>Investments_Breakdown!F372:O372</xm:f>
              <xm:sqref>C372</xm:sqref>
            </x14:sparkline>
            <x14:sparkline>
              <xm:f>Investments_Breakdown!F373:O373</xm:f>
              <xm:sqref>C373</xm:sqref>
            </x14:sparkline>
            <x14:sparkline>
              <xm:f>Investments_Breakdown!F374:O374</xm:f>
              <xm:sqref>C374</xm:sqref>
            </x14:sparkline>
            <x14:sparkline>
              <xm:f>Investments_Breakdown!F375:O375</xm:f>
              <xm:sqref>C375</xm:sqref>
            </x14:sparkline>
            <x14:sparkline>
              <xm:f>Investments_Breakdown!F376:O376</xm:f>
              <xm:sqref>C376</xm:sqref>
            </x14:sparkline>
            <x14:sparkline>
              <xm:f>Investments_Breakdown!F377:O377</xm:f>
              <xm:sqref>C377</xm:sqref>
            </x14:sparkline>
            <x14:sparkline>
              <xm:f>Investments_Breakdown!F378:O378</xm:f>
              <xm:sqref>C378</xm:sqref>
            </x14:sparkline>
            <x14:sparkline>
              <xm:f>Investments_Breakdown!F379:O379</xm:f>
              <xm:sqref>C379</xm:sqref>
            </x14:sparkline>
            <x14:sparkline>
              <xm:f>Investments_Breakdown!F380:O380</xm:f>
              <xm:sqref>C380</xm:sqref>
            </x14:sparkline>
            <x14:sparkline>
              <xm:f>Investments_Breakdown!F381:O381</xm:f>
              <xm:sqref>C381</xm:sqref>
            </x14:sparkline>
            <x14:sparkline>
              <xm:f>Investments_Breakdown!F382:O382</xm:f>
              <xm:sqref>C382</xm:sqref>
            </x14:sparkline>
            <x14:sparkline>
              <xm:f>Investments_Breakdown!F383:O383</xm:f>
              <xm:sqref>C383</xm:sqref>
            </x14:sparkline>
            <x14:sparkline>
              <xm:f>Investments_Breakdown!F384:O384</xm:f>
              <xm:sqref>C384</xm:sqref>
            </x14:sparkline>
            <x14:sparkline>
              <xm:f>Investments_Breakdown!F385:O385</xm:f>
              <xm:sqref>C385</xm:sqref>
            </x14:sparkline>
            <x14:sparkline>
              <xm:f>Investments_Breakdown!F386:O386</xm:f>
              <xm:sqref>C386</xm:sqref>
            </x14:sparkline>
            <x14:sparkline>
              <xm:f>Investments_Breakdown!F387:O387</xm:f>
              <xm:sqref>C387</xm:sqref>
            </x14:sparkline>
            <x14:sparkline>
              <xm:f>Investments_Breakdown!F388:O388</xm:f>
              <xm:sqref>C388</xm:sqref>
            </x14:sparkline>
            <x14:sparkline>
              <xm:f>Investments_Breakdown!F389:O389</xm:f>
              <xm:sqref>C389</xm:sqref>
            </x14:sparkline>
            <x14:sparkline>
              <xm:f>Investments_Breakdown!F390:O390</xm:f>
              <xm:sqref>C390</xm:sqref>
            </x14:sparkline>
            <x14:sparkline>
              <xm:f>Investments_Breakdown!F391:O391</xm:f>
              <xm:sqref>C391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Investments_Breakdown!F319:O319</xm:f>
              <xm:sqref>C319</xm:sqref>
            </x14:sparkline>
            <x14:sparkline>
              <xm:f>Investments_Breakdown!F320:O320</xm:f>
              <xm:sqref>C320</xm:sqref>
            </x14:sparkline>
            <x14:sparkline>
              <xm:f>Investments_Breakdown!F321:O321</xm:f>
              <xm:sqref>C321</xm:sqref>
            </x14:sparkline>
            <x14:sparkline>
              <xm:f>Investments_Breakdown!F322:O322</xm:f>
              <xm:sqref>C322</xm:sqref>
            </x14:sparkline>
            <x14:sparkline>
              <xm:f>Investments_Breakdown!F323:O323</xm:f>
              <xm:sqref>C323</xm:sqref>
            </x14:sparkline>
            <x14:sparkline>
              <xm:f>Investments_Breakdown!F324:O324</xm:f>
              <xm:sqref>C324</xm:sqref>
            </x14:sparkline>
            <x14:sparkline>
              <xm:f>Investments_Breakdown!F325:O325</xm:f>
              <xm:sqref>C325</xm:sqref>
            </x14:sparkline>
            <x14:sparkline>
              <xm:f>Investments_Breakdown!F326:O326</xm:f>
              <xm:sqref>C326</xm:sqref>
            </x14:sparkline>
            <x14:sparkline>
              <xm:f>Investments_Breakdown!F327:O327</xm:f>
              <xm:sqref>C327</xm:sqref>
            </x14:sparkline>
            <x14:sparkline>
              <xm:f>Investments_Breakdown!F328:O328</xm:f>
              <xm:sqref>C328</xm:sqref>
            </x14:sparkline>
            <x14:sparkline>
              <xm:f>Investments_Breakdown!F329:O329</xm:f>
              <xm:sqref>C329</xm:sqref>
            </x14:sparkline>
            <x14:sparkline>
              <xm:f>Investments_Breakdown!F330:O330</xm:f>
              <xm:sqref>C330</xm:sqref>
            </x14:sparkline>
            <x14:sparkline>
              <xm:f>Investments_Breakdown!F331:O331</xm:f>
              <xm:sqref>C331</xm:sqref>
            </x14:sparkline>
            <x14:sparkline>
              <xm:f>Investments_Breakdown!F332:O332</xm:f>
              <xm:sqref>C332</xm:sqref>
            </x14:sparkline>
            <x14:sparkline>
              <xm:f>Investments_Breakdown!F333:O333</xm:f>
              <xm:sqref>C333</xm:sqref>
            </x14:sparkline>
            <x14:sparkline>
              <xm:f>Investments_Breakdown!F334:O334</xm:f>
              <xm:sqref>C334</xm:sqref>
            </x14:sparkline>
            <x14:sparkline>
              <xm:f>Investments_Breakdown!F335:O335</xm:f>
              <xm:sqref>C335</xm:sqref>
            </x14:sparkline>
            <x14:sparkline>
              <xm:f>Investments_Breakdown!F336:O336</xm:f>
              <xm:sqref>C336</xm:sqref>
            </x14:sparkline>
            <x14:sparkline>
              <xm:f>Investments_Breakdown!F337:O337</xm:f>
              <xm:sqref>C337</xm:sqref>
            </x14:sparkline>
            <x14:sparkline>
              <xm:f>Investments_Breakdown!F338:O338</xm:f>
              <xm:sqref>C338</xm:sqref>
            </x14:sparkline>
            <x14:sparkline>
              <xm:f>Investments_Breakdown!F339:O339</xm:f>
              <xm:sqref>C339</xm:sqref>
            </x14:sparkline>
            <x14:sparkline>
              <xm:f>Investments_Breakdown!F340:O340</xm:f>
              <xm:sqref>C340</xm:sqref>
            </x14:sparkline>
            <x14:sparkline>
              <xm:f>Investments_Breakdown!F341:O341</xm:f>
              <xm:sqref>C341</xm:sqref>
            </x14:sparkline>
            <x14:sparkline>
              <xm:f>Investments_Breakdown!F342:O342</xm:f>
              <xm:sqref>C342</xm:sqref>
            </x14:sparkline>
            <x14:sparkline>
              <xm:f>Investments_Breakdown!F343:O343</xm:f>
              <xm:sqref>C343</xm:sqref>
            </x14:sparkline>
            <x14:sparkline>
              <xm:f>Investments_Breakdown!F344:O344</xm:f>
              <xm:sqref>C344</xm:sqref>
            </x14:sparkline>
            <x14:sparkline>
              <xm:f>Investments_Breakdown!F345:O345</xm:f>
              <xm:sqref>C345</xm:sqref>
            </x14:sparkline>
            <x14:sparkline>
              <xm:f>Investments_Breakdown!F346:O346</xm:f>
              <xm:sqref>C346</xm:sqref>
            </x14:sparkline>
            <x14:sparkline>
              <xm:f>Investments_Breakdown!F347:O347</xm:f>
              <xm:sqref>C347</xm:sqref>
            </x14:sparkline>
            <x14:sparkline>
              <xm:f>Investments_Breakdown!F348:O348</xm:f>
              <xm:sqref>C348</xm:sqref>
            </x14:sparkline>
            <x14:sparkline>
              <xm:f>Investments_Breakdown!F349:O349</xm:f>
              <xm:sqref>C349</xm:sqref>
            </x14:sparkline>
            <x14:sparkline>
              <xm:f>Investments_Breakdown!F350:O350</xm:f>
              <xm:sqref>C350</xm:sqref>
            </x14:sparkline>
            <x14:sparkline>
              <xm:f>Investments_Breakdown!F351:O351</xm:f>
              <xm:sqref>C351</xm:sqref>
            </x14:sparkline>
            <x14:sparkline>
              <xm:f>Investments_Breakdown!F352:O352</xm:f>
              <xm:sqref>C352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Investments_Breakdown!F280:O280</xm:f>
              <xm:sqref>C280</xm:sqref>
            </x14:sparkline>
            <x14:sparkline>
              <xm:f>Investments_Breakdown!F281:O281</xm:f>
              <xm:sqref>C281</xm:sqref>
            </x14:sparkline>
            <x14:sparkline>
              <xm:f>Investments_Breakdown!F282:O282</xm:f>
              <xm:sqref>C282</xm:sqref>
            </x14:sparkline>
            <x14:sparkline>
              <xm:f>Investments_Breakdown!F283:O283</xm:f>
              <xm:sqref>C283</xm:sqref>
            </x14:sparkline>
            <x14:sparkline>
              <xm:f>Investments_Breakdown!F284:O284</xm:f>
              <xm:sqref>C284</xm:sqref>
            </x14:sparkline>
            <x14:sparkline>
              <xm:f>Investments_Breakdown!F285:O285</xm:f>
              <xm:sqref>C285</xm:sqref>
            </x14:sparkline>
            <x14:sparkline>
              <xm:f>Investments_Breakdown!F286:O286</xm:f>
              <xm:sqref>C286</xm:sqref>
            </x14:sparkline>
            <x14:sparkline>
              <xm:f>Investments_Breakdown!F287:O287</xm:f>
              <xm:sqref>C287</xm:sqref>
            </x14:sparkline>
            <x14:sparkline>
              <xm:f>Investments_Breakdown!F288:O288</xm:f>
              <xm:sqref>C288</xm:sqref>
            </x14:sparkline>
            <x14:sparkline>
              <xm:f>Investments_Breakdown!F289:O289</xm:f>
              <xm:sqref>C289</xm:sqref>
            </x14:sparkline>
            <x14:sparkline>
              <xm:f>Investments_Breakdown!F290:O290</xm:f>
              <xm:sqref>C290</xm:sqref>
            </x14:sparkline>
            <x14:sparkline>
              <xm:f>Investments_Breakdown!F291:O291</xm:f>
              <xm:sqref>C291</xm:sqref>
            </x14:sparkline>
            <x14:sparkline>
              <xm:f>Investments_Breakdown!F292:O292</xm:f>
              <xm:sqref>C292</xm:sqref>
            </x14:sparkline>
            <x14:sparkline>
              <xm:f>Investments_Breakdown!F293:O293</xm:f>
              <xm:sqref>C293</xm:sqref>
            </x14:sparkline>
            <x14:sparkline>
              <xm:f>Investments_Breakdown!F294:O294</xm:f>
              <xm:sqref>C294</xm:sqref>
            </x14:sparkline>
            <x14:sparkline>
              <xm:f>Investments_Breakdown!F295:O295</xm:f>
              <xm:sqref>C295</xm:sqref>
            </x14:sparkline>
            <x14:sparkline>
              <xm:f>Investments_Breakdown!F296:O296</xm:f>
              <xm:sqref>C296</xm:sqref>
            </x14:sparkline>
            <x14:sparkline>
              <xm:f>Investments_Breakdown!F297:O297</xm:f>
              <xm:sqref>C297</xm:sqref>
            </x14:sparkline>
            <x14:sparkline>
              <xm:f>Investments_Breakdown!F298:O298</xm:f>
              <xm:sqref>C298</xm:sqref>
            </x14:sparkline>
            <x14:sparkline>
              <xm:f>Investments_Breakdown!F299:O299</xm:f>
              <xm:sqref>C299</xm:sqref>
            </x14:sparkline>
            <x14:sparkline>
              <xm:f>Investments_Breakdown!F300:O300</xm:f>
              <xm:sqref>C300</xm:sqref>
            </x14:sparkline>
            <x14:sparkline>
              <xm:f>Investments_Breakdown!F301:O301</xm:f>
              <xm:sqref>C301</xm:sqref>
            </x14:sparkline>
            <x14:sparkline>
              <xm:f>Investments_Breakdown!F302:O302</xm:f>
              <xm:sqref>C302</xm:sqref>
            </x14:sparkline>
            <x14:sparkline>
              <xm:f>Investments_Breakdown!F303:O303</xm:f>
              <xm:sqref>C303</xm:sqref>
            </x14:sparkline>
            <x14:sparkline>
              <xm:f>Investments_Breakdown!F304:O304</xm:f>
              <xm:sqref>C304</xm:sqref>
            </x14:sparkline>
            <x14:sparkline>
              <xm:f>Investments_Breakdown!F305:O305</xm:f>
              <xm:sqref>C305</xm:sqref>
            </x14:sparkline>
            <x14:sparkline>
              <xm:f>Investments_Breakdown!F306:O306</xm:f>
              <xm:sqref>C306</xm:sqref>
            </x14:sparkline>
            <x14:sparkline>
              <xm:f>Investments_Breakdown!F307:O307</xm:f>
              <xm:sqref>C307</xm:sqref>
            </x14:sparkline>
            <x14:sparkline>
              <xm:f>Investments_Breakdown!F308:O308</xm:f>
              <xm:sqref>C308</xm:sqref>
            </x14:sparkline>
            <x14:sparkline>
              <xm:f>Investments_Breakdown!F309:O309</xm:f>
              <xm:sqref>C309</xm:sqref>
            </x14:sparkline>
            <x14:sparkline>
              <xm:f>Investments_Breakdown!F310:O310</xm:f>
              <xm:sqref>C310</xm:sqref>
            </x14:sparkline>
            <x14:sparkline>
              <xm:f>Investments_Breakdown!F311:O311</xm:f>
              <xm:sqref>C311</xm:sqref>
            </x14:sparkline>
            <x14:sparkline>
              <xm:f>Investments_Breakdown!F312:O312</xm:f>
              <xm:sqref>C312</xm:sqref>
            </x14:sparkline>
            <x14:sparkline>
              <xm:f>Investments_Breakdown!F313:O313</xm:f>
              <xm:sqref>C313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Investments_Breakdown!F46:O46</xm:f>
              <xm:sqref>C46</xm:sqref>
            </x14:sparkline>
            <x14:sparkline>
              <xm:f>Investments_Breakdown!F47:O47</xm:f>
              <xm:sqref>C47</xm:sqref>
            </x14:sparkline>
            <x14:sparkline>
              <xm:f>Investments_Breakdown!F48:O48</xm:f>
              <xm:sqref>C48</xm:sqref>
            </x14:sparkline>
            <x14:sparkline>
              <xm:f>Investments_Breakdown!F49:O49</xm:f>
              <xm:sqref>C49</xm:sqref>
            </x14:sparkline>
            <x14:sparkline>
              <xm:f>Investments_Breakdown!F50:O50</xm:f>
              <xm:sqref>C50</xm:sqref>
            </x14:sparkline>
            <x14:sparkline>
              <xm:f>Investments_Breakdown!F51:O51</xm:f>
              <xm:sqref>C51</xm:sqref>
            </x14:sparkline>
            <x14:sparkline>
              <xm:f>Investments_Breakdown!F52:O52</xm:f>
              <xm:sqref>C52</xm:sqref>
            </x14:sparkline>
            <x14:sparkline>
              <xm:f>Investments_Breakdown!F53:O53</xm:f>
              <xm:sqref>C53</xm:sqref>
            </x14:sparkline>
            <x14:sparkline>
              <xm:f>Investments_Breakdown!F54:O54</xm:f>
              <xm:sqref>C54</xm:sqref>
            </x14:sparkline>
            <x14:sparkline>
              <xm:f>Investments_Breakdown!F55:O55</xm:f>
              <xm:sqref>C55</xm:sqref>
            </x14:sparkline>
            <x14:sparkline>
              <xm:f>Investments_Breakdown!F56:O56</xm:f>
              <xm:sqref>C56</xm:sqref>
            </x14:sparkline>
            <x14:sparkline>
              <xm:f>Investments_Breakdown!F57:O57</xm:f>
              <xm:sqref>C57</xm:sqref>
            </x14:sparkline>
            <x14:sparkline>
              <xm:f>Investments_Breakdown!F58:O58</xm:f>
              <xm:sqref>C58</xm:sqref>
            </x14:sparkline>
            <x14:sparkline>
              <xm:f>Investments_Breakdown!F59:O59</xm:f>
              <xm:sqref>C59</xm:sqref>
            </x14:sparkline>
            <x14:sparkline>
              <xm:f>Investments_Breakdown!F60:O60</xm:f>
              <xm:sqref>C60</xm:sqref>
            </x14:sparkline>
            <x14:sparkline>
              <xm:f>Investments_Breakdown!F61:O61</xm:f>
              <xm:sqref>C61</xm:sqref>
            </x14:sparkline>
            <x14:sparkline>
              <xm:f>Investments_Breakdown!F62:O62</xm:f>
              <xm:sqref>C62</xm:sqref>
            </x14:sparkline>
            <x14:sparkline>
              <xm:f>Investments_Breakdown!F63:O63</xm:f>
              <xm:sqref>C63</xm:sqref>
            </x14:sparkline>
            <x14:sparkline>
              <xm:f>Investments_Breakdown!F64:O64</xm:f>
              <xm:sqref>C64</xm:sqref>
            </x14:sparkline>
            <x14:sparkline>
              <xm:f>Investments_Breakdown!F65:O65</xm:f>
              <xm:sqref>C65</xm:sqref>
            </x14:sparkline>
            <x14:sparkline>
              <xm:f>Investments_Breakdown!F66:O66</xm:f>
              <xm:sqref>C66</xm:sqref>
            </x14:sparkline>
            <x14:sparkline>
              <xm:f>Investments_Breakdown!F67:O67</xm:f>
              <xm:sqref>C67</xm:sqref>
            </x14:sparkline>
            <x14:sparkline>
              <xm:f>Investments_Breakdown!F68:O68</xm:f>
              <xm:sqref>C68</xm:sqref>
            </x14:sparkline>
            <x14:sparkline>
              <xm:f>Investments_Breakdown!F69:O69</xm:f>
              <xm:sqref>C69</xm:sqref>
            </x14:sparkline>
            <x14:sparkline>
              <xm:f>Investments_Breakdown!F70:O70</xm:f>
              <xm:sqref>C70</xm:sqref>
            </x14:sparkline>
            <x14:sparkline>
              <xm:f>Investments_Breakdown!F71:O71</xm:f>
              <xm:sqref>C71</xm:sqref>
            </x14:sparkline>
            <x14:sparkline>
              <xm:f>Investments_Breakdown!F72:O72</xm:f>
              <xm:sqref>C72</xm:sqref>
            </x14:sparkline>
            <x14:sparkline>
              <xm:f>Investments_Breakdown!F73:O73</xm:f>
              <xm:sqref>C73</xm:sqref>
            </x14:sparkline>
            <x14:sparkline>
              <xm:f>Investments_Breakdown!F74:O74</xm:f>
              <xm:sqref>C74</xm:sqref>
            </x14:sparkline>
            <x14:sparkline>
              <xm:f>Investments_Breakdown!F75:O75</xm:f>
              <xm:sqref>C75</xm:sqref>
            </x14:sparkline>
            <x14:sparkline>
              <xm:f>Investments_Breakdown!F76:O76</xm:f>
              <xm:sqref>C76</xm:sqref>
            </x14:sparkline>
            <x14:sparkline>
              <xm:f>Investments_Breakdown!F77:O77</xm:f>
              <xm:sqref>C77</xm:sqref>
            </x14:sparkline>
            <x14:sparkline>
              <xm:f>Investments_Breakdown!F78:O78</xm:f>
              <xm:sqref>C78</xm:sqref>
            </x14:sparkline>
            <x14:sparkline>
              <xm:f>Investments_Breakdown!F79:O79</xm:f>
              <xm:sqref>C79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Investments_Breakdown!F124:O124</xm:f>
              <xm:sqref>C124</xm:sqref>
            </x14:sparkline>
            <x14:sparkline>
              <xm:f>Investments_Breakdown!F125:O125</xm:f>
              <xm:sqref>C125</xm:sqref>
            </x14:sparkline>
            <x14:sparkline>
              <xm:f>Investments_Breakdown!F126:O126</xm:f>
              <xm:sqref>C126</xm:sqref>
            </x14:sparkline>
            <x14:sparkline>
              <xm:f>Investments_Breakdown!F127:O127</xm:f>
              <xm:sqref>C127</xm:sqref>
            </x14:sparkline>
            <x14:sparkline>
              <xm:f>Investments_Breakdown!F128:O128</xm:f>
              <xm:sqref>C128</xm:sqref>
            </x14:sparkline>
            <x14:sparkline>
              <xm:f>Investments_Breakdown!F129:O129</xm:f>
              <xm:sqref>C129</xm:sqref>
            </x14:sparkline>
            <x14:sparkline>
              <xm:f>Investments_Breakdown!F130:O130</xm:f>
              <xm:sqref>C130</xm:sqref>
            </x14:sparkline>
            <x14:sparkline>
              <xm:f>Investments_Breakdown!F131:O131</xm:f>
              <xm:sqref>C131</xm:sqref>
            </x14:sparkline>
            <x14:sparkline>
              <xm:f>Investments_Breakdown!F132:O132</xm:f>
              <xm:sqref>C132</xm:sqref>
            </x14:sparkline>
            <x14:sparkline>
              <xm:f>Investments_Breakdown!F133:O133</xm:f>
              <xm:sqref>C133</xm:sqref>
            </x14:sparkline>
            <x14:sparkline>
              <xm:f>Investments_Breakdown!F134:O134</xm:f>
              <xm:sqref>C134</xm:sqref>
            </x14:sparkline>
            <x14:sparkline>
              <xm:f>Investments_Breakdown!F135:O135</xm:f>
              <xm:sqref>C135</xm:sqref>
            </x14:sparkline>
            <x14:sparkline>
              <xm:f>Investments_Breakdown!F136:O136</xm:f>
              <xm:sqref>C136</xm:sqref>
            </x14:sparkline>
            <x14:sparkline>
              <xm:f>Investments_Breakdown!F137:O137</xm:f>
              <xm:sqref>C137</xm:sqref>
            </x14:sparkline>
            <x14:sparkline>
              <xm:f>Investments_Breakdown!F138:O138</xm:f>
              <xm:sqref>C138</xm:sqref>
            </x14:sparkline>
            <x14:sparkline>
              <xm:f>Investments_Breakdown!F139:O139</xm:f>
              <xm:sqref>C139</xm:sqref>
            </x14:sparkline>
            <x14:sparkline>
              <xm:f>Investments_Breakdown!F140:O140</xm:f>
              <xm:sqref>C140</xm:sqref>
            </x14:sparkline>
            <x14:sparkline>
              <xm:f>Investments_Breakdown!F141:O141</xm:f>
              <xm:sqref>C141</xm:sqref>
            </x14:sparkline>
            <x14:sparkline>
              <xm:f>Investments_Breakdown!F142:O142</xm:f>
              <xm:sqref>C142</xm:sqref>
            </x14:sparkline>
            <x14:sparkline>
              <xm:f>Investments_Breakdown!F143:O143</xm:f>
              <xm:sqref>C143</xm:sqref>
            </x14:sparkline>
            <x14:sparkline>
              <xm:f>Investments_Breakdown!F144:O144</xm:f>
              <xm:sqref>C144</xm:sqref>
            </x14:sparkline>
            <x14:sparkline>
              <xm:f>Investments_Breakdown!F145:O145</xm:f>
              <xm:sqref>C145</xm:sqref>
            </x14:sparkline>
            <x14:sparkline>
              <xm:f>Investments_Breakdown!F146:O146</xm:f>
              <xm:sqref>C146</xm:sqref>
            </x14:sparkline>
            <x14:sparkline>
              <xm:f>Investments_Breakdown!F147:O147</xm:f>
              <xm:sqref>C147</xm:sqref>
            </x14:sparkline>
            <x14:sparkline>
              <xm:f>Investments_Breakdown!F148:O148</xm:f>
              <xm:sqref>C148</xm:sqref>
            </x14:sparkline>
            <x14:sparkline>
              <xm:f>Investments_Breakdown!F149:O149</xm:f>
              <xm:sqref>C149</xm:sqref>
            </x14:sparkline>
            <x14:sparkline>
              <xm:f>Investments_Breakdown!F150:O150</xm:f>
              <xm:sqref>C150</xm:sqref>
            </x14:sparkline>
            <x14:sparkline>
              <xm:f>Investments_Breakdown!F151:O151</xm:f>
              <xm:sqref>C151</xm:sqref>
            </x14:sparkline>
            <x14:sparkline>
              <xm:f>Investments_Breakdown!F152:O152</xm:f>
              <xm:sqref>C152</xm:sqref>
            </x14:sparkline>
            <x14:sparkline>
              <xm:f>Investments_Breakdown!F153:O153</xm:f>
              <xm:sqref>C153</xm:sqref>
            </x14:sparkline>
            <x14:sparkline>
              <xm:f>Investments_Breakdown!F154:O154</xm:f>
              <xm:sqref>C154</xm:sqref>
            </x14:sparkline>
            <x14:sparkline>
              <xm:f>Investments_Breakdown!F155:O155</xm:f>
              <xm:sqref>C155</xm:sqref>
            </x14:sparkline>
            <x14:sparkline>
              <xm:f>Investments_Breakdown!F156:O156</xm:f>
              <xm:sqref>C156</xm:sqref>
            </x14:sparkline>
            <x14:sparkline>
              <xm:f>Investments_Breakdown!F157:O157</xm:f>
              <xm:sqref>C157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Investments_Breakdown!F553:O553</xm:f>
              <xm:sqref>C553</xm:sqref>
            </x14:sparkline>
            <x14:sparkline>
              <xm:f>Investments_Breakdown!F554:O554</xm:f>
              <xm:sqref>C554</xm:sqref>
            </x14:sparkline>
            <x14:sparkline>
              <xm:f>Investments_Breakdown!F555:O555</xm:f>
              <xm:sqref>C555</xm:sqref>
            </x14:sparkline>
            <x14:sparkline>
              <xm:f>Investments_Breakdown!F556:O556</xm:f>
              <xm:sqref>C556</xm:sqref>
            </x14:sparkline>
            <x14:sparkline>
              <xm:f>Investments_Breakdown!F557:O557</xm:f>
              <xm:sqref>C557</xm:sqref>
            </x14:sparkline>
            <x14:sparkline>
              <xm:f>Investments_Breakdown!F558:O558</xm:f>
              <xm:sqref>C558</xm:sqref>
            </x14:sparkline>
            <x14:sparkline>
              <xm:f>Investments_Breakdown!F559:O559</xm:f>
              <xm:sqref>C559</xm:sqref>
            </x14:sparkline>
            <x14:sparkline>
              <xm:f>Investments_Breakdown!F560:O560</xm:f>
              <xm:sqref>C560</xm:sqref>
            </x14:sparkline>
            <x14:sparkline>
              <xm:f>Investments_Breakdown!F561:O561</xm:f>
              <xm:sqref>C561</xm:sqref>
            </x14:sparkline>
            <x14:sparkline>
              <xm:f>Investments_Breakdown!F562:O562</xm:f>
              <xm:sqref>C562</xm:sqref>
            </x14:sparkline>
            <x14:sparkline>
              <xm:f>Investments_Breakdown!F563:O563</xm:f>
              <xm:sqref>C563</xm:sqref>
            </x14:sparkline>
            <x14:sparkline>
              <xm:f>Investments_Breakdown!F564:O564</xm:f>
              <xm:sqref>C564</xm:sqref>
            </x14:sparkline>
            <x14:sparkline>
              <xm:f>Investments_Breakdown!F565:O565</xm:f>
              <xm:sqref>C565</xm:sqref>
            </x14:sparkline>
            <x14:sparkline>
              <xm:f>Investments_Breakdown!F566:O566</xm:f>
              <xm:sqref>C566</xm:sqref>
            </x14:sparkline>
            <x14:sparkline>
              <xm:f>Investments_Breakdown!F567:O567</xm:f>
              <xm:sqref>C567</xm:sqref>
            </x14:sparkline>
            <x14:sparkline>
              <xm:f>Investments_Breakdown!F568:O568</xm:f>
              <xm:sqref>C568</xm:sqref>
            </x14:sparkline>
            <x14:sparkline>
              <xm:f>Investments_Breakdown!F569:O569</xm:f>
              <xm:sqref>C569</xm:sqref>
            </x14:sparkline>
            <x14:sparkline>
              <xm:f>Investments_Breakdown!F570:O570</xm:f>
              <xm:sqref>C570</xm:sqref>
            </x14:sparkline>
            <x14:sparkline>
              <xm:f>Investments_Breakdown!F571:O571</xm:f>
              <xm:sqref>C571</xm:sqref>
            </x14:sparkline>
            <x14:sparkline>
              <xm:f>Investments_Breakdown!F572:O572</xm:f>
              <xm:sqref>C572</xm:sqref>
            </x14:sparkline>
            <x14:sparkline>
              <xm:f>Investments_Breakdown!F573:O573</xm:f>
              <xm:sqref>C573</xm:sqref>
            </x14:sparkline>
            <x14:sparkline>
              <xm:f>Investments_Breakdown!F574:O574</xm:f>
              <xm:sqref>C574</xm:sqref>
            </x14:sparkline>
            <x14:sparkline>
              <xm:f>Investments_Breakdown!F575:O575</xm:f>
              <xm:sqref>C575</xm:sqref>
            </x14:sparkline>
            <x14:sparkline>
              <xm:f>Investments_Breakdown!F576:O576</xm:f>
              <xm:sqref>C576</xm:sqref>
            </x14:sparkline>
            <x14:sparkline>
              <xm:f>Investments_Breakdown!F577:O577</xm:f>
              <xm:sqref>C577</xm:sqref>
            </x14:sparkline>
            <x14:sparkline>
              <xm:f>Investments_Breakdown!F578:O578</xm:f>
              <xm:sqref>C578</xm:sqref>
            </x14:sparkline>
            <x14:sparkline>
              <xm:f>Investments_Breakdown!F579:O579</xm:f>
              <xm:sqref>C579</xm:sqref>
            </x14:sparkline>
            <x14:sparkline>
              <xm:f>Investments_Breakdown!F580:O580</xm:f>
              <xm:sqref>C580</xm:sqref>
            </x14:sparkline>
            <x14:sparkline>
              <xm:f>Investments_Breakdown!F581:O581</xm:f>
              <xm:sqref>C581</xm:sqref>
            </x14:sparkline>
            <x14:sparkline>
              <xm:f>Investments_Breakdown!F582:O582</xm:f>
              <xm:sqref>C582</xm:sqref>
            </x14:sparkline>
            <x14:sparkline>
              <xm:f>Investments_Breakdown!F583:O583</xm:f>
              <xm:sqref>C583</xm:sqref>
            </x14:sparkline>
            <x14:sparkline>
              <xm:f>Investments_Breakdown!F584:O584</xm:f>
              <xm:sqref>C584</xm:sqref>
            </x14:sparkline>
            <x14:sparkline>
              <xm:f>Investments_Breakdown!F585:O585</xm:f>
              <xm:sqref>C585</xm:sqref>
            </x14:sparkline>
            <x14:sparkline>
              <xm:f>Investments_Breakdown!F586:O586</xm:f>
              <xm:sqref>C586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Investments_Breakdown!F514:O514</xm:f>
              <xm:sqref>C514</xm:sqref>
            </x14:sparkline>
            <x14:sparkline>
              <xm:f>Investments_Breakdown!F515:O515</xm:f>
              <xm:sqref>C515</xm:sqref>
            </x14:sparkline>
            <x14:sparkline>
              <xm:f>Investments_Breakdown!F516:O516</xm:f>
              <xm:sqref>C516</xm:sqref>
            </x14:sparkline>
            <x14:sparkline>
              <xm:f>Investments_Breakdown!F517:O517</xm:f>
              <xm:sqref>C517</xm:sqref>
            </x14:sparkline>
            <x14:sparkline>
              <xm:f>Investments_Breakdown!F518:O518</xm:f>
              <xm:sqref>C518</xm:sqref>
            </x14:sparkline>
            <x14:sparkline>
              <xm:f>Investments_Breakdown!F519:O519</xm:f>
              <xm:sqref>C519</xm:sqref>
            </x14:sparkline>
            <x14:sparkline>
              <xm:f>Investments_Breakdown!F520:O520</xm:f>
              <xm:sqref>C520</xm:sqref>
            </x14:sparkline>
            <x14:sparkline>
              <xm:f>Investments_Breakdown!F521:O521</xm:f>
              <xm:sqref>C521</xm:sqref>
            </x14:sparkline>
            <x14:sparkline>
              <xm:f>Investments_Breakdown!F522:O522</xm:f>
              <xm:sqref>C522</xm:sqref>
            </x14:sparkline>
            <x14:sparkline>
              <xm:f>Investments_Breakdown!F523:O523</xm:f>
              <xm:sqref>C523</xm:sqref>
            </x14:sparkline>
            <x14:sparkline>
              <xm:f>Investments_Breakdown!F524:O524</xm:f>
              <xm:sqref>C524</xm:sqref>
            </x14:sparkline>
            <x14:sparkline>
              <xm:f>Investments_Breakdown!F525:O525</xm:f>
              <xm:sqref>C525</xm:sqref>
            </x14:sparkline>
            <x14:sparkline>
              <xm:f>Investments_Breakdown!F526:O526</xm:f>
              <xm:sqref>C526</xm:sqref>
            </x14:sparkline>
            <x14:sparkline>
              <xm:f>Investments_Breakdown!F527:O527</xm:f>
              <xm:sqref>C527</xm:sqref>
            </x14:sparkline>
            <x14:sparkline>
              <xm:f>Investments_Breakdown!F528:O528</xm:f>
              <xm:sqref>C528</xm:sqref>
            </x14:sparkline>
            <x14:sparkline>
              <xm:f>Investments_Breakdown!F529:O529</xm:f>
              <xm:sqref>C529</xm:sqref>
            </x14:sparkline>
            <x14:sparkline>
              <xm:f>Investments_Breakdown!F530:O530</xm:f>
              <xm:sqref>C530</xm:sqref>
            </x14:sparkline>
            <x14:sparkline>
              <xm:f>Investments_Breakdown!F531:O531</xm:f>
              <xm:sqref>C531</xm:sqref>
            </x14:sparkline>
            <x14:sparkline>
              <xm:f>Investments_Breakdown!F532:O532</xm:f>
              <xm:sqref>C532</xm:sqref>
            </x14:sparkline>
            <x14:sparkline>
              <xm:f>Investments_Breakdown!F533:O533</xm:f>
              <xm:sqref>C533</xm:sqref>
            </x14:sparkline>
            <x14:sparkline>
              <xm:f>Investments_Breakdown!F534:O534</xm:f>
              <xm:sqref>C534</xm:sqref>
            </x14:sparkline>
            <x14:sparkline>
              <xm:f>Investments_Breakdown!F535:O535</xm:f>
              <xm:sqref>C535</xm:sqref>
            </x14:sparkline>
            <x14:sparkline>
              <xm:f>Investments_Breakdown!F536:O536</xm:f>
              <xm:sqref>C536</xm:sqref>
            </x14:sparkline>
            <x14:sparkline>
              <xm:f>Investments_Breakdown!F537:O537</xm:f>
              <xm:sqref>C537</xm:sqref>
            </x14:sparkline>
            <x14:sparkline>
              <xm:f>Investments_Breakdown!F538:O538</xm:f>
              <xm:sqref>C538</xm:sqref>
            </x14:sparkline>
            <x14:sparkline>
              <xm:f>Investments_Breakdown!F539:O539</xm:f>
              <xm:sqref>C539</xm:sqref>
            </x14:sparkline>
            <x14:sparkline>
              <xm:f>Investments_Breakdown!F540:O540</xm:f>
              <xm:sqref>C540</xm:sqref>
            </x14:sparkline>
            <x14:sparkline>
              <xm:f>Investments_Breakdown!F541:O541</xm:f>
              <xm:sqref>C541</xm:sqref>
            </x14:sparkline>
            <x14:sparkline>
              <xm:f>Investments_Breakdown!F542:O542</xm:f>
              <xm:sqref>C542</xm:sqref>
            </x14:sparkline>
            <x14:sparkline>
              <xm:f>Investments_Breakdown!F543:O543</xm:f>
              <xm:sqref>C543</xm:sqref>
            </x14:sparkline>
            <x14:sparkline>
              <xm:f>Investments_Breakdown!F544:O544</xm:f>
              <xm:sqref>C544</xm:sqref>
            </x14:sparkline>
            <x14:sparkline>
              <xm:f>Investments_Breakdown!F545:O545</xm:f>
              <xm:sqref>C545</xm:sqref>
            </x14:sparkline>
            <x14:sparkline>
              <xm:f>Investments_Breakdown!F546:O546</xm:f>
              <xm:sqref>C546</xm:sqref>
            </x14:sparkline>
            <x14:sparkline>
              <xm:f>Investments_Breakdown!F547:O547</xm:f>
              <xm:sqref>C547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Investments_Breakdown!F475:O475</xm:f>
              <xm:sqref>C475</xm:sqref>
            </x14:sparkline>
            <x14:sparkline>
              <xm:f>Investments_Breakdown!F476:O476</xm:f>
              <xm:sqref>C476</xm:sqref>
            </x14:sparkline>
            <x14:sparkline>
              <xm:f>Investments_Breakdown!F477:O477</xm:f>
              <xm:sqref>C477</xm:sqref>
            </x14:sparkline>
            <x14:sparkline>
              <xm:f>Investments_Breakdown!F478:O478</xm:f>
              <xm:sqref>C478</xm:sqref>
            </x14:sparkline>
            <x14:sparkline>
              <xm:f>Investments_Breakdown!F479:O479</xm:f>
              <xm:sqref>C479</xm:sqref>
            </x14:sparkline>
            <x14:sparkline>
              <xm:f>Investments_Breakdown!F480:O480</xm:f>
              <xm:sqref>C480</xm:sqref>
            </x14:sparkline>
            <x14:sparkline>
              <xm:f>Investments_Breakdown!F481:O481</xm:f>
              <xm:sqref>C481</xm:sqref>
            </x14:sparkline>
            <x14:sparkline>
              <xm:f>Investments_Breakdown!F482:O482</xm:f>
              <xm:sqref>C482</xm:sqref>
            </x14:sparkline>
            <x14:sparkline>
              <xm:f>Investments_Breakdown!F483:O483</xm:f>
              <xm:sqref>C483</xm:sqref>
            </x14:sparkline>
            <x14:sparkline>
              <xm:f>Investments_Breakdown!F484:O484</xm:f>
              <xm:sqref>C484</xm:sqref>
            </x14:sparkline>
            <x14:sparkline>
              <xm:f>Investments_Breakdown!F485:O485</xm:f>
              <xm:sqref>C485</xm:sqref>
            </x14:sparkline>
            <x14:sparkline>
              <xm:f>Investments_Breakdown!F486:O486</xm:f>
              <xm:sqref>C486</xm:sqref>
            </x14:sparkline>
            <x14:sparkline>
              <xm:f>Investments_Breakdown!F487:O487</xm:f>
              <xm:sqref>C487</xm:sqref>
            </x14:sparkline>
            <x14:sparkline>
              <xm:f>Investments_Breakdown!F488:O488</xm:f>
              <xm:sqref>C488</xm:sqref>
            </x14:sparkline>
            <x14:sparkline>
              <xm:f>Investments_Breakdown!F489:O489</xm:f>
              <xm:sqref>C489</xm:sqref>
            </x14:sparkline>
            <x14:sparkline>
              <xm:f>Investments_Breakdown!F490:O490</xm:f>
              <xm:sqref>C490</xm:sqref>
            </x14:sparkline>
            <x14:sparkline>
              <xm:f>Investments_Breakdown!F491:O491</xm:f>
              <xm:sqref>C491</xm:sqref>
            </x14:sparkline>
            <x14:sparkline>
              <xm:f>Investments_Breakdown!F492:O492</xm:f>
              <xm:sqref>C492</xm:sqref>
            </x14:sparkline>
            <x14:sparkline>
              <xm:f>Investments_Breakdown!F493:O493</xm:f>
              <xm:sqref>C493</xm:sqref>
            </x14:sparkline>
            <x14:sparkline>
              <xm:f>Investments_Breakdown!F494:O494</xm:f>
              <xm:sqref>C494</xm:sqref>
            </x14:sparkline>
            <x14:sparkline>
              <xm:f>Investments_Breakdown!F495:O495</xm:f>
              <xm:sqref>C495</xm:sqref>
            </x14:sparkline>
            <x14:sparkline>
              <xm:f>Investments_Breakdown!F496:O496</xm:f>
              <xm:sqref>C496</xm:sqref>
            </x14:sparkline>
            <x14:sparkline>
              <xm:f>Investments_Breakdown!F497:O497</xm:f>
              <xm:sqref>C497</xm:sqref>
            </x14:sparkline>
            <x14:sparkline>
              <xm:f>Investments_Breakdown!F498:O498</xm:f>
              <xm:sqref>C498</xm:sqref>
            </x14:sparkline>
            <x14:sparkline>
              <xm:f>Investments_Breakdown!F499:O499</xm:f>
              <xm:sqref>C499</xm:sqref>
            </x14:sparkline>
            <x14:sparkline>
              <xm:f>Investments_Breakdown!F500:O500</xm:f>
              <xm:sqref>C500</xm:sqref>
            </x14:sparkline>
            <x14:sparkline>
              <xm:f>Investments_Breakdown!F501:O501</xm:f>
              <xm:sqref>C501</xm:sqref>
            </x14:sparkline>
            <x14:sparkline>
              <xm:f>Investments_Breakdown!F502:O502</xm:f>
              <xm:sqref>C502</xm:sqref>
            </x14:sparkline>
            <x14:sparkline>
              <xm:f>Investments_Breakdown!F503:O503</xm:f>
              <xm:sqref>C503</xm:sqref>
            </x14:sparkline>
            <x14:sparkline>
              <xm:f>Investments_Breakdown!F504:O504</xm:f>
              <xm:sqref>C504</xm:sqref>
            </x14:sparkline>
            <x14:sparkline>
              <xm:f>Investments_Breakdown!F505:O505</xm:f>
              <xm:sqref>C505</xm:sqref>
            </x14:sparkline>
            <x14:sparkline>
              <xm:f>Investments_Breakdown!F506:O506</xm:f>
              <xm:sqref>C506</xm:sqref>
            </x14:sparkline>
            <x14:sparkline>
              <xm:f>Investments_Breakdown!F507:O507</xm:f>
              <xm:sqref>C507</xm:sqref>
            </x14:sparkline>
            <x14:sparkline>
              <xm:f>Investments_Breakdown!F508:O508</xm:f>
              <xm:sqref>C508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Investments_Breakdown!F397:O397</xm:f>
              <xm:sqref>C397</xm:sqref>
            </x14:sparkline>
            <x14:sparkline>
              <xm:f>Investments_Breakdown!F398:O398</xm:f>
              <xm:sqref>C398</xm:sqref>
            </x14:sparkline>
            <x14:sparkline>
              <xm:f>Investments_Breakdown!F399:O399</xm:f>
              <xm:sqref>C399</xm:sqref>
            </x14:sparkline>
            <x14:sparkline>
              <xm:f>Investments_Breakdown!F400:O400</xm:f>
              <xm:sqref>C400</xm:sqref>
            </x14:sparkline>
            <x14:sparkline>
              <xm:f>Investments_Breakdown!F401:O401</xm:f>
              <xm:sqref>C401</xm:sqref>
            </x14:sparkline>
            <x14:sparkline>
              <xm:f>Investments_Breakdown!F402:O402</xm:f>
              <xm:sqref>C402</xm:sqref>
            </x14:sparkline>
            <x14:sparkline>
              <xm:f>Investments_Breakdown!F403:O403</xm:f>
              <xm:sqref>C403</xm:sqref>
            </x14:sparkline>
            <x14:sparkline>
              <xm:f>Investments_Breakdown!F404:O404</xm:f>
              <xm:sqref>C404</xm:sqref>
            </x14:sparkline>
            <x14:sparkline>
              <xm:f>Investments_Breakdown!F405:O405</xm:f>
              <xm:sqref>C405</xm:sqref>
            </x14:sparkline>
            <x14:sparkline>
              <xm:f>Investments_Breakdown!F406:O406</xm:f>
              <xm:sqref>C406</xm:sqref>
            </x14:sparkline>
            <x14:sparkline>
              <xm:f>Investments_Breakdown!F407:O407</xm:f>
              <xm:sqref>C407</xm:sqref>
            </x14:sparkline>
            <x14:sparkline>
              <xm:f>Investments_Breakdown!F408:O408</xm:f>
              <xm:sqref>C408</xm:sqref>
            </x14:sparkline>
            <x14:sparkline>
              <xm:f>Investments_Breakdown!F409:O409</xm:f>
              <xm:sqref>C409</xm:sqref>
            </x14:sparkline>
            <x14:sparkline>
              <xm:f>Investments_Breakdown!F410:O410</xm:f>
              <xm:sqref>C410</xm:sqref>
            </x14:sparkline>
            <x14:sparkline>
              <xm:f>Investments_Breakdown!F411:O411</xm:f>
              <xm:sqref>C411</xm:sqref>
            </x14:sparkline>
            <x14:sparkline>
              <xm:f>Investments_Breakdown!F412:O412</xm:f>
              <xm:sqref>C412</xm:sqref>
            </x14:sparkline>
            <x14:sparkline>
              <xm:f>Investments_Breakdown!F413:O413</xm:f>
              <xm:sqref>C413</xm:sqref>
            </x14:sparkline>
            <x14:sparkline>
              <xm:f>Investments_Breakdown!F414:O414</xm:f>
              <xm:sqref>C414</xm:sqref>
            </x14:sparkline>
            <x14:sparkline>
              <xm:f>Investments_Breakdown!F415:O415</xm:f>
              <xm:sqref>C415</xm:sqref>
            </x14:sparkline>
            <x14:sparkline>
              <xm:f>Investments_Breakdown!F416:O416</xm:f>
              <xm:sqref>C416</xm:sqref>
            </x14:sparkline>
            <x14:sparkline>
              <xm:f>Investments_Breakdown!F417:O417</xm:f>
              <xm:sqref>C417</xm:sqref>
            </x14:sparkline>
            <x14:sparkline>
              <xm:f>Investments_Breakdown!F418:O418</xm:f>
              <xm:sqref>C418</xm:sqref>
            </x14:sparkline>
            <x14:sparkline>
              <xm:f>Investments_Breakdown!F419:O419</xm:f>
              <xm:sqref>C419</xm:sqref>
            </x14:sparkline>
            <x14:sparkline>
              <xm:f>Investments_Breakdown!F420:O420</xm:f>
              <xm:sqref>C420</xm:sqref>
            </x14:sparkline>
            <x14:sparkline>
              <xm:f>Investments_Breakdown!F421:O421</xm:f>
              <xm:sqref>C421</xm:sqref>
            </x14:sparkline>
            <x14:sparkline>
              <xm:f>Investments_Breakdown!F422:O422</xm:f>
              <xm:sqref>C422</xm:sqref>
            </x14:sparkline>
            <x14:sparkline>
              <xm:f>Investments_Breakdown!F423:O423</xm:f>
              <xm:sqref>C423</xm:sqref>
            </x14:sparkline>
            <x14:sparkline>
              <xm:f>Investments_Breakdown!F424:O424</xm:f>
              <xm:sqref>C424</xm:sqref>
            </x14:sparkline>
            <x14:sparkline>
              <xm:f>Investments_Breakdown!F425:O425</xm:f>
              <xm:sqref>C425</xm:sqref>
            </x14:sparkline>
            <x14:sparkline>
              <xm:f>Investments_Breakdown!F426:O426</xm:f>
              <xm:sqref>C426</xm:sqref>
            </x14:sparkline>
            <x14:sparkline>
              <xm:f>Investments_Breakdown!F427:O427</xm:f>
              <xm:sqref>C427</xm:sqref>
            </x14:sparkline>
            <x14:sparkline>
              <xm:f>Investments_Breakdown!F428:O428</xm:f>
              <xm:sqref>C428</xm:sqref>
            </x14:sparkline>
            <x14:sparkline>
              <xm:f>Investments_Breakdown!F429:O429</xm:f>
              <xm:sqref>C429</xm:sqref>
            </x14:sparkline>
            <x14:sparkline>
              <xm:f>Investments_Breakdown!F430:O430</xm:f>
              <xm:sqref>C430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Investments_Breakdown!F241:O241</xm:f>
              <xm:sqref>C241</xm:sqref>
            </x14:sparkline>
            <x14:sparkline>
              <xm:f>Investments_Breakdown!F242:O242</xm:f>
              <xm:sqref>C242</xm:sqref>
            </x14:sparkline>
            <x14:sparkline>
              <xm:f>Investments_Breakdown!F243:O243</xm:f>
              <xm:sqref>C243</xm:sqref>
            </x14:sparkline>
            <x14:sparkline>
              <xm:f>Investments_Breakdown!F244:O244</xm:f>
              <xm:sqref>C244</xm:sqref>
            </x14:sparkline>
            <x14:sparkline>
              <xm:f>Investments_Breakdown!F245:O245</xm:f>
              <xm:sqref>C245</xm:sqref>
            </x14:sparkline>
            <x14:sparkline>
              <xm:f>Investments_Breakdown!F246:O246</xm:f>
              <xm:sqref>C246</xm:sqref>
            </x14:sparkline>
            <x14:sparkline>
              <xm:f>Investments_Breakdown!F247:O247</xm:f>
              <xm:sqref>C247</xm:sqref>
            </x14:sparkline>
            <x14:sparkline>
              <xm:f>Investments_Breakdown!F248:O248</xm:f>
              <xm:sqref>C248</xm:sqref>
            </x14:sparkline>
            <x14:sparkline>
              <xm:f>Investments_Breakdown!F249:O249</xm:f>
              <xm:sqref>C249</xm:sqref>
            </x14:sparkline>
            <x14:sparkline>
              <xm:f>Investments_Breakdown!F250:O250</xm:f>
              <xm:sqref>C250</xm:sqref>
            </x14:sparkline>
            <x14:sparkline>
              <xm:f>Investments_Breakdown!F251:O251</xm:f>
              <xm:sqref>C251</xm:sqref>
            </x14:sparkline>
            <x14:sparkline>
              <xm:f>Investments_Breakdown!F252:O252</xm:f>
              <xm:sqref>C252</xm:sqref>
            </x14:sparkline>
            <x14:sparkline>
              <xm:f>Investments_Breakdown!F253:O253</xm:f>
              <xm:sqref>C253</xm:sqref>
            </x14:sparkline>
            <x14:sparkline>
              <xm:f>Investments_Breakdown!F254:O254</xm:f>
              <xm:sqref>C254</xm:sqref>
            </x14:sparkline>
            <x14:sparkline>
              <xm:f>Investments_Breakdown!F255:O255</xm:f>
              <xm:sqref>C255</xm:sqref>
            </x14:sparkline>
            <x14:sparkline>
              <xm:f>Investments_Breakdown!F256:O256</xm:f>
              <xm:sqref>C256</xm:sqref>
            </x14:sparkline>
            <x14:sparkline>
              <xm:f>Investments_Breakdown!F257:O257</xm:f>
              <xm:sqref>C257</xm:sqref>
            </x14:sparkline>
            <x14:sparkline>
              <xm:f>Investments_Breakdown!F258:O258</xm:f>
              <xm:sqref>C258</xm:sqref>
            </x14:sparkline>
            <x14:sparkline>
              <xm:f>Investments_Breakdown!F259:O259</xm:f>
              <xm:sqref>C259</xm:sqref>
            </x14:sparkline>
            <x14:sparkline>
              <xm:f>Investments_Breakdown!F260:O260</xm:f>
              <xm:sqref>C260</xm:sqref>
            </x14:sparkline>
            <x14:sparkline>
              <xm:f>Investments_Breakdown!F261:O261</xm:f>
              <xm:sqref>C261</xm:sqref>
            </x14:sparkline>
            <x14:sparkline>
              <xm:f>Investments_Breakdown!F262:O262</xm:f>
              <xm:sqref>C262</xm:sqref>
            </x14:sparkline>
            <x14:sparkline>
              <xm:f>Investments_Breakdown!F263:O263</xm:f>
              <xm:sqref>C263</xm:sqref>
            </x14:sparkline>
            <x14:sparkline>
              <xm:f>Investments_Breakdown!F264:O264</xm:f>
              <xm:sqref>C264</xm:sqref>
            </x14:sparkline>
            <x14:sparkline>
              <xm:f>Investments_Breakdown!F265:O265</xm:f>
              <xm:sqref>C265</xm:sqref>
            </x14:sparkline>
            <x14:sparkline>
              <xm:f>Investments_Breakdown!F266:O266</xm:f>
              <xm:sqref>C266</xm:sqref>
            </x14:sparkline>
            <x14:sparkline>
              <xm:f>Investments_Breakdown!F267:O267</xm:f>
              <xm:sqref>C267</xm:sqref>
            </x14:sparkline>
            <x14:sparkline>
              <xm:f>Investments_Breakdown!F268:O268</xm:f>
              <xm:sqref>C268</xm:sqref>
            </x14:sparkline>
            <x14:sparkline>
              <xm:f>Investments_Breakdown!F269:O269</xm:f>
              <xm:sqref>C269</xm:sqref>
            </x14:sparkline>
            <x14:sparkline>
              <xm:f>Investments_Breakdown!F270:O270</xm:f>
              <xm:sqref>C270</xm:sqref>
            </x14:sparkline>
            <x14:sparkline>
              <xm:f>Investments_Breakdown!F271:O271</xm:f>
              <xm:sqref>C271</xm:sqref>
            </x14:sparkline>
            <x14:sparkline>
              <xm:f>Investments_Breakdown!F272:O272</xm:f>
              <xm:sqref>C272</xm:sqref>
            </x14:sparkline>
            <x14:sparkline>
              <xm:f>Investments_Breakdown!F273:O273</xm:f>
              <xm:sqref>C273</xm:sqref>
            </x14:sparkline>
            <x14:sparkline>
              <xm:f>Investments_Breakdown!F274:O274</xm:f>
              <xm:sqref>C274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Investments_Breakdown!F85:O85</xm:f>
              <xm:sqref>C85</xm:sqref>
            </x14:sparkline>
            <x14:sparkline>
              <xm:f>Investments_Breakdown!F86:O86</xm:f>
              <xm:sqref>C86</xm:sqref>
            </x14:sparkline>
            <x14:sparkline>
              <xm:f>Investments_Breakdown!F87:O87</xm:f>
              <xm:sqref>C87</xm:sqref>
            </x14:sparkline>
            <x14:sparkline>
              <xm:f>Investments_Breakdown!F88:O88</xm:f>
              <xm:sqref>C88</xm:sqref>
            </x14:sparkline>
            <x14:sparkline>
              <xm:f>Investments_Breakdown!F89:O89</xm:f>
              <xm:sqref>C89</xm:sqref>
            </x14:sparkline>
            <x14:sparkline>
              <xm:f>Investments_Breakdown!F90:O90</xm:f>
              <xm:sqref>C90</xm:sqref>
            </x14:sparkline>
            <x14:sparkline>
              <xm:f>Investments_Breakdown!F91:O91</xm:f>
              <xm:sqref>C91</xm:sqref>
            </x14:sparkline>
            <x14:sparkline>
              <xm:f>Investments_Breakdown!F92:O92</xm:f>
              <xm:sqref>C92</xm:sqref>
            </x14:sparkline>
            <x14:sparkline>
              <xm:f>Investments_Breakdown!F93:O93</xm:f>
              <xm:sqref>C93</xm:sqref>
            </x14:sparkline>
            <x14:sparkline>
              <xm:f>Investments_Breakdown!F94:O94</xm:f>
              <xm:sqref>C94</xm:sqref>
            </x14:sparkline>
            <x14:sparkline>
              <xm:f>Investments_Breakdown!F95:O95</xm:f>
              <xm:sqref>C95</xm:sqref>
            </x14:sparkline>
            <x14:sparkline>
              <xm:f>Investments_Breakdown!F96:O96</xm:f>
              <xm:sqref>C96</xm:sqref>
            </x14:sparkline>
            <x14:sparkline>
              <xm:f>Investments_Breakdown!F97:O97</xm:f>
              <xm:sqref>C97</xm:sqref>
            </x14:sparkline>
            <x14:sparkline>
              <xm:f>Investments_Breakdown!F98:O98</xm:f>
              <xm:sqref>C98</xm:sqref>
            </x14:sparkline>
            <x14:sparkline>
              <xm:f>Investments_Breakdown!F99:O99</xm:f>
              <xm:sqref>C99</xm:sqref>
            </x14:sparkline>
            <x14:sparkline>
              <xm:f>Investments_Breakdown!F100:O100</xm:f>
              <xm:sqref>C100</xm:sqref>
            </x14:sparkline>
            <x14:sparkline>
              <xm:f>Investments_Breakdown!F101:O101</xm:f>
              <xm:sqref>C101</xm:sqref>
            </x14:sparkline>
            <x14:sparkline>
              <xm:f>Investments_Breakdown!F102:O102</xm:f>
              <xm:sqref>C102</xm:sqref>
            </x14:sparkline>
            <x14:sparkline>
              <xm:f>Investments_Breakdown!F103:O103</xm:f>
              <xm:sqref>C103</xm:sqref>
            </x14:sparkline>
            <x14:sparkline>
              <xm:f>Investments_Breakdown!F104:O104</xm:f>
              <xm:sqref>C104</xm:sqref>
            </x14:sparkline>
            <x14:sparkline>
              <xm:f>Investments_Breakdown!F105:O105</xm:f>
              <xm:sqref>C105</xm:sqref>
            </x14:sparkline>
            <x14:sparkline>
              <xm:f>Investments_Breakdown!F106:O106</xm:f>
              <xm:sqref>C106</xm:sqref>
            </x14:sparkline>
            <x14:sparkline>
              <xm:f>Investments_Breakdown!F107:O107</xm:f>
              <xm:sqref>C107</xm:sqref>
            </x14:sparkline>
            <x14:sparkline>
              <xm:f>Investments_Breakdown!F108:O108</xm:f>
              <xm:sqref>C108</xm:sqref>
            </x14:sparkline>
            <x14:sparkline>
              <xm:f>Investments_Breakdown!F109:O109</xm:f>
              <xm:sqref>C109</xm:sqref>
            </x14:sparkline>
            <x14:sparkline>
              <xm:f>Investments_Breakdown!F110:O110</xm:f>
              <xm:sqref>C110</xm:sqref>
            </x14:sparkline>
            <x14:sparkline>
              <xm:f>Investments_Breakdown!F111:O111</xm:f>
              <xm:sqref>C111</xm:sqref>
            </x14:sparkline>
            <x14:sparkline>
              <xm:f>Investments_Breakdown!F112:O112</xm:f>
              <xm:sqref>C112</xm:sqref>
            </x14:sparkline>
            <x14:sparkline>
              <xm:f>Investments_Breakdown!F113:O113</xm:f>
              <xm:sqref>C113</xm:sqref>
            </x14:sparkline>
            <x14:sparkline>
              <xm:f>Investments_Breakdown!F114:O114</xm:f>
              <xm:sqref>C114</xm:sqref>
            </x14:sparkline>
            <x14:sparkline>
              <xm:f>Investments_Breakdown!F115:O115</xm:f>
              <xm:sqref>C115</xm:sqref>
            </x14:sparkline>
            <x14:sparkline>
              <xm:f>Investments_Breakdown!F116:O116</xm:f>
              <xm:sqref>C116</xm:sqref>
            </x14:sparkline>
            <x14:sparkline>
              <xm:f>Investments_Breakdown!F117:O117</xm:f>
              <xm:sqref>C117</xm:sqref>
            </x14:sparkline>
            <x14:sparkline>
              <xm:f>Investments_Breakdown!F118:O118</xm:f>
              <xm:sqref>C118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Investments_Breakdown!F202:O202</xm:f>
              <xm:sqref>C202</xm:sqref>
            </x14:sparkline>
            <x14:sparkline>
              <xm:f>Investments_Breakdown!F203:O203</xm:f>
              <xm:sqref>C203</xm:sqref>
            </x14:sparkline>
            <x14:sparkline>
              <xm:f>Investments_Breakdown!F204:O204</xm:f>
              <xm:sqref>C204</xm:sqref>
            </x14:sparkline>
            <x14:sparkline>
              <xm:f>Investments_Breakdown!F205:O205</xm:f>
              <xm:sqref>C205</xm:sqref>
            </x14:sparkline>
            <x14:sparkline>
              <xm:f>Investments_Breakdown!F206:O206</xm:f>
              <xm:sqref>C206</xm:sqref>
            </x14:sparkline>
            <x14:sparkline>
              <xm:f>Investments_Breakdown!F207:O207</xm:f>
              <xm:sqref>C207</xm:sqref>
            </x14:sparkline>
            <x14:sparkline>
              <xm:f>Investments_Breakdown!F208:O208</xm:f>
              <xm:sqref>C208</xm:sqref>
            </x14:sparkline>
            <x14:sparkline>
              <xm:f>Investments_Breakdown!F209:O209</xm:f>
              <xm:sqref>C209</xm:sqref>
            </x14:sparkline>
            <x14:sparkline>
              <xm:f>Investments_Breakdown!F210:O210</xm:f>
              <xm:sqref>C210</xm:sqref>
            </x14:sparkline>
            <x14:sparkline>
              <xm:f>Investments_Breakdown!F211:O211</xm:f>
              <xm:sqref>C211</xm:sqref>
            </x14:sparkline>
            <x14:sparkline>
              <xm:f>Investments_Breakdown!F212:O212</xm:f>
              <xm:sqref>C212</xm:sqref>
            </x14:sparkline>
            <x14:sparkline>
              <xm:f>Investments_Breakdown!F213:O213</xm:f>
              <xm:sqref>C213</xm:sqref>
            </x14:sparkline>
            <x14:sparkline>
              <xm:f>Investments_Breakdown!F214:O214</xm:f>
              <xm:sqref>C214</xm:sqref>
            </x14:sparkline>
            <x14:sparkline>
              <xm:f>Investments_Breakdown!F215:O215</xm:f>
              <xm:sqref>C215</xm:sqref>
            </x14:sparkline>
            <x14:sparkline>
              <xm:f>Investments_Breakdown!F216:O216</xm:f>
              <xm:sqref>C216</xm:sqref>
            </x14:sparkline>
            <x14:sparkline>
              <xm:f>Investments_Breakdown!F217:O217</xm:f>
              <xm:sqref>C217</xm:sqref>
            </x14:sparkline>
            <x14:sparkline>
              <xm:f>Investments_Breakdown!F218:O218</xm:f>
              <xm:sqref>C218</xm:sqref>
            </x14:sparkline>
            <x14:sparkline>
              <xm:f>Investments_Breakdown!F219:O219</xm:f>
              <xm:sqref>C219</xm:sqref>
            </x14:sparkline>
            <x14:sparkline>
              <xm:f>Investments_Breakdown!F220:O220</xm:f>
              <xm:sqref>C220</xm:sqref>
            </x14:sparkline>
            <x14:sparkline>
              <xm:f>Investments_Breakdown!F221:O221</xm:f>
              <xm:sqref>C221</xm:sqref>
            </x14:sparkline>
            <x14:sparkline>
              <xm:f>Investments_Breakdown!F222:O222</xm:f>
              <xm:sqref>C222</xm:sqref>
            </x14:sparkline>
            <x14:sparkline>
              <xm:f>Investments_Breakdown!F223:O223</xm:f>
              <xm:sqref>C223</xm:sqref>
            </x14:sparkline>
            <x14:sparkline>
              <xm:f>Investments_Breakdown!F224:O224</xm:f>
              <xm:sqref>C224</xm:sqref>
            </x14:sparkline>
            <x14:sparkline>
              <xm:f>Investments_Breakdown!F225:O225</xm:f>
              <xm:sqref>C225</xm:sqref>
            </x14:sparkline>
            <x14:sparkline>
              <xm:f>Investments_Breakdown!F226:O226</xm:f>
              <xm:sqref>C226</xm:sqref>
            </x14:sparkline>
            <x14:sparkline>
              <xm:f>Investments_Breakdown!F227:O227</xm:f>
              <xm:sqref>C227</xm:sqref>
            </x14:sparkline>
            <x14:sparkline>
              <xm:f>Investments_Breakdown!F228:O228</xm:f>
              <xm:sqref>C228</xm:sqref>
            </x14:sparkline>
            <x14:sparkline>
              <xm:f>Investments_Breakdown!F229:O229</xm:f>
              <xm:sqref>C229</xm:sqref>
            </x14:sparkline>
            <x14:sparkline>
              <xm:f>Investments_Breakdown!F230:O230</xm:f>
              <xm:sqref>C230</xm:sqref>
            </x14:sparkline>
            <x14:sparkline>
              <xm:f>Investments_Breakdown!F231:O231</xm:f>
              <xm:sqref>C231</xm:sqref>
            </x14:sparkline>
            <x14:sparkline>
              <xm:f>Investments_Breakdown!F232:O232</xm:f>
              <xm:sqref>C232</xm:sqref>
            </x14:sparkline>
            <x14:sparkline>
              <xm:f>Investments_Breakdown!F233:O233</xm:f>
              <xm:sqref>C233</xm:sqref>
            </x14:sparkline>
            <x14:sparkline>
              <xm:f>Investments_Breakdown!F234:O234</xm:f>
              <xm:sqref>C234</xm:sqref>
            </x14:sparkline>
            <x14:sparkline>
              <xm:f>Investments_Breakdown!F235:O235</xm:f>
              <xm:sqref>C235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Investments_Breakdown!F163:O163</xm:f>
              <xm:sqref>C163</xm:sqref>
            </x14:sparkline>
            <x14:sparkline>
              <xm:f>Investments_Breakdown!F164:O164</xm:f>
              <xm:sqref>C164</xm:sqref>
            </x14:sparkline>
            <x14:sparkline>
              <xm:f>Investments_Breakdown!F165:O165</xm:f>
              <xm:sqref>C165</xm:sqref>
            </x14:sparkline>
            <x14:sparkline>
              <xm:f>Investments_Breakdown!F166:O166</xm:f>
              <xm:sqref>C166</xm:sqref>
            </x14:sparkline>
            <x14:sparkline>
              <xm:f>Investments_Breakdown!F167:O167</xm:f>
              <xm:sqref>C167</xm:sqref>
            </x14:sparkline>
            <x14:sparkline>
              <xm:f>Investments_Breakdown!F168:O168</xm:f>
              <xm:sqref>C168</xm:sqref>
            </x14:sparkline>
            <x14:sparkline>
              <xm:f>Investments_Breakdown!F169:O169</xm:f>
              <xm:sqref>C169</xm:sqref>
            </x14:sparkline>
            <x14:sparkline>
              <xm:f>Investments_Breakdown!F170:O170</xm:f>
              <xm:sqref>C170</xm:sqref>
            </x14:sparkline>
            <x14:sparkline>
              <xm:f>Investments_Breakdown!F171:O171</xm:f>
              <xm:sqref>C171</xm:sqref>
            </x14:sparkline>
            <x14:sparkline>
              <xm:f>Investments_Breakdown!F172:O172</xm:f>
              <xm:sqref>C172</xm:sqref>
            </x14:sparkline>
            <x14:sparkline>
              <xm:f>Investments_Breakdown!F173:O173</xm:f>
              <xm:sqref>C173</xm:sqref>
            </x14:sparkline>
            <x14:sparkline>
              <xm:f>Investments_Breakdown!F174:O174</xm:f>
              <xm:sqref>C174</xm:sqref>
            </x14:sparkline>
            <x14:sparkline>
              <xm:f>Investments_Breakdown!F175:O175</xm:f>
              <xm:sqref>C175</xm:sqref>
            </x14:sparkline>
            <x14:sparkline>
              <xm:f>Investments_Breakdown!F176:O176</xm:f>
              <xm:sqref>C176</xm:sqref>
            </x14:sparkline>
            <x14:sparkline>
              <xm:f>Investments_Breakdown!F177:O177</xm:f>
              <xm:sqref>C177</xm:sqref>
            </x14:sparkline>
            <x14:sparkline>
              <xm:f>Investments_Breakdown!F178:O178</xm:f>
              <xm:sqref>C178</xm:sqref>
            </x14:sparkline>
            <x14:sparkline>
              <xm:f>Investments_Breakdown!F179:O179</xm:f>
              <xm:sqref>C179</xm:sqref>
            </x14:sparkline>
            <x14:sparkline>
              <xm:f>Investments_Breakdown!F180:O180</xm:f>
              <xm:sqref>C180</xm:sqref>
            </x14:sparkline>
            <x14:sparkline>
              <xm:f>Investments_Breakdown!F181:O181</xm:f>
              <xm:sqref>C181</xm:sqref>
            </x14:sparkline>
            <x14:sparkline>
              <xm:f>Investments_Breakdown!F182:O182</xm:f>
              <xm:sqref>C182</xm:sqref>
            </x14:sparkline>
            <x14:sparkline>
              <xm:f>Investments_Breakdown!F183:O183</xm:f>
              <xm:sqref>C183</xm:sqref>
            </x14:sparkline>
            <x14:sparkline>
              <xm:f>Investments_Breakdown!F184:O184</xm:f>
              <xm:sqref>C184</xm:sqref>
            </x14:sparkline>
            <x14:sparkline>
              <xm:f>Investments_Breakdown!F185:O185</xm:f>
              <xm:sqref>C185</xm:sqref>
            </x14:sparkline>
            <x14:sparkline>
              <xm:f>Investments_Breakdown!F186:O186</xm:f>
              <xm:sqref>C186</xm:sqref>
            </x14:sparkline>
            <x14:sparkline>
              <xm:f>Investments_Breakdown!F187:O187</xm:f>
              <xm:sqref>C187</xm:sqref>
            </x14:sparkline>
            <x14:sparkline>
              <xm:f>Investments_Breakdown!F188:O188</xm:f>
              <xm:sqref>C188</xm:sqref>
            </x14:sparkline>
            <x14:sparkline>
              <xm:f>Investments_Breakdown!F189:O189</xm:f>
              <xm:sqref>C189</xm:sqref>
            </x14:sparkline>
            <x14:sparkline>
              <xm:f>Investments_Breakdown!F190:O190</xm:f>
              <xm:sqref>C190</xm:sqref>
            </x14:sparkline>
            <x14:sparkline>
              <xm:f>Investments_Breakdown!F191:O191</xm:f>
              <xm:sqref>C191</xm:sqref>
            </x14:sparkline>
            <x14:sparkline>
              <xm:f>Investments_Breakdown!F192:O192</xm:f>
              <xm:sqref>C192</xm:sqref>
            </x14:sparkline>
            <x14:sparkline>
              <xm:f>Investments_Breakdown!F193:O193</xm:f>
              <xm:sqref>C193</xm:sqref>
            </x14:sparkline>
            <x14:sparkline>
              <xm:f>Investments_Breakdown!F194:O194</xm:f>
              <xm:sqref>C194</xm:sqref>
            </x14:sparkline>
            <x14:sparkline>
              <xm:f>Investments_Breakdown!F195:O195</xm:f>
              <xm:sqref>C195</xm:sqref>
            </x14:sparkline>
            <x14:sparkline>
              <xm:f>Investments_Breakdown!F196:O196</xm:f>
              <xm:sqref>C196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C2:AS74"/>
  <sheetViews>
    <sheetView zoomScale="90" zoomScaleNormal="90" workbookViewId="0">
      <selection activeCell="Q76" sqref="Q76"/>
    </sheetView>
  </sheetViews>
  <sheetFormatPr defaultRowHeight="10.5" x14ac:dyDescent="0.15"/>
  <cols>
    <col min="1" max="1" width="18.140625" customWidth="1"/>
    <col min="2" max="2" width="18.42578125" customWidth="1"/>
    <col min="3" max="3" width="10.7109375" customWidth="1"/>
    <col min="4" max="12" width="9.140625" hidden="1" customWidth="1"/>
    <col min="13" max="15" width="0" hidden="1" customWidth="1"/>
    <col min="16" max="25" width="17.85546875" customWidth="1"/>
    <col min="26" max="26" width="17.7109375" customWidth="1"/>
  </cols>
  <sheetData>
    <row r="2" spans="3:45" ht="18.75" x14ac:dyDescent="0.15">
      <c r="C2" s="1" t="s">
        <v>52</v>
      </c>
    </row>
    <row r="3" spans="3:45" ht="12" x14ac:dyDescent="0.2">
      <c r="C3" s="32" t="s">
        <v>67</v>
      </c>
    </row>
    <row r="4" spans="3:45" ht="12" x14ac:dyDescent="0.2">
      <c r="C4" s="25"/>
    </row>
    <row r="5" spans="3:45" ht="18.75" x14ac:dyDescent="0.15">
      <c r="C5" s="9" t="s">
        <v>49</v>
      </c>
    </row>
    <row r="6" spans="3:45" ht="15" x14ac:dyDescent="0.15">
      <c r="C6" s="2"/>
      <c r="D6" s="3">
        <v>1992</v>
      </c>
      <c r="E6" s="3">
        <v>1993</v>
      </c>
      <c r="F6" s="3">
        <v>1994</v>
      </c>
      <c r="G6" s="3">
        <v>1995</v>
      </c>
      <c r="H6" s="3">
        <v>1996</v>
      </c>
      <c r="I6" s="3">
        <v>1997</v>
      </c>
      <c r="J6" s="3">
        <v>1998</v>
      </c>
      <c r="K6" s="3">
        <v>1999</v>
      </c>
      <c r="L6" s="3">
        <v>2000</v>
      </c>
      <c r="M6" s="3">
        <v>2001</v>
      </c>
      <c r="N6" s="3">
        <f>M6+1</f>
        <v>2002</v>
      </c>
      <c r="O6" s="3">
        <f t="shared" ref="O6:Z6" si="0">N6+1</f>
        <v>2003</v>
      </c>
      <c r="P6" s="3">
        <f t="shared" si="0"/>
        <v>2004</v>
      </c>
      <c r="Q6" s="3">
        <f t="shared" si="0"/>
        <v>2005</v>
      </c>
      <c r="R6" s="3">
        <f t="shared" si="0"/>
        <v>2006</v>
      </c>
      <c r="S6" s="3">
        <f t="shared" si="0"/>
        <v>2007</v>
      </c>
      <c r="T6" s="3">
        <f t="shared" si="0"/>
        <v>2008</v>
      </c>
      <c r="U6" s="3">
        <f t="shared" si="0"/>
        <v>2009</v>
      </c>
      <c r="V6" s="3">
        <f t="shared" si="0"/>
        <v>2010</v>
      </c>
      <c r="W6" s="3">
        <f t="shared" si="0"/>
        <v>2011</v>
      </c>
      <c r="X6" s="3">
        <f t="shared" si="0"/>
        <v>2012</v>
      </c>
      <c r="Y6" s="114">
        <f t="shared" si="0"/>
        <v>2013</v>
      </c>
      <c r="Z6" s="114">
        <f t="shared" si="0"/>
        <v>2014</v>
      </c>
    </row>
    <row r="7" spans="3:45" ht="15" x14ac:dyDescent="0.15">
      <c r="C7" s="132" t="s">
        <v>0</v>
      </c>
      <c r="D7" s="26"/>
      <c r="E7" s="27"/>
      <c r="F7" s="27"/>
      <c r="G7" s="27"/>
      <c r="H7" s="27"/>
      <c r="I7" s="27"/>
      <c r="J7" s="27"/>
      <c r="K7" s="27"/>
      <c r="L7" s="16"/>
      <c r="M7" s="5"/>
      <c r="N7" s="5">
        <v>0</v>
      </c>
      <c r="O7" s="38">
        <v>0</v>
      </c>
      <c r="P7" s="126">
        <v>0</v>
      </c>
      <c r="Q7" s="127">
        <v>0</v>
      </c>
      <c r="R7" s="127">
        <v>0</v>
      </c>
      <c r="S7" s="127">
        <v>0</v>
      </c>
      <c r="T7" s="127">
        <v>0</v>
      </c>
      <c r="U7" s="127">
        <v>0</v>
      </c>
      <c r="V7" s="127">
        <v>0</v>
      </c>
      <c r="W7" s="127">
        <v>0</v>
      </c>
      <c r="X7" s="127">
        <v>0</v>
      </c>
      <c r="Y7" s="131">
        <v>0</v>
      </c>
      <c r="Z7" s="131">
        <v>0</v>
      </c>
      <c r="AS7" t="s">
        <v>65</v>
      </c>
    </row>
    <row r="8" spans="3:45" ht="15" x14ac:dyDescent="0.15">
      <c r="C8" s="132" t="s">
        <v>1</v>
      </c>
      <c r="D8" s="28"/>
      <c r="E8" s="29"/>
      <c r="F8" s="29"/>
      <c r="G8" s="29"/>
      <c r="H8" s="29"/>
      <c r="I8" s="29"/>
      <c r="J8" s="29"/>
      <c r="K8" s="29"/>
      <c r="L8" s="19"/>
      <c r="M8" s="5"/>
      <c r="N8" s="5">
        <v>0</v>
      </c>
      <c r="O8" s="5">
        <v>0</v>
      </c>
      <c r="P8" s="129">
        <v>163652.585036</v>
      </c>
      <c r="Q8" s="115">
        <v>184976.86570299999</v>
      </c>
      <c r="R8" s="115">
        <v>201867.41210099999</v>
      </c>
      <c r="S8" s="115">
        <v>220375.82069600001</v>
      </c>
      <c r="T8" s="115">
        <v>223805.29508700001</v>
      </c>
      <c r="U8" s="115">
        <v>234468.41987499999</v>
      </c>
      <c r="V8" s="115">
        <v>248624.240636</v>
      </c>
      <c r="W8" s="115">
        <v>256586.201997</v>
      </c>
      <c r="X8" s="115">
        <v>264526.37298699998</v>
      </c>
      <c r="Y8" s="115">
        <v>270748.12467599998</v>
      </c>
      <c r="Z8" s="115">
        <v>280849.59687900002</v>
      </c>
      <c r="AS8" t="s">
        <v>66</v>
      </c>
    </row>
    <row r="9" spans="3:45" ht="15" x14ac:dyDescent="0.15">
      <c r="C9" s="132" t="s">
        <v>2</v>
      </c>
      <c r="D9" s="17"/>
      <c r="E9" s="18"/>
      <c r="F9" s="18"/>
      <c r="G9" s="18"/>
      <c r="H9" s="18"/>
      <c r="I9" s="18"/>
      <c r="J9" s="18"/>
      <c r="K9" s="18"/>
      <c r="L9" s="19"/>
      <c r="M9" s="5"/>
      <c r="N9" s="5">
        <v>0</v>
      </c>
      <c r="O9" s="38">
        <v>0</v>
      </c>
      <c r="P9" s="128">
        <v>0</v>
      </c>
      <c r="Q9" s="124">
        <v>0</v>
      </c>
      <c r="R9" s="124">
        <v>0</v>
      </c>
      <c r="S9" s="124">
        <v>0</v>
      </c>
      <c r="T9" s="124">
        <v>0</v>
      </c>
      <c r="U9" s="124">
        <v>0</v>
      </c>
      <c r="V9" s="124">
        <v>0</v>
      </c>
      <c r="W9" s="124">
        <v>0</v>
      </c>
      <c r="X9" s="124">
        <v>0</v>
      </c>
      <c r="Y9" s="115">
        <v>0</v>
      </c>
      <c r="Z9" s="115">
        <v>0</v>
      </c>
      <c r="AS9" t="s">
        <v>67</v>
      </c>
    </row>
    <row r="10" spans="3:45" ht="15" x14ac:dyDescent="0.15">
      <c r="C10" s="132" t="s">
        <v>3</v>
      </c>
      <c r="D10" s="17"/>
      <c r="E10" s="18"/>
      <c r="F10" s="18"/>
      <c r="G10" s="18"/>
      <c r="H10" s="18"/>
      <c r="I10" s="18"/>
      <c r="J10" s="18"/>
      <c r="K10" s="18"/>
      <c r="L10" s="19"/>
      <c r="M10" s="5"/>
      <c r="N10" s="5">
        <v>0</v>
      </c>
      <c r="O10" s="5">
        <v>0</v>
      </c>
      <c r="P10" s="129">
        <v>426772.18199999997</v>
      </c>
      <c r="Q10" s="115">
        <v>450345.21799999999</v>
      </c>
      <c r="R10" s="115">
        <v>463416.87300000002</v>
      </c>
      <c r="S10" s="115">
        <v>469554.09700000001</v>
      </c>
      <c r="T10" s="115">
        <v>434259.60332200001</v>
      </c>
      <c r="U10" s="115">
        <v>429596.79039500002</v>
      </c>
      <c r="V10" s="115">
        <v>438421.224155</v>
      </c>
      <c r="W10" s="115">
        <v>447349.65468199999</v>
      </c>
      <c r="X10" s="115">
        <v>459817.59855</v>
      </c>
      <c r="Y10" s="115">
        <v>475637.356661</v>
      </c>
      <c r="Z10" s="115">
        <v>504408.91025299998</v>
      </c>
      <c r="AS10" t="s">
        <v>68</v>
      </c>
    </row>
    <row r="11" spans="3:45" ht="15" x14ac:dyDescent="0.15">
      <c r="C11" s="132" t="s">
        <v>4</v>
      </c>
      <c r="D11" s="17"/>
      <c r="E11" s="18"/>
      <c r="F11" s="18"/>
      <c r="G11" s="18"/>
      <c r="H11" s="18"/>
      <c r="I11" s="18"/>
      <c r="J11" s="18"/>
      <c r="K11" s="18"/>
      <c r="L11" s="19"/>
      <c r="M11" s="5"/>
      <c r="N11" s="5">
        <v>0</v>
      </c>
      <c r="O11" s="38">
        <v>0</v>
      </c>
      <c r="P11" s="128">
        <v>0</v>
      </c>
      <c r="Q11" s="124">
        <v>0</v>
      </c>
      <c r="R11" s="124">
        <v>0</v>
      </c>
      <c r="S11" s="124">
        <v>0</v>
      </c>
      <c r="T11" s="124">
        <v>0</v>
      </c>
      <c r="U11" s="124">
        <v>0</v>
      </c>
      <c r="V11" s="124">
        <v>0</v>
      </c>
      <c r="W11" s="124">
        <v>0</v>
      </c>
      <c r="X11" s="115">
        <v>0</v>
      </c>
      <c r="Y11" s="115">
        <v>0</v>
      </c>
      <c r="Z11" s="115">
        <v>0</v>
      </c>
    </row>
    <row r="12" spans="3:45" ht="15" x14ac:dyDescent="0.15">
      <c r="C12" s="132" t="s">
        <v>5</v>
      </c>
      <c r="D12" s="18"/>
      <c r="E12" s="18"/>
      <c r="F12" s="18"/>
      <c r="G12" s="18"/>
      <c r="H12" s="18"/>
      <c r="I12" s="18"/>
      <c r="J12" s="18"/>
      <c r="K12" s="18"/>
      <c r="L12" s="19"/>
      <c r="M12" s="5"/>
      <c r="N12" s="5">
        <v>0</v>
      </c>
      <c r="O12" s="38">
        <v>0</v>
      </c>
      <c r="P12" s="115">
        <v>291683</v>
      </c>
      <c r="Q12" s="115">
        <v>316933</v>
      </c>
      <c r="R12" s="115">
        <v>328761</v>
      </c>
      <c r="S12" s="115">
        <v>350391</v>
      </c>
      <c r="T12" s="115">
        <v>332110</v>
      </c>
      <c r="U12" s="115">
        <v>358264</v>
      </c>
      <c r="V12" s="115">
        <v>387229</v>
      </c>
      <c r="W12" s="115">
        <v>396623</v>
      </c>
      <c r="X12" s="115">
        <v>428112</v>
      </c>
      <c r="Y12" s="115">
        <v>442255</v>
      </c>
      <c r="Z12" s="115">
        <v>450961</v>
      </c>
    </row>
    <row r="13" spans="3:45" ht="15" x14ac:dyDescent="0.15">
      <c r="C13" s="132" t="s">
        <v>6</v>
      </c>
      <c r="D13" s="17"/>
      <c r="E13" s="18"/>
      <c r="F13" s="18"/>
      <c r="G13" s="18"/>
      <c r="H13" s="18"/>
      <c r="I13" s="18"/>
      <c r="J13" s="18"/>
      <c r="K13" s="18"/>
      <c r="L13" s="19"/>
      <c r="M13" s="6"/>
      <c r="N13" s="6">
        <v>0</v>
      </c>
      <c r="O13" s="6">
        <v>0</v>
      </c>
      <c r="P13" s="129">
        <v>1160468</v>
      </c>
      <c r="Q13" s="115">
        <v>1221708</v>
      </c>
      <c r="R13" s="115">
        <v>1273662</v>
      </c>
      <c r="S13" s="115">
        <v>1311125</v>
      </c>
      <c r="T13" s="115">
        <v>1310301</v>
      </c>
      <c r="U13" s="115">
        <v>1352764</v>
      </c>
      <c r="V13" s="115">
        <v>1406891</v>
      </c>
      <c r="W13" s="115">
        <v>1438178</v>
      </c>
      <c r="X13" s="115">
        <v>1506295</v>
      </c>
      <c r="Y13" s="115">
        <v>1567412</v>
      </c>
      <c r="Z13" s="115">
        <v>0</v>
      </c>
    </row>
    <row r="14" spans="3:45" ht="15" x14ac:dyDescent="0.15">
      <c r="C14" s="132" t="s">
        <v>7</v>
      </c>
      <c r="D14" s="17"/>
      <c r="E14" s="18"/>
      <c r="F14" s="18"/>
      <c r="G14" s="18"/>
      <c r="H14" s="18"/>
      <c r="I14" s="18"/>
      <c r="J14" s="18"/>
      <c r="K14" s="18"/>
      <c r="L14" s="19"/>
      <c r="M14" s="5"/>
      <c r="N14" s="5">
        <v>0</v>
      </c>
      <c r="O14" s="38">
        <v>0</v>
      </c>
      <c r="P14" s="128">
        <v>0</v>
      </c>
      <c r="Q14" s="124">
        <v>0</v>
      </c>
      <c r="R14" s="124">
        <v>0</v>
      </c>
      <c r="S14" s="124">
        <v>0</v>
      </c>
      <c r="T14" s="124">
        <v>0</v>
      </c>
      <c r="U14" s="124">
        <v>0</v>
      </c>
      <c r="V14" s="124">
        <v>0</v>
      </c>
      <c r="W14" s="124">
        <v>0</v>
      </c>
      <c r="X14" s="124">
        <v>0</v>
      </c>
      <c r="Y14" s="115">
        <v>0</v>
      </c>
      <c r="Z14" s="115">
        <v>0</v>
      </c>
    </row>
    <row r="15" spans="3:45" ht="15" x14ac:dyDescent="0.15">
      <c r="C15" s="132" t="s">
        <v>8</v>
      </c>
      <c r="D15" s="17"/>
      <c r="E15" s="18"/>
      <c r="F15" s="18"/>
      <c r="G15" s="29"/>
      <c r="H15" s="29"/>
      <c r="I15" s="29"/>
      <c r="J15" s="29"/>
      <c r="K15" s="29"/>
      <c r="L15" s="30"/>
      <c r="M15" s="29"/>
      <c r="N15" s="29">
        <v>0</v>
      </c>
      <c r="O15" s="38">
        <v>0</v>
      </c>
      <c r="P15" s="129">
        <v>0</v>
      </c>
      <c r="Q15" s="115">
        <v>0</v>
      </c>
      <c r="R15" s="115">
        <v>0</v>
      </c>
      <c r="S15" s="115">
        <v>0</v>
      </c>
      <c r="T15" s="115">
        <v>0</v>
      </c>
      <c r="U15" s="115">
        <v>0</v>
      </c>
      <c r="V15" s="115">
        <v>0</v>
      </c>
      <c r="W15" s="115">
        <v>0</v>
      </c>
      <c r="X15" s="115">
        <v>0</v>
      </c>
      <c r="Y15" s="115">
        <v>1451.7570000000001</v>
      </c>
      <c r="Z15" s="115">
        <v>0</v>
      </c>
    </row>
    <row r="16" spans="3:45" ht="15" x14ac:dyDescent="0.15">
      <c r="C16" s="132" t="s">
        <v>9</v>
      </c>
      <c r="D16" s="28"/>
      <c r="E16" s="29"/>
      <c r="F16" s="29"/>
      <c r="G16" s="29"/>
      <c r="H16" s="29"/>
      <c r="I16" s="29"/>
      <c r="J16" s="29"/>
      <c r="K16" s="29"/>
      <c r="L16" s="71"/>
      <c r="M16" s="5"/>
      <c r="N16" s="5">
        <v>0</v>
      </c>
      <c r="O16" s="38">
        <v>0</v>
      </c>
      <c r="P16" s="115">
        <v>171893.41822783003</v>
      </c>
      <c r="Q16" s="115">
        <v>186841.52703904998</v>
      </c>
      <c r="R16" s="115">
        <v>205676.92889631999</v>
      </c>
      <c r="S16" s="115">
        <v>214030.80681426998</v>
      </c>
      <c r="T16" s="115">
        <v>226486.09815523002</v>
      </c>
      <c r="U16" s="115">
        <v>237240.24251074478</v>
      </c>
      <c r="V16" s="115">
        <v>237629.48247818006</v>
      </c>
      <c r="W16" s="115">
        <v>250145.42451507997</v>
      </c>
      <c r="X16" s="115">
        <v>258530.22682812635</v>
      </c>
      <c r="Y16" s="115">
        <v>274992.04566232621</v>
      </c>
      <c r="Z16" s="115">
        <v>302000.04069438099</v>
      </c>
    </row>
    <row r="17" spans="3:26" ht="15" x14ac:dyDescent="0.15">
      <c r="C17" s="132" t="s">
        <v>10</v>
      </c>
      <c r="D17" s="28"/>
      <c r="E17" s="29"/>
      <c r="F17" s="29"/>
      <c r="G17" s="29"/>
      <c r="H17" s="29"/>
      <c r="I17" s="29"/>
      <c r="J17" s="29"/>
      <c r="K17" s="29"/>
      <c r="L17" s="30"/>
      <c r="M17" s="5"/>
      <c r="N17" s="5">
        <v>0</v>
      </c>
      <c r="O17" s="5">
        <v>0</v>
      </c>
      <c r="P17" s="129">
        <v>91675</v>
      </c>
      <c r="Q17" s="115">
        <v>102026</v>
      </c>
      <c r="R17" s="115">
        <v>109584</v>
      </c>
      <c r="S17" s="115">
        <v>117037</v>
      </c>
      <c r="T17" s="115">
        <v>109198</v>
      </c>
      <c r="U17" s="115">
        <v>122340</v>
      </c>
      <c r="V17" s="115">
        <v>131204</v>
      </c>
      <c r="W17" s="115">
        <v>130253</v>
      </c>
      <c r="X17" s="115">
        <v>138503</v>
      </c>
      <c r="Y17" s="115">
        <v>147744</v>
      </c>
      <c r="Z17" s="115">
        <v>155927</v>
      </c>
    </row>
    <row r="18" spans="3:26" ht="15" x14ac:dyDescent="0.15">
      <c r="C18" s="132" t="s">
        <v>11</v>
      </c>
      <c r="D18" s="28"/>
      <c r="E18" s="29"/>
      <c r="F18" s="29"/>
      <c r="G18" s="29"/>
      <c r="H18" s="29"/>
      <c r="I18" s="29"/>
      <c r="J18" s="29"/>
      <c r="K18" s="29"/>
      <c r="L18" s="30"/>
      <c r="M18" s="5"/>
      <c r="N18" s="5">
        <v>0</v>
      </c>
      <c r="O18" s="5">
        <v>0</v>
      </c>
      <c r="P18" s="129">
        <v>0</v>
      </c>
      <c r="Q18" s="115">
        <v>0</v>
      </c>
      <c r="R18" s="115">
        <v>0</v>
      </c>
      <c r="S18" s="115">
        <v>0</v>
      </c>
      <c r="T18" s="115">
        <v>0</v>
      </c>
      <c r="U18" s="115">
        <v>0</v>
      </c>
      <c r="V18" s="115">
        <v>0</v>
      </c>
      <c r="W18" s="115">
        <v>0</v>
      </c>
      <c r="X18" s="115">
        <v>0</v>
      </c>
      <c r="Y18" s="115">
        <v>0</v>
      </c>
      <c r="Z18" s="115">
        <v>0</v>
      </c>
    </row>
    <row r="19" spans="3:26" ht="15" x14ac:dyDescent="0.15">
      <c r="C19" s="132" t="s">
        <v>12</v>
      </c>
      <c r="D19" s="29"/>
      <c r="E19" s="29"/>
      <c r="F19" s="29"/>
      <c r="G19" s="29"/>
      <c r="H19" s="29"/>
      <c r="I19" s="29"/>
      <c r="J19" s="29"/>
      <c r="K19" s="29"/>
      <c r="L19" s="30"/>
      <c r="M19" s="29"/>
      <c r="N19" s="5">
        <v>0</v>
      </c>
      <c r="O19" s="38">
        <v>0</v>
      </c>
      <c r="P19" s="129">
        <v>10600.2860874</v>
      </c>
      <c r="Q19" s="115">
        <v>11926.76648606</v>
      </c>
      <c r="R19" s="115">
        <v>13445.645124119999</v>
      </c>
      <c r="S19" s="115">
        <v>14937.586846370001</v>
      </c>
      <c r="T19" s="115">
        <v>14688.7643525</v>
      </c>
      <c r="U19" s="115">
        <v>16237.0931454</v>
      </c>
      <c r="V19" s="115">
        <v>15745.05115067</v>
      </c>
      <c r="W19" s="115">
        <v>14676.623763039999</v>
      </c>
      <c r="X19" s="115">
        <v>14949.651798749999</v>
      </c>
      <c r="Y19" s="115">
        <v>15338.182000000001</v>
      </c>
      <c r="Z19" s="115">
        <v>0</v>
      </c>
    </row>
    <row r="20" spans="3:26" ht="15" x14ac:dyDescent="0.15">
      <c r="C20" s="132" t="s">
        <v>13</v>
      </c>
      <c r="D20" s="17"/>
      <c r="E20" s="18"/>
      <c r="F20" s="18"/>
      <c r="G20" s="18"/>
      <c r="H20" s="18"/>
      <c r="I20" s="18"/>
      <c r="J20" s="18"/>
      <c r="K20" s="18"/>
      <c r="L20" s="19"/>
      <c r="M20" s="5"/>
      <c r="N20" s="5">
        <v>0</v>
      </c>
      <c r="O20" s="38">
        <v>0</v>
      </c>
      <c r="P20" s="129">
        <v>0</v>
      </c>
      <c r="Q20" s="115">
        <v>0</v>
      </c>
      <c r="R20" s="115">
        <v>0</v>
      </c>
      <c r="S20" s="115">
        <v>0</v>
      </c>
      <c r="T20" s="115">
        <v>25690</v>
      </c>
      <c r="U20" s="115">
        <v>27919</v>
      </c>
      <c r="V20" s="115">
        <v>30114</v>
      </c>
      <c r="W20" s="115">
        <v>31922</v>
      </c>
      <c r="X20" s="115">
        <v>34049</v>
      </c>
      <c r="Y20" s="115">
        <v>34510</v>
      </c>
      <c r="Z20" s="115">
        <v>0</v>
      </c>
    </row>
    <row r="21" spans="3:26" ht="15" x14ac:dyDescent="0.15">
      <c r="C21" s="132" t="s">
        <v>14</v>
      </c>
      <c r="D21" s="17"/>
      <c r="E21" s="18"/>
      <c r="F21" s="18"/>
      <c r="G21" s="18"/>
      <c r="H21" s="18"/>
      <c r="I21" s="18"/>
      <c r="J21" s="18"/>
      <c r="K21" s="18"/>
      <c r="L21" s="19"/>
      <c r="M21" s="5"/>
      <c r="N21" s="5">
        <v>0</v>
      </c>
      <c r="O21" s="5">
        <v>0</v>
      </c>
      <c r="P21" s="129">
        <v>0</v>
      </c>
      <c r="Q21" s="115">
        <v>0</v>
      </c>
      <c r="R21" s="115">
        <v>0</v>
      </c>
      <c r="S21" s="115">
        <v>0</v>
      </c>
      <c r="T21" s="115">
        <v>0</v>
      </c>
      <c r="U21" s="115">
        <v>0</v>
      </c>
      <c r="V21" s="115">
        <v>0</v>
      </c>
      <c r="W21" s="115">
        <v>0</v>
      </c>
      <c r="X21" s="115">
        <v>0</v>
      </c>
      <c r="Y21" s="115">
        <v>0</v>
      </c>
      <c r="Z21" s="115">
        <v>0</v>
      </c>
    </row>
    <row r="22" spans="3:26" ht="15" x14ac:dyDescent="0.15">
      <c r="C22" s="132" t="s">
        <v>15</v>
      </c>
      <c r="D22" s="17"/>
      <c r="E22" s="18"/>
      <c r="F22" s="18"/>
      <c r="G22" s="18"/>
      <c r="H22" s="18"/>
      <c r="I22" s="18"/>
      <c r="J22" s="18"/>
      <c r="K22" s="18"/>
      <c r="L22" s="19"/>
      <c r="M22" s="5"/>
      <c r="N22" s="38">
        <v>0</v>
      </c>
      <c r="O22" s="38">
        <v>0</v>
      </c>
      <c r="P22" s="128">
        <v>0</v>
      </c>
      <c r="Q22" s="124">
        <v>0</v>
      </c>
      <c r="R22" s="124">
        <v>0</v>
      </c>
      <c r="S22" s="124">
        <v>0</v>
      </c>
      <c r="T22" s="124">
        <v>0</v>
      </c>
      <c r="U22" s="124">
        <v>0</v>
      </c>
      <c r="V22" s="124">
        <v>0</v>
      </c>
      <c r="W22" s="124">
        <v>0</v>
      </c>
      <c r="X22" s="124">
        <v>0</v>
      </c>
      <c r="Y22" s="115">
        <v>0</v>
      </c>
      <c r="Z22" s="115">
        <v>0</v>
      </c>
    </row>
    <row r="23" spans="3:26" ht="15" x14ac:dyDescent="0.15">
      <c r="C23" s="132" t="s">
        <v>16</v>
      </c>
      <c r="D23" s="17"/>
      <c r="E23" s="18"/>
      <c r="F23" s="18"/>
      <c r="G23" s="18"/>
      <c r="H23" s="18"/>
      <c r="I23" s="18"/>
      <c r="J23" s="18"/>
      <c r="K23" s="18"/>
      <c r="L23" s="19"/>
      <c r="M23" s="5"/>
      <c r="N23" s="38">
        <v>0</v>
      </c>
      <c r="O23" s="72">
        <v>0</v>
      </c>
      <c r="P23" s="128">
        <v>0</v>
      </c>
      <c r="Q23" s="124">
        <v>0</v>
      </c>
      <c r="R23" s="124">
        <v>0</v>
      </c>
      <c r="S23" s="124">
        <v>0</v>
      </c>
      <c r="T23" s="124">
        <v>0</v>
      </c>
      <c r="U23" s="124">
        <v>0</v>
      </c>
      <c r="V23" s="124">
        <v>0</v>
      </c>
      <c r="W23" s="124">
        <v>0</v>
      </c>
      <c r="X23" s="124">
        <v>0</v>
      </c>
      <c r="Y23" s="115">
        <v>0</v>
      </c>
      <c r="Z23" s="115">
        <v>0</v>
      </c>
    </row>
    <row r="24" spans="3:26" ht="15" x14ac:dyDescent="0.15">
      <c r="C24" s="132" t="s">
        <v>17</v>
      </c>
      <c r="D24" s="28"/>
      <c r="E24" s="29"/>
      <c r="F24" s="29"/>
      <c r="G24" s="29"/>
      <c r="H24" s="29"/>
      <c r="I24" s="29"/>
      <c r="J24" s="18"/>
      <c r="K24" s="18"/>
      <c r="L24" s="19"/>
      <c r="M24" s="5"/>
      <c r="N24" s="5">
        <v>0</v>
      </c>
      <c r="O24" s="5">
        <v>0</v>
      </c>
      <c r="P24" s="129">
        <v>467722</v>
      </c>
      <c r="Q24" s="115">
        <v>519008</v>
      </c>
      <c r="R24" s="115">
        <v>539959</v>
      </c>
      <c r="S24" s="115">
        <v>530838</v>
      </c>
      <c r="T24" s="115">
        <v>505362</v>
      </c>
      <c r="U24" s="115">
        <v>560780</v>
      </c>
      <c r="V24" s="115">
        <v>586815</v>
      </c>
      <c r="W24" s="115">
        <v>585665</v>
      </c>
      <c r="X24" s="115">
        <v>603706</v>
      </c>
      <c r="Y24" s="115">
        <v>641230</v>
      </c>
      <c r="Z24" s="115">
        <v>703134</v>
      </c>
    </row>
    <row r="25" spans="3:26" ht="15" x14ac:dyDescent="0.15">
      <c r="C25" s="132" t="s">
        <v>18</v>
      </c>
      <c r="D25" s="17"/>
      <c r="E25" s="18"/>
      <c r="F25" s="18"/>
      <c r="G25" s="18"/>
      <c r="H25" s="18"/>
      <c r="I25" s="18"/>
      <c r="J25" s="18"/>
      <c r="K25" s="18"/>
      <c r="L25" s="19"/>
      <c r="M25" s="5"/>
      <c r="N25" s="38">
        <v>0</v>
      </c>
      <c r="O25" s="38">
        <v>0</v>
      </c>
      <c r="P25" s="129">
        <v>0</v>
      </c>
      <c r="Q25" s="115">
        <v>0</v>
      </c>
      <c r="R25" s="115">
        <v>0</v>
      </c>
      <c r="S25" s="115">
        <v>0</v>
      </c>
      <c r="T25" s="115">
        <v>0</v>
      </c>
      <c r="U25" s="115">
        <v>0</v>
      </c>
      <c r="V25" s="115">
        <v>0</v>
      </c>
      <c r="W25" s="115">
        <v>0</v>
      </c>
      <c r="X25" s="115">
        <v>0</v>
      </c>
      <c r="Y25" s="115">
        <v>0</v>
      </c>
      <c r="Z25" s="115">
        <v>0</v>
      </c>
    </row>
    <row r="26" spans="3:26" ht="15" x14ac:dyDescent="0.15">
      <c r="C26" s="132" t="s">
        <v>19</v>
      </c>
      <c r="D26" s="17"/>
      <c r="E26" s="18"/>
      <c r="F26" s="18"/>
      <c r="G26" s="18"/>
      <c r="H26" s="18"/>
      <c r="I26" s="18"/>
      <c r="J26" s="18"/>
      <c r="K26" s="18"/>
      <c r="L26" s="19"/>
      <c r="M26" s="5"/>
      <c r="N26" s="38">
        <v>0</v>
      </c>
      <c r="O26" s="38">
        <v>0</v>
      </c>
      <c r="P26" s="128">
        <v>0</v>
      </c>
      <c r="Q26" s="124">
        <v>0</v>
      </c>
      <c r="R26" s="124">
        <v>0</v>
      </c>
      <c r="S26" s="124">
        <v>0</v>
      </c>
      <c r="T26" s="124">
        <v>0</v>
      </c>
      <c r="U26" s="124">
        <v>0</v>
      </c>
      <c r="V26" s="124">
        <v>0</v>
      </c>
      <c r="W26" s="124">
        <v>0</v>
      </c>
      <c r="X26" s="124">
        <v>0</v>
      </c>
      <c r="Y26" s="115">
        <v>0</v>
      </c>
      <c r="Z26" s="115">
        <v>0</v>
      </c>
    </row>
    <row r="27" spans="3:26" ht="15" x14ac:dyDescent="0.15">
      <c r="C27" s="132" t="s">
        <v>20</v>
      </c>
      <c r="D27" s="17"/>
      <c r="E27" s="18"/>
      <c r="F27" s="18"/>
      <c r="G27" s="18"/>
      <c r="H27" s="18"/>
      <c r="I27" s="18"/>
      <c r="J27" s="18"/>
      <c r="K27" s="18"/>
      <c r="L27" s="19"/>
      <c r="M27" s="5"/>
      <c r="N27" s="5">
        <v>0</v>
      </c>
      <c r="O27" s="5">
        <v>0</v>
      </c>
      <c r="P27" s="129">
        <v>155.05000000000001</v>
      </c>
      <c r="Q27" s="115">
        <v>188.77</v>
      </c>
      <c r="R27" s="115">
        <v>243.6</v>
      </c>
      <c r="S27" s="115">
        <v>329.96</v>
      </c>
      <c r="T27" s="115">
        <v>394.09</v>
      </c>
      <c r="U27" s="115">
        <v>360.14</v>
      </c>
      <c r="V27" s="115">
        <v>362.1</v>
      </c>
      <c r="W27" s="115">
        <v>356.88</v>
      </c>
      <c r="X27" s="115">
        <v>389.48</v>
      </c>
      <c r="Y27" s="115">
        <v>372.84</v>
      </c>
      <c r="Z27" s="115">
        <v>0</v>
      </c>
    </row>
    <row r="28" spans="3:26" ht="15" x14ac:dyDescent="0.15">
      <c r="C28" s="132" t="s">
        <v>21</v>
      </c>
      <c r="D28" s="17"/>
      <c r="E28" s="18"/>
      <c r="F28" s="18"/>
      <c r="G28" s="18"/>
      <c r="H28" s="18"/>
      <c r="I28" s="18"/>
      <c r="J28" s="18"/>
      <c r="K28" s="18"/>
      <c r="L28" s="19"/>
      <c r="M28" s="5"/>
      <c r="N28" s="5">
        <v>0</v>
      </c>
      <c r="O28" s="38">
        <v>0</v>
      </c>
      <c r="P28" s="128">
        <v>0</v>
      </c>
      <c r="Q28" s="124">
        <v>0</v>
      </c>
      <c r="R28" s="124">
        <v>0</v>
      </c>
      <c r="S28" s="124">
        <v>0</v>
      </c>
      <c r="T28" s="124">
        <v>0</v>
      </c>
      <c r="U28" s="124">
        <v>0</v>
      </c>
      <c r="V28" s="124">
        <v>0</v>
      </c>
      <c r="W28" s="124">
        <v>0</v>
      </c>
      <c r="X28" s="124">
        <v>0</v>
      </c>
      <c r="Y28" s="115">
        <v>0</v>
      </c>
      <c r="Z28" s="115">
        <v>0</v>
      </c>
    </row>
    <row r="29" spans="3:26" ht="15" x14ac:dyDescent="0.15">
      <c r="C29" s="132" t="s">
        <v>22</v>
      </c>
      <c r="D29" s="28"/>
      <c r="E29" s="29"/>
      <c r="F29" s="29"/>
      <c r="G29" s="29"/>
      <c r="H29" s="29"/>
      <c r="I29" s="29"/>
      <c r="J29" s="29"/>
      <c r="K29" s="29"/>
      <c r="L29" s="30"/>
      <c r="M29" s="5"/>
      <c r="N29" s="5">
        <v>0</v>
      </c>
      <c r="O29" s="38">
        <v>0</v>
      </c>
      <c r="P29" s="128">
        <v>0</v>
      </c>
      <c r="Q29" s="124">
        <v>0</v>
      </c>
      <c r="R29" s="124">
        <v>0</v>
      </c>
      <c r="S29" s="124">
        <v>0</v>
      </c>
      <c r="T29" s="124">
        <v>0</v>
      </c>
      <c r="U29" s="124">
        <v>0</v>
      </c>
      <c r="V29" s="124">
        <v>0</v>
      </c>
      <c r="W29" s="124">
        <v>0</v>
      </c>
      <c r="X29" s="124">
        <v>0</v>
      </c>
      <c r="Y29" s="115">
        <v>445572</v>
      </c>
      <c r="Z29" s="115">
        <v>511958</v>
      </c>
    </row>
    <row r="30" spans="3:26" ht="15" x14ac:dyDescent="0.15">
      <c r="C30" s="132" t="s">
        <v>23</v>
      </c>
      <c r="D30" s="17"/>
      <c r="E30" s="18"/>
      <c r="F30" s="18"/>
      <c r="G30" s="18"/>
      <c r="H30" s="18"/>
      <c r="I30" s="18"/>
      <c r="J30" s="18"/>
      <c r="K30" s="18"/>
      <c r="L30" s="19"/>
      <c r="M30" s="5"/>
      <c r="N30" s="5">
        <v>0</v>
      </c>
      <c r="O30" s="38">
        <v>0</v>
      </c>
      <c r="P30" s="115">
        <v>0</v>
      </c>
      <c r="Q30" s="115">
        <v>0</v>
      </c>
      <c r="R30" s="115">
        <v>0</v>
      </c>
      <c r="S30" s="115">
        <v>0</v>
      </c>
      <c r="T30" s="115">
        <v>0</v>
      </c>
      <c r="U30" s="115">
        <v>0</v>
      </c>
      <c r="V30" s="115">
        <v>0</v>
      </c>
      <c r="W30" s="115">
        <v>0</v>
      </c>
      <c r="X30" s="115">
        <v>0</v>
      </c>
      <c r="Y30" s="115">
        <v>0</v>
      </c>
      <c r="Z30" s="115">
        <v>0</v>
      </c>
    </row>
    <row r="31" spans="3:26" ht="15" x14ac:dyDescent="0.15">
      <c r="C31" s="132" t="s">
        <v>24</v>
      </c>
      <c r="D31" s="17"/>
      <c r="E31" s="18"/>
      <c r="F31" s="18"/>
      <c r="G31" s="75"/>
      <c r="H31" s="75"/>
      <c r="I31" s="75"/>
      <c r="J31" s="75"/>
      <c r="K31" s="75"/>
      <c r="L31" s="19"/>
      <c r="M31" s="5"/>
      <c r="N31" s="5">
        <v>0</v>
      </c>
      <c r="O31" s="38">
        <v>0</v>
      </c>
      <c r="P31" s="128">
        <v>0</v>
      </c>
      <c r="Q31" s="124">
        <v>0</v>
      </c>
      <c r="R31" s="124">
        <v>0</v>
      </c>
      <c r="S31" s="124">
        <v>0</v>
      </c>
      <c r="T31" s="124">
        <v>0</v>
      </c>
      <c r="U31" s="124">
        <v>0</v>
      </c>
      <c r="V31" s="124">
        <v>0</v>
      </c>
      <c r="W31" s="124">
        <v>0</v>
      </c>
      <c r="X31" s="124">
        <v>0</v>
      </c>
      <c r="Y31" s="115">
        <v>0</v>
      </c>
      <c r="Z31" s="115">
        <v>0</v>
      </c>
    </row>
    <row r="32" spans="3:26" ht="15" x14ac:dyDescent="0.15">
      <c r="C32" s="132" t="s">
        <v>25</v>
      </c>
      <c r="D32" s="28"/>
      <c r="E32" s="29"/>
      <c r="F32" s="29"/>
      <c r="G32" s="29"/>
      <c r="H32" s="29"/>
      <c r="I32" s="29"/>
      <c r="J32" s="29"/>
      <c r="K32" s="29"/>
      <c r="L32" s="30"/>
      <c r="M32" s="10"/>
      <c r="N32" s="10">
        <v>0</v>
      </c>
      <c r="O32" s="38">
        <v>0</v>
      </c>
      <c r="P32" s="128">
        <v>0</v>
      </c>
      <c r="Q32" s="124">
        <v>0</v>
      </c>
      <c r="R32" s="124">
        <v>0</v>
      </c>
      <c r="S32" s="124">
        <v>0</v>
      </c>
      <c r="T32" s="115">
        <v>53918.065390392803</v>
      </c>
      <c r="U32" s="115">
        <v>60907.728651997604</v>
      </c>
      <c r="V32" s="115">
        <v>62118.954389994906</v>
      </c>
      <c r="W32" s="115">
        <v>56049.82393343185</v>
      </c>
      <c r="X32" s="115">
        <v>55197.908257227275</v>
      </c>
      <c r="Y32" s="115">
        <v>55636.603513984286</v>
      </c>
      <c r="Z32" s="115">
        <v>57576</v>
      </c>
    </row>
    <row r="33" spans="3:26" ht="15" x14ac:dyDescent="0.15">
      <c r="C33" s="132" t="s">
        <v>26</v>
      </c>
      <c r="D33" s="17"/>
      <c r="E33" s="18"/>
      <c r="F33" s="18"/>
      <c r="G33" s="18"/>
      <c r="H33" s="18"/>
      <c r="I33" s="18"/>
      <c r="J33" s="18"/>
      <c r="K33" s="18"/>
      <c r="L33" s="19"/>
      <c r="M33" s="5"/>
      <c r="N33" s="5">
        <v>0</v>
      </c>
      <c r="O33" s="38">
        <v>0</v>
      </c>
      <c r="P33" s="128">
        <v>0</v>
      </c>
      <c r="Q33" s="124">
        <v>0</v>
      </c>
      <c r="R33" s="124">
        <v>0</v>
      </c>
      <c r="S33" s="124">
        <v>0</v>
      </c>
      <c r="T33" s="124">
        <v>0</v>
      </c>
      <c r="U33" s="124">
        <v>0</v>
      </c>
      <c r="V33" s="124">
        <v>0</v>
      </c>
      <c r="W33" s="115">
        <v>0</v>
      </c>
      <c r="X33" s="115">
        <v>0</v>
      </c>
      <c r="Y33" s="115">
        <v>0</v>
      </c>
      <c r="Z33" s="115">
        <v>0</v>
      </c>
    </row>
    <row r="34" spans="3:26" ht="15" x14ac:dyDescent="0.15">
      <c r="C34" s="132" t="s">
        <v>27</v>
      </c>
      <c r="D34" s="17"/>
      <c r="E34" s="18"/>
      <c r="F34" s="18"/>
      <c r="G34" s="18"/>
      <c r="H34" s="18"/>
      <c r="I34" s="18"/>
      <c r="J34" s="18"/>
      <c r="K34" s="18"/>
      <c r="L34" s="19"/>
      <c r="M34" s="5"/>
      <c r="N34" s="5">
        <v>0</v>
      </c>
      <c r="O34" s="5">
        <v>0</v>
      </c>
      <c r="P34" s="129">
        <v>2341825</v>
      </c>
      <c r="Q34" s="115">
        <v>2752689</v>
      </c>
      <c r="R34" s="115">
        <v>2930125</v>
      </c>
      <c r="S34" s="115">
        <v>3108868</v>
      </c>
      <c r="T34" s="115">
        <v>2569616</v>
      </c>
      <c r="U34" s="115">
        <v>2861802</v>
      </c>
      <c r="V34" s="115">
        <v>3078887</v>
      </c>
      <c r="W34" s="115">
        <v>3054912</v>
      </c>
      <c r="X34" s="115">
        <v>3272462</v>
      </c>
      <c r="Y34" s="115">
        <v>4180450</v>
      </c>
      <c r="Z34" s="115">
        <v>0</v>
      </c>
    </row>
    <row r="35" spans="3:26" ht="15" x14ac:dyDescent="0.15">
      <c r="C35" s="132" t="s">
        <v>28</v>
      </c>
      <c r="D35" s="29"/>
      <c r="E35" s="29"/>
      <c r="F35" s="29"/>
      <c r="G35" s="29"/>
      <c r="H35" s="29"/>
      <c r="I35" s="29"/>
      <c r="J35" s="29"/>
      <c r="K35" s="29"/>
      <c r="L35" s="30"/>
      <c r="M35" s="29"/>
      <c r="N35" s="29">
        <v>0</v>
      </c>
      <c r="O35" s="38">
        <v>0</v>
      </c>
      <c r="P35" s="128">
        <v>0</v>
      </c>
      <c r="Q35" s="124">
        <v>0</v>
      </c>
      <c r="R35" s="124">
        <v>0</v>
      </c>
      <c r="S35" s="124">
        <v>0</v>
      </c>
      <c r="T35" s="124">
        <v>0</v>
      </c>
      <c r="U35" s="124">
        <v>0</v>
      </c>
      <c r="V35" s="124">
        <v>0</v>
      </c>
      <c r="W35" s="124">
        <v>0</v>
      </c>
      <c r="X35" s="124">
        <v>0</v>
      </c>
      <c r="Y35" s="115">
        <v>0.99519999999999997</v>
      </c>
      <c r="Z35" s="115">
        <v>0</v>
      </c>
    </row>
    <row r="36" spans="3:26" ht="15" x14ac:dyDescent="0.15">
      <c r="C36" s="132" t="s">
        <v>29</v>
      </c>
      <c r="D36" s="17"/>
      <c r="E36" s="29"/>
      <c r="F36" s="29"/>
      <c r="G36" s="29"/>
      <c r="H36" s="29"/>
      <c r="I36" s="29"/>
      <c r="J36" s="29"/>
      <c r="K36" s="29"/>
      <c r="L36" s="30"/>
      <c r="M36" s="29"/>
      <c r="N36" s="29">
        <v>0</v>
      </c>
      <c r="O36" s="38">
        <v>0</v>
      </c>
      <c r="P36" s="128">
        <v>0</v>
      </c>
      <c r="Q36" s="124">
        <v>0</v>
      </c>
      <c r="R36" s="124">
        <v>0</v>
      </c>
      <c r="S36" s="115">
        <v>0</v>
      </c>
      <c r="T36" s="115">
        <v>0</v>
      </c>
      <c r="U36" s="115">
        <v>0</v>
      </c>
      <c r="V36" s="115">
        <v>0</v>
      </c>
      <c r="W36" s="115">
        <v>0</v>
      </c>
      <c r="X36" s="115">
        <v>0</v>
      </c>
      <c r="Y36" s="115">
        <v>0</v>
      </c>
      <c r="Z36" s="115">
        <v>0</v>
      </c>
    </row>
    <row r="37" spans="3:26" ht="15" x14ac:dyDescent="0.15">
      <c r="C37" s="132" t="s">
        <v>30</v>
      </c>
      <c r="D37" s="38"/>
      <c r="E37" s="38"/>
      <c r="F37" s="38"/>
      <c r="G37" s="38"/>
      <c r="H37" s="38"/>
      <c r="I37" s="38"/>
      <c r="J37" s="38"/>
      <c r="K37" s="38"/>
      <c r="L37" s="38"/>
      <c r="M37" s="38"/>
      <c r="N37" s="38">
        <v>0</v>
      </c>
      <c r="O37" s="38">
        <v>0</v>
      </c>
      <c r="P37" s="115">
        <v>10335</v>
      </c>
      <c r="Q37" s="115">
        <v>14361</v>
      </c>
      <c r="R37" s="115">
        <v>17276</v>
      </c>
      <c r="S37" s="115">
        <v>21761</v>
      </c>
      <c r="T37" s="115">
        <v>26094</v>
      </c>
      <c r="U37" s="115">
        <v>31255</v>
      </c>
      <c r="V37" s="115">
        <v>35128</v>
      </c>
      <c r="W37" s="115">
        <v>40896</v>
      </c>
      <c r="X37" s="115">
        <v>50848</v>
      </c>
      <c r="Y37" s="115">
        <v>62437</v>
      </c>
      <c r="Z37" s="115">
        <v>0</v>
      </c>
    </row>
    <row r="38" spans="3:26" ht="15" x14ac:dyDescent="0.15">
      <c r="C38" s="133" t="s">
        <v>34</v>
      </c>
      <c r="D38" s="20"/>
      <c r="E38" s="21"/>
      <c r="F38" s="21"/>
      <c r="G38" s="21"/>
      <c r="H38" s="21"/>
      <c r="I38" s="21"/>
      <c r="J38" s="21"/>
      <c r="K38" s="21"/>
      <c r="L38" s="22"/>
      <c r="M38" s="8"/>
      <c r="N38" s="8">
        <v>0</v>
      </c>
      <c r="O38" s="8">
        <v>0</v>
      </c>
      <c r="P38" s="130">
        <v>0</v>
      </c>
      <c r="Q38" s="116">
        <v>0</v>
      </c>
      <c r="R38" s="116">
        <v>0</v>
      </c>
      <c r="S38" s="116">
        <v>0</v>
      </c>
      <c r="T38" s="116">
        <v>0</v>
      </c>
      <c r="U38" s="116">
        <v>0</v>
      </c>
      <c r="V38" s="116">
        <v>0</v>
      </c>
      <c r="W38" s="116">
        <v>0</v>
      </c>
      <c r="X38" s="116">
        <v>0</v>
      </c>
      <c r="Y38" s="116">
        <v>0</v>
      </c>
      <c r="Z38" s="116">
        <v>0</v>
      </c>
    </row>
    <row r="41" spans="3:26" ht="18.75" hidden="1" x14ac:dyDescent="0.15">
      <c r="C41" s="9" t="s">
        <v>50</v>
      </c>
    </row>
    <row r="42" spans="3:26" ht="15" hidden="1" x14ac:dyDescent="0.15">
      <c r="C42" s="24"/>
      <c r="D42" s="3">
        <v>1992</v>
      </c>
      <c r="E42" s="3">
        <v>1993</v>
      </c>
      <c r="F42" s="3">
        <v>1994</v>
      </c>
      <c r="G42" s="3">
        <v>1995</v>
      </c>
      <c r="H42" s="3">
        <v>1996</v>
      </c>
      <c r="I42" s="3">
        <v>1997</v>
      </c>
      <c r="J42" s="3">
        <v>1998</v>
      </c>
      <c r="K42" s="3">
        <v>1999</v>
      </c>
      <c r="L42" s="3">
        <v>2000</v>
      </c>
      <c r="M42" s="3">
        <v>2001</v>
      </c>
      <c r="N42" s="3">
        <f>M42+1</f>
        <v>2002</v>
      </c>
      <c r="O42" s="3">
        <f t="shared" ref="O42:Y42" si="1">N42+1</f>
        <v>2003</v>
      </c>
      <c r="P42" s="3">
        <f t="shared" si="1"/>
        <v>2004</v>
      </c>
      <c r="Q42" s="3">
        <f t="shared" si="1"/>
        <v>2005</v>
      </c>
      <c r="R42" s="3">
        <f t="shared" si="1"/>
        <v>2006</v>
      </c>
      <c r="S42" s="3">
        <f t="shared" si="1"/>
        <v>2007</v>
      </c>
      <c r="T42" s="3">
        <f t="shared" si="1"/>
        <v>2008</v>
      </c>
      <c r="U42" s="3">
        <f t="shared" si="1"/>
        <v>2009</v>
      </c>
      <c r="V42" s="3">
        <f t="shared" si="1"/>
        <v>2010</v>
      </c>
      <c r="W42" s="3">
        <f t="shared" si="1"/>
        <v>2011</v>
      </c>
      <c r="X42" s="3">
        <f t="shared" si="1"/>
        <v>2012</v>
      </c>
      <c r="Y42" s="3">
        <f t="shared" si="1"/>
        <v>2013</v>
      </c>
    </row>
    <row r="43" spans="3:26" ht="15" hidden="1" x14ac:dyDescent="0.15">
      <c r="C43" s="4" t="s">
        <v>0</v>
      </c>
      <c r="D43" s="14"/>
      <c r="E43" s="15"/>
      <c r="F43" s="15"/>
      <c r="G43" s="15"/>
      <c r="H43" s="15"/>
      <c r="I43" s="15"/>
      <c r="J43" s="15"/>
      <c r="K43" s="15"/>
      <c r="L43" s="16"/>
      <c r="M43" s="35"/>
      <c r="N43" s="35"/>
      <c r="O43" s="35"/>
      <c r="P43" s="35"/>
      <c r="Q43" s="35"/>
      <c r="R43" s="35"/>
      <c r="S43" s="35"/>
      <c r="T43" s="35"/>
      <c r="U43" s="35"/>
      <c r="V43" s="35"/>
      <c r="W43" s="35"/>
      <c r="X43" s="35"/>
      <c r="Y43" s="35"/>
    </row>
    <row r="44" spans="3:26" ht="15" hidden="1" x14ac:dyDescent="0.15">
      <c r="C44" s="4" t="s">
        <v>1</v>
      </c>
      <c r="D44" s="17"/>
      <c r="E44" s="18"/>
      <c r="F44" s="18"/>
      <c r="G44" s="18"/>
      <c r="H44" s="18"/>
      <c r="I44" s="18"/>
      <c r="J44" s="18"/>
      <c r="K44" s="18"/>
      <c r="L44" s="19"/>
      <c r="M44" s="35"/>
      <c r="N44" s="35"/>
      <c r="O44" s="35"/>
      <c r="P44" s="35"/>
      <c r="Q44" s="35"/>
      <c r="R44" s="35"/>
      <c r="S44" s="35"/>
      <c r="T44" s="35"/>
      <c r="U44" s="35"/>
      <c r="V44" s="35"/>
      <c r="W44" s="35"/>
      <c r="X44" s="35"/>
      <c r="Y44" s="35"/>
    </row>
    <row r="45" spans="3:26" ht="15" hidden="1" x14ac:dyDescent="0.15">
      <c r="C45" s="4" t="s">
        <v>2</v>
      </c>
      <c r="D45" s="17"/>
      <c r="E45" s="18"/>
      <c r="F45" s="18"/>
      <c r="G45" s="18"/>
      <c r="H45" s="18"/>
      <c r="I45" s="18"/>
      <c r="J45" s="18"/>
      <c r="K45" s="18"/>
      <c r="L45" s="19"/>
      <c r="M45" s="35"/>
      <c r="N45" s="35"/>
      <c r="O45" s="35"/>
      <c r="P45" s="35"/>
      <c r="Q45" s="35"/>
      <c r="R45" s="35"/>
      <c r="S45" s="35"/>
      <c r="T45" s="35"/>
      <c r="U45" s="35"/>
      <c r="V45" s="35"/>
      <c r="W45" s="35"/>
      <c r="X45" s="35"/>
      <c r="Y45" s="35"/>
    </row>
    <row r="46" spans="3:26" ht="15" hidden="1" x14ac:dyDescent="0.15">
      <c r="C46" s="4" t="s">
        <v>3</v>
      </c>
      <c r="D46" s="17"/>
      <c r="E46" s="18"/>
      <c r="F46" s="18"/>
      <c r="G46" s="18"/>
      <c r="H46" s="18"/>
      <c r="I46" s="18"/>
      <c r="J46" s="18"/>
      <c r="K46" s="18"/>
      <c r="L46" s="19"/>
      <c r="M46" s="35"/>
      <c r="N46" s="35"/>
      <c r="O46" s="35"/>
      <c r="P46" s="35"/>
      <c r="Q46" s="35"/>
      <c r="R46" s="35"/>
      <c r="S46" s="35"/>
      <c r="T46" s="35"/>
      <c r="U46" s="35"/>
      <c r="V46" s="35"/>
      <c r="W46" s="35"/>
      <c r="X46" s="35"/>
      <c r="Y46" s="35"/>
    </row>
    <row r="47" spans="3:26" ht="15" hidden="1" x14ac:dyDescent="0.15">
      <c r="C47" s="4" t="s">
        <v>4</v>
      </c>
      <c r="D47" s="17"/>
      <c r="E47" s="18"/>
      <c r="F47" s="18"/>
      <c r="G47" s="18"/>
      <c r="H47" s="18"/>
      <c r="I47" s="18"/>
      <c r="J47" s="18"/>
      <c r="K47" s="18"/>
      <c r="L47" s="19"/>
      <c r="M47" s="35"/>
      <c r="N47" s="35"/>
      <c r="O47" s="35"/>
      <c r="P47" s="35"/>
      <c r="Q47" s="35"/>
      <c r="R47" s="35"/>
      <c r="S47" s="35"/>
      <c r="T47" s="35"/>
      <c r="U47" s="35"/>
      <c r="V47" s="35"/>
      <c r="W47" s="35"/>
      <c r="X47" s="35"/>
      <c r="Y47" s="35"/>
    </row>
    <row r="48" spans="3:26" ht="15" hidden="1" x14ac:dyDescent="0.15">
      <c r="C48" s="4" t="s">
        <v>5</v>
      </c>
      <c r="D48" s="17"/>
      <c r="E48" s="18"/>
      <c r="F48" s="18"/>
      <c r="G48" s="18"/>
      <c r="H48" s="18"/>
      <c r="I48" s="18"/>
      <c r="J48" s="18"/>
      <c r="K48" s="18"/>
      <c r="L48" s="19"/>
      <c r="M48" s="35"/>
      <c r="N48" s="35"/>
      <c r="O48" s="35"/>
      <c r="P48" s="35"/>
      <c r="Q48" s="35"/>
      <c r="R48" s="35"/>
      <c r="S48" s="35"/>
      <c r="T48" s="35"/>
      <c r="U48" s="35"/>
      <c r="V48" s="35"/>
      <c r="W48" s="35"/>
      <c r="X48" s="35"/>
      <c r="Y48" s="35"/>
    </row>
    <row r="49" spans="3:25" ht="15" hidden="1" x14ac:dyDescent="0.15">
      <c r="C49" s="4" t="s">
        <v>6</v>
      </c>
      <c r="D49" s="17"/>
      <c r="E49" s="18"/>
      <c r="F49" s="18"/>
      <c r="G49" s="18"/>
      <c r="H49" s="18"/>
      <c r="I49" s="18"/>
      <c r="J49" s="18"/>
      <c r="K49" s="18"/>
      <c r="L49" s="19"/>
      <c r="M49" s="34"/>
      <c r="N49" s="34"/>
      <c r="O49" s="34"/>
      <c r="P49" s="34"/>
      <c r="Q49" s="34"/>
      <c r="R49" s="34"/>
      <c r="S49" s="34"/>
      <c r="T49" s="34"/>
      <c r="U49" s="34"/>
      <c r="V49" s="34"/>
      <c r="W49" s="34"/>
      <c r="X49" s="34"/>
      <c r="Y49" s="34"/>
    </row>
    <row r="50" spans="3:25" ht="15" hidden="1" x14ac:dyDescent="0.15">
      <c r="C50" s="4" t="s">
        <v>7</v>
      </c>
      <c r="D50" s="17"/>
      <c r="E50" s="18"/>
      <c r="F50" s="18"/>
      <c r="G50" s="18"/>
      <c r="H50" s="18"/>
      <c r="I50" s="18"/>
      <c r="J50" s="18"/>
      <c r="K50" s="18"/>
      <c r="L50" s="19"/>
      <c r="M50" s="35"/>
      <c r="N50" s="35"/>
      <c r="O50" s="35"/>
      <c r="P50" s="35"/>
      <c r="Q50" s="35"/>
      <c r="R50" s="35"/>
      <c r="S50" s="35"/>
      <c r="T50" s="35"/>
      <c r="U50" s="35"/>
      <c r="V50" s="35"/>
      <c r="W50" s="35"/>
      <c r="X50" s="35"/>
      <c r="Y50" s="35"/>
    </row>
    <row r="51" spans="3:25" ht="15" hidden="1" x14ac:dyDescent="0.15">
      <c r="C51" s="4" t="s">
        <v>8</v>
      </c>
      <c r="D51" s="17"/>
      <c r="E51" s="18"/>
      <c r="F51" s="18"/>
      <c r="G51" s="18"/>
      <c r="H51" s="18"/>
      <c r="I51" s="18"/>
      <c r="J51" s="18"/>
      <c r="K51" s="18"/>
      <c r="L51" s="19"/>
      <c r="M51" s="35"/>
      <c r="N51" s="35"/>
      <c r="O51" s="35"/>
      <c r="P51" s="35"/>
      <c r="Q51" s="35"/>
      <c r="R51" s="35"/>
      <c r="S51" s="35"/>
      <c r="T51" s="35"/>
      <c r="U51" s="35"/>
      <c r="V51" s="35"/>
      <c r="W51" s="35"/>
      <c r="X51" s="35"/>
      <c r="Y51" s="35"/>
    </row>
    <row r="52" spans="3:25" ht="15" hidden="1" x14ac:dyDescent="0.15">
      <c r="C52" s="4" t="s">
        <v>9</v>
      </c>
      <c r="D52" s="17"/>
      <c r="E52" s="18"/>
      <c r="F52" s="18"/>
      <c r="G52" s="18"/>
      <c r="H52" s="18"/>
      <c r="I52" s="18"/>
      <c r="J52" s="18"/>
      <c r="K52" s="18"/>
      <c r="L52" s="19"/>
      <c r="M52" s="35"/>
      <c r="N52" s="35"/>
      <c r="O52" s="35"/>
      <c r="P52" s="35"/>
      <c r="Q52" s="35"/>
      <c r="R52" s="35"/>
      <c r="S52" s="35"/>
      <c r="T52" s="35"/>
      <c r="U52" s="35"/>
      <c r="V52" s="35"/>
      <c r="W52" s="35"/>
      <c r="X52" s="35"/>
      <c r="Y52" s="35"/>
    </row>
    <row r="53" spans="3:25" ht="15" hidden="1" x14ac:dyDescent="0.15">
      <c r="C53" s="4" t="s">
        <v>10</v>
      </c>
      <c r="D53" s="17"/>
      <c r="E53" s="18"/>
      <c r="F53" s="18"/>
      <c r="G53" s="18"/>
      <c r="H53" s="18"/>
      <c r="I53" s="18"/>
      <c r="J53" s="18"/>
      <c r="K53" s="18"/>
      <c r="L53" s="19"/>
      <c r="M53" s="35"/>
      <c r="N53" s="35"/>
      <c r="O53" s="35"/>
      <c r="P53" s="35"/>
      <c r="Q53" s="35"/>
      <c r="R53" s="35"/>
      <c r="S53" s="35"/>
      <c r="T53" s="35"/>
      <c r="U53" s="35"/>
      <c r="V53" s="35"/>
      <c r="W53" s="35"/>
      <c r="X53" s="35"/>
      <c r="Y53" s="35"/>
    </row>
    <row r="54" spans="3:25" ht="15" hidden="1" x14ac:dyDescent="0.15">
      <c r="C54" s="4" t="s">
        <v>11</v>
      </c>
      <c r="D54" s="17"/>
      <c r="E54" s="18"/>
      <c r="F54" s="18"/>
      <c r="G54" s="18"/>
      <c r="H54" s="18"/>
      <c r="I54" s="18"/>
      <c r="J54" s="18"/>
      <c r="K54" s="18"/>
      <c r="L54" s="19"/>
      <c r="M54" s="35"/>
      <c r="N54" s="35"/>
      <c r="O54" s="35"/>
      <c r="P54" s="35"/>
      <c r="Q54" s="35"/>
      <c r="R54" s="35"/>
      <c r="S54" s="35"/>
      <c r="T54" s="35"/>
      <c r="U54" s="35"/>
      <c r="V54" s="35"/>
      <c r="W54" s="35"/>
      <c r="X54" s="35"/>
      <c r="Y54" s="35"/>
    </row>
    <row r="55" spans="3:25" ht="15" hidden="1" x14ac:dyDescent="0.15">
      <c r="C55" s="4" t="s">
        <v>12</v>
      </c>
      <c r="D55" s="17"/>
      <c r="E55" s="18"/>
      <c r="F55" s="18"/>
      <c r="G55" s="18"/>
      <c r="H55" s="18"/>
      <c r="I55" s="18"/>
      <c r="J55" s="18"/>
      <c r="K55" s="18"/>
      <c r="L55" s="19"/>
      <c r="M55" s="35"/>
      <c r="N55" s="35"/>
      <c r="O55" s="35"/>
      <c r="P55" s="35"/>
      <c r="Q55" s="35"/>
      <c r="R55" s="35"/>
      <c r="S55" s="35"/>
      <c r="T55" s="35"/>
      <c r="U55" s="35"/>
      <c r="V55" s="35"/>
      <c r="W55" s="35"/>
      <c r="X55" s="35"/>
      <c r="Y55" s="35"/>
    </row>
    <row r="56" spans="3:25" ht="15" hidden="1" x14ac:dyDescent="0.15">
      <c r="C56" s="4" t="s">
        <v>13</v>
      </c>
      <c r="D56" s="17"/>
      <c r="E56" s="18"/>
      <c r="F56" s="18"/>
      <c r="G56" s="18"/>
      <c r="H56" s="18"/>
      <c r="I56" s="18"/>
      <c r="J56" s="18"/>
      <c r="K56" s="18"/>
      <c r="L56" s="19"/>
      <c r="M56" s="35"/>
      <c r="N56" s="35"/>
      <c r="O56" s="35"/>
      <c r="P56" s="35"/>
      <c r="Q56" s="35"/>
      <c r="R56" s="35"/>
      <c r="S56" s="35"/>
      <c r="T56" s="35"/>
      <c r="U56" s="35"/>
      <c r="V56" s="35"/>
      <c r="W56" s="35"/>
      <c r="X56" s="35"/>
      <c r="Y56" s="35"/>
    </row>
    <row r="57" spans="3:25" ht="15" hidden="1" x14ac:dyDescent="0.15">
      <c r="C57" s="4" t="s">
        <v>14</v>
      </c>
      <c r="D57" s="17"/>
      <c r="E57" s="18"/>
      <c r="F57" s="18"/>
      <c r="G57" s="18"/>
      <c r="H57" s="18"/>
      <c r="I57" s="18"/>
      <c r="J57" s="18"/>
      <c r="K57" s="18"/>
      <c r="L57" s="19"/>
      <c r="M57" s="35"/>
      <c r="N57" s="35"/>
      <c r="O57" s="35"/>
      <c r="P57" s="35"/>
      <c r="Q57" s="35"/>
      <c r="R57" s="35"/>
      <c r="S57" s="35"/>
      <c r="T57" s="35"/>
      <c r="U57" s="35"/>
      <c r="V57" s="35"/>
      <c r="W57" s="35"/>
      <c r="X57" s="35"/>
      <c r="Y57" s="35"/>
    </row>
    <row r="58" spans="3:25" ht="15" hidden="1" x14ac:dyDescent="0.15">
      <c r="C58" s="4" t="s">
        <v>15</v>
      </c>
      <c r="D58" s="17"/>
      <c r="E58" s="18"/>
      <c r="F58" s="18"/>
      <c r="G58" s="18"/>
      <c r="H58" s="18"/>
      <c r="I58" s="18"/>
      <c r="J58" s="18"/>
      <c r="K58" s="18"/>
      <c r="L58" s="19"/>
      <c r="M58" s="35"/>
      <c r="N58" s="35"/>
      <c r="O58" s="35"/>
      <c r="P58" s="35"/>
      <c r="Q58" s="35"/>
      <c r="R58" s="35"/>
      <c r="S58" s="35"/>
      <c r="T58" s="35"/>
      <c r="U58" s="35"/>
      <c r="V58" s="35"/>
      <c r="W58" s="35"/>
      <c r="X58" s="35"/>
      <c r="Y58" s="35"/>
    </row>
    <row r="59" spans="3:25" ht="15" hidden="1" x14ac:dyDescent="0.15">
      <c r="C59" s="4" t="s">
        <v>16</v>
      </c>
      <c r="D59" s="17"/>
      <c r="E59" s="18"/>
      <c r="F59" s="18"/>
      <c r="G59" s="18"/>
      <c r="H59" s="18"/>
      <c r="I59" s="18"/>
      <c r="J59" s="18"/>
      <c r="K59" s="18"/>
      <c r="L59" s="19"/>
      <c r="M59" s="35"/>
      <c r="N59" s="35"/>
      <c r="O59" s="35"/>
      <c r="P59" s="35"/>
      <c r="Q59" s="35"/>
      <c r="R59" s="35"/>
      <c r="S59" s="35"/>
      <c r="T59" s="35"/>
      <c r="U59" s="35"/>
      <c r="V59" s="35"/>
      <c r="W59" s="35"/>
      <c r="X59" s="35"/>
      <c r="Y59" s="35"/>
    </row>
    <row r="60" spans="3:25" ht="15" hidden="1" x14ac:dyDescent="0.15">
      <c r="C60" s="4" t="s">
        <v>17</v>
      </c>
      <c r="D60" s="17"/>
      <c r="E60" s="18"/>
      <c r="F60" s="18"/>
      <c r="G60" s="18"/>
      <c r="H60" s="18"/>
      <c r="I60" s="18"/>
      <c r="J60" s="18"/>
      <c r="K60" s="18"/>
      <c r="L60" s="19"/>
      <c r="M60" s="35"/>
      <c r="N60" s="35"/>
      <c r="O60" s="35"/>
      <c r="P60" s="35"/>
      <c r="Q60" s="35"/>
      <c r="R60" s="35"/>
      <c r="S60" s="35"/>
      <c r="T60" s="35"/>
      <c r="U60" s="35"/>
      <c r="V60" s="35"/>
      <c r="W60" s="35"/>
      <c r="X60" s="35"/>
      <c r="Y60" s="35"/>
    </row>
    <row r="61" spans="3:25" ht="15" hidden="1" x14ac:dyDescent="0.15">
      <c r="C61" s="4" t="s">
        <v>18</v>
      </c>
      <c r="D61" s="17"/>
      <c r="E61" s="18"/>
      <c r="F61" s="18"/>
      <c r="G61" s="18"/>
      <c r="H61" s="18"/>
      <c r="I61" s="18"/>
      <c r="J61" s="18"/>
      <c r="K61" s="18"/>
      <c r="L61" s="19"/>
      <c r="M61" s="35"/>
      <c r="N61" s="35"/>
      <c r="O61" s="35"/>
      <c r="P61" s="35"/>
      <c r="Q61" s="35"/>
      <c r="R61" s="35"/>
      <c r="S61" s="35"/>
      <c r="T61" s="35"/>
      <c r="U61" s="35"/>
      <c r="V61" s="35"/>
      <c r="W61" s="35"/>
      <c r="X61" s="35"/>
      <c r="Y61" s="35"/>
    </row>
    <row r="62" spans="3:25" ht="15" hidden="1" x14ac:dyDescent="0.15">
      <c r="C62" s="4" t="s">
        <v>19</v>
      </c>
      <c r="D62" s="17"/>
      <c r="E62" s="18"/>
      <c r="F62" s="18"/>
      <c r="G62" s="18"/>
      <c r="H62" s="18"/>
      <c r="I62" s="18"/>
      <c r="J62" s="18"/>
      <c r="K62" s="18"/>
      <c r="L62" s="19"/>
      <c r="M62" s="35"/>
      <c r="N62" s="35"/>
      <c r="O62" s="35"/>
      <c r="P62" s="35"/>
      <c r="Q62" s="35"/>
      <c r="R62" s="35"/>
      <c r="S62" s="35"/>
      <c r="T62" s="35"/>
      <c r="U62" s="35"/>
      <c r="V62" s="35"/>
      <c r="W62" s="35"/>
      <c r="X62" s="35"/>
      <c r="Y62" s="35"/>
    </row>
    <row r="63" spans="3:25" ht="15" hidden="1" x14ac:dyDescent="0.15">
      <c r="C63" s="4" t="s">
        <v>20</v>
      </c>
      <c r="D63" s="17"/>
      <c r="E63" s="18"/>
      <c r="F63" s="18"/>
      <c r="G63" s="18"/>
      <c r="H63" s="18"/>
      <c r="I63" s="18"/>
      <c r="J63" s="18"/>
      <c r="K63" s="18"/>
      <c r="L63" s="19"/>
      <c r="M63" s="35"/>
      <c r="N63" s="35"/>
      <c r="O63" s="35"/>
      <c r="P63" s="35"/>
      <c r="Q63" s="35"/>
      <c r="R63" s="35"/>
      <c r="S63" s="35"/>
      <c r="T63" s="35"/>
      <c r="U63" s="35"/>
      <c r="V63" s="35"/>
      <c r="W63" s="35"/>
      <c r="X63" s="35"/>
      <c r="Y63" s="35"/>
    </row>
    <row r="64" spans="3:25" ht="15" hidden="1" x14ac:dyDescent="0.15">
      <c r="C64" s="4" t="s">
        <v>21</v>
      </c>
      <c r="D64" s="17"/>
      <c r="E64" s="18"/>
      <c r="F64" s="18"/>
      <c r="G64" s="18"/>
      <c r="H64" s="18"/>
      <c r="I64" s="18"/>
      <c r="J64" s="18"/>
      <c r="K64" s="18"/>
      <c r="L64" s="19"/>
      <c r="M64" s="35"/>
      <c r="N64" s="35"/>
      <c r="O64" s="35"/>
      <c r="P64" s="35"/>
      <c r="Q64" s="35"/>
      <c r="R64" s="35"/>
      <c r="S64" s="35"/>
      <c r="T64" s="35"/>
      <c r="U64" s="35"/>
      <c r="V64" s="35"/>
      <c r="W64" s="35"/>
      <c r="X64" s="35"/>
      <c r="Y64" s="35"/>
    </row>
    <row r="65" spans="3:25" ht="15" hidden="1" x14ac:dyDescent="0.15">
      <c r="C65" s="4" t="s">
        <v>22</v>
      </c>
      <c r="D65" s="17"/>
      <c r="E65" s="18"/>
      <c r="F65" s="18"/>
      <c r="G65" s="18"/>
      <c r="H65" s="18"/>
      <c r="I65" s="18"/>
      <c r="J65" s="18"/>
      <c r="K65" s="18"/>
      <c r="L65" s="19"/>
      <c r="M65" s="35"/>
      <c r="N65" s="35"/>
      <c r="O65" s="35"/>
      <c r="P65" s="35"/>
      <c r="Q65" s="35"/>
      <c r="R65" s="35"/>
      <c r="S65" s="35"/>
      <c r="T65" s="35"/>
      <c r="U65" s="35"/>
      <c r="V65" s="35"/>
      <c r="W65" s="35"/>
      <c r="X65" s="35"/>
      <c r="Y65" s="35"/>
    </row>
    <row r="66" spans="3:25" ht="15" hidden="1" x14ac:dyDescent="0.15">
      <c r="C66" s="4" t="s">
        <v>23</v>
      </c>
      <c r="D66" s="17"/>
      <c r="E66" s="18"/>
      <c r="F66" s="18"/>
      <c r="G66" s="18"/>
      <c r="H66" s="18"/>
      <c r="I66" s="18"/>
      <c r="J66" s="18"/>
      <c r="K66" s="18"/>
      <c r="L66" s="19"/>
      <c r="M66" s="35"/>
      <c r="N66" s="35"/>
      <c r="O66" s="35"/>
      <c r="P66" s="35"/>
      <c r="Q66" s="35"/>
      <c r="R66" s="35"/>
      <c r="S66" s="35"/>
      <c r="T66" s="35"/>
      <c r="U66" s="35"/>
      <c r="V66" s="35"/>
      <c r="W66" s="35"/>
      <c r="X66" s="35"/>
      <c r="Y66" s="35"/>
    </row>
    <row r="67" spans="3:25" ht="15" hidden="1" x14ac:dyDescent="0.15">
      <c r="C67" s="4" t="s">
        <v>24</v>
      </c>
      <c r="D67" s="17"/>
      <c r="E67" s="18"/>
      <c r="F67" s="18"/>
      <c r="G67" s="18"/>
      <c r="H67" s="18"/>
      <c r="I67" s="18"/>
      <c r="J67" s="18"/>
      <c r="K67" s="18"/>
      <c r="L67" s="19"/>
      <c r="M67" s="35"/>
      <c r="N67" s="35"/>
      <c r="O67" s="35"/>
      <c r="P67" s="35"/>
      <c r="Q67" s="35"/>
      <c r="R67" s="35"/>
      <c r="S67" s="35"/>
      <c r="T67" s="35"/>
      <c r="U67" s="35"/>
      <c r="V67" s="35"/>
      <c r="W67" s="35"/>
      <c r="X67" s="35"/>
      <c r="Y67" s="35"/>
    </row>
    <row r="68" spans="3:25" ht="15" hidden="1" x14ac:dyDescent="0.15">
      <c r="C68" s="4" t="s">
        <v>25</v>
      </c>
      <c r="D68" s="17"/>
      <c r="E68" s="18"/>
      <c r="F68" s="18"/>
      <c r="G68" s="18"/>
      <c r="H68" s="18"/>
      <c r="I68" s="18"/>
      <c r="J68" s="18"/>
      <c r="K68" s="18"/>
      <c r="L68" s="19"/>
      <c r="M68" s="35"/>
      <c r="N68" s="35"/>
      <c r="O68" s="35"/>
      <c r="P68" s="35"/>
      <c r="Q68" s="35"/>
      <c r="R68" s="35"/>
      <c r="S68" s="35"/>
      <c r="T68" s="35"/>
      <c r="U68" s="35"/>
      <c r="V68" s="35"/>
      <c r="W68" s="35"/>
      <c r="X68" s="35"/>
      <c r="Y68" s="35"/>
    </row>
    <row r="69" spans="3:25" ht="15" hidden="1" x14ac:dyDescent="0.15">
      <c r="C69" s="4" t="s">
        <v>26</v>
      </c>
      <c r="D69" s="17"/>
      <c r="E69" s="18"/>
      <c r="F69" s="18"/>
      <c r="G69" s="18"/>
      <c r="H69" s="18"/>
      <c r="I69" s="18"/>
      <c r="J69" s="18"/>
      <c r="K69" s="18"/>
      <c r="L69" s="19"/>
      <c r="M69" s="35"/>
      <c r="N69" s="35"/>
      <c r="O69" s="35"/>
      <c r="P69" s="35"/>
      <c r="Q69" s="35"/>
      <c r="R69" s="35"/>
      <c r="S69" s="35"/>
      <c r="T69" s="35"/>
      <c r="U69" s="35"/>
      <c r="V69" s="35"/>
      <c r="W69" s="35"/>
      <c r="X69" s="35"/>
      <c r="Y69" s="35"/>
    </row>
    <row r="70" spans="3:25" ht="15" hidden="1" x14ac:dyDescent="0.15">
      <c r="C70" s="4" t="s">
        <v>27</v>
      </c>
      <c r="D70" s="17"/>
      <c r="E70" s="18"/>
      <c r="F70" s="18"/>
      <c r="G70" s="18"/>
      <c r="H70" s="18"/>
      <c r="I70" s="18"/>
      <c r="J70" s="18"/>
      <c r="K70" s="18"/>
      <c r="L70" s="19"/>
      <c r="M70" s="35"/>
      <c r="N70" s="35"/>
      <c r="O70" s="35"/>
      <c r="P70" s="35"/>
      <c r="Q70" s="35"/>
      <c r="R70" s="35"/>
      <c r="S70" s="35"/>
      <c r="T70" s="35"/>
      <c r="U70" s="35"/>
      <c r="V70" s="35"/>
      <c r="W70" s="35"/>
      <c r="X70" s="35"/>
      <c r="Y70" s="35"/>
    </row>
    <row r="71" spans="3:25" ht="15" hidden="1" x14ac:dyDescent="0.15">
      <c r="C71" s="4" t="s">
        <v>28</v>
      </c>
      <c r="D71" s="17"/>
      <c r="E71" s="18"/>
      <c r="F71" s="18"/>
      <c r="G71" s="18"/>
      <c r="H71" s="18"/>
      <c r="I71" s="18"/>
      <c r="J71" s="18"/>
      <c r="K71" s="18"/>
      <c r="L71" s="19"/>
      <c r="M71" s="35"/>
      <c r="N71" s="35"/>
      <c r="O71" s="35"/>
      <c r="P71" s="35"/>
      <c r="Q71" s="35"/>
      <c r="R71" s="35"/>
      <c r="S71" s="35"/>
      <c r="T71" s="35"/>
      <c r="U71" s="35"/>
      <c r="V71" s="35"/>
      <c r="W71" s="35"/>
      <c r="X71" s="35"/>
      <c r="Y71" s="35"/>
    </row>
    <row r="72" spans="3:25" ht="15" hidden="1" x14ac:dyDescent="0.15">
      <c r="C72" s="4" t="s">
        <v>29</v>
      </c>
      <c r="D72" s="17"/>
      <c r="E72" s="18"/>
      <c r="F72" s="18"/>
      <c r="G72" s="18"/>
      <c r="H72" s="18"/>
      <c r="I72" s="18"/>
      <c r="J72" s="18"/>
      <c r="K72" s="18"/>
      <c r="L72" s="19"/>
      <c r="M72" s="35"/>
      <c r="N72" s="35"/>
      <c r="O72" s="35"/>
      <c r="P72" s="35"/>
      <c r="Q72" s="35"/>
      <c r="R72" s="35"/>
      <c r="S72" s="35"/>
      <c r="T72" s="35"/>
      <c r="U72" s="35"/>
      <c r="V72" s="35"/>
      <c r="W72" s="35"/>
      <c r="X72" s="35"/>
      <c r="Y72" s="35"/>
    </row>
    <row r="73" spans="3:25" ht="15" hidden="1" x14ac:dyDescent="0.15">
      <c r="C73" s="4" t="s">
        <v>30</v>
      </c>
      <c r="D73" s="17"/>
      <c r="E73" s="18"/>
      <c r="F73" s="18"/>
      <c r="G73" s="18"/>
      <c r="H73" s="18"/>
      <c r="I73" s="18"/>
      <c r="J73" s="18"/>
      <c r="K73" s="18"/>
      <c r="L73" s="19"/>
      <c r="M73" s="35"/>
      <c r="N73" s="35"/>
      <c r="O73" s="35"/>
      <c r="P73" s="35"/>
      <c r="Q73" s="35"/>
      <c r="R73" s="35"/>
      <c r="S73" s="35"/>
      <c r="T73" s="35"/>
      <c r="U73" s="35"/>
      <c r="V73" s="35"/>
      <c r="W73" s="35"/>
      <c r="X73" s="35"/>
      <c r="Y73" s="35"/>
    </row>
    <row r="74" spans="3:25" ht="15" hidden="1" x14ac:dyDescent="0.15">
      <c r="C74" s="7" t="s">
        <v>34</v>
      </c>
      <c r="D74" s="20"/>
      <c r="E74" s="21"/>
      <c r="F74" s="21"/>
      <c r="G74" s="21"/>
      <c r="H74" s="21"/>
      <c r="I74" s="21"/>
      <c r="J74" s="21"/>
      <c r="K74" s="21"/>
      <c r="L74" s="22"/>
      <c r="M74" s="36"/>
      <c r="N74" s="36"/>
      <c r="O74" s="36"/>
      <c r="P74" s="36"/>
      <c r="Q74" s="36"/>
      <c r="R74" s="36"/>
      <c r="S74" s="36"/>
      <c r="T74" s="36"/>
      <c r="U74" s="36"/>
      <c r="V74" s="36"/>
      <c r="W74" s="36"/>
      <c r="X74" s="36"/>
      <c r="Y74" s="36"/>
    </row>
  </sheetData>
  <conditionalFormatting sqref="N43:Y74">
    <cfRule type="cellIs" dxfId="29" priority="7" operator="equal">
      <formula>0</formula>
    </cfRule>
  </conditionalFormatting>
  <conditionalFormatting sqref="D43:M74">
    <cfRule type="cellIs" dxfId="28" priority="6" operator="equal">
      <formula>0</formula>
    </cfRule>
  </conditionalFormatting>
  <conditionalFormatting sqref="M43:M74">
    <cfRule type="cellIs" dxfId="27" priority="5" operator="equal">
      <formula>0</formula>
    </cfRule>
  </conditionalFormatting>
  <conditionalFormatting sqref="D37:O37 N38:O38 N7:O36">
    <cfRule type="cellIs" dxfId="26" priority="4" operator="equal">
      <formula>0</formula>
    </cfRule>
  </conditionalFormatting>
  <conditionalFormatting sqref="D38:M38 D7:M36">
    <cfRule type="cellIs" dxfId="25" priority="3" operator="equal">
      <formula>0</formula>
    </cfRule>
  </conditionalFormatting>
  <conditionalFormatting sqref="M7:M36 M38">
    <cfRule type="cellIs" dxfId="24" priority="2" operator="equal">
      <formula>0</formula>
    </cfRule>
  </conditionalFormatting>
  <conditionalFormatting sqref="P7:Z38">
    <cfRule type="cellIs" dxfId="23" priority="1" operator="equal">
      <formula>0</formula>
    </cfRule>
  </conditionalFormatting>
  <dataValidations count="1">
    <dataValidation type="list" allowBlank="1" showInputMessage="1" showErrorMessage="1" sqref="C3">
      <formula1>$AS$7:$AS$10</formula1>
    </dataValidation>
  </dataValidations>
  <pageMargins left="0.70866141732283472" right="0.70866141732283472" top="0.74803149606299213" bottom="0.7480314960629921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249977111117893"/>
    <pageSetUpPr fitToPage="1"/>
  </sheetPr>
  <dimension ref="C2:AJ75"/>
  <sheetViews>
    <sheetView showGridLines="0" tabSelected="1" zoomScale="80" zoomScaleNormal="80" workbookViewId="0">
      <pane xSplit="5" ySplit="6" topLeftCell="F7" activePane="bottomRight" state="frozen"/>
      <selection activeCell="AE163" sqref="AE163"/>
      <selection pane="topRight" activeCell="AE163" sqref="AE163"/>
      <selection pane="bottomLeft" activeCell="AE163" sqref="AE163"/>
      <selection pane="bottomRight" activeCell="U18" sqref="U18"/>
    </sheetView>
  </sheetViews>
  <sheetFormatPr defaultRowHeight="10.5" x14ac:dyDescent="0.15"/>
  <cols>
    <col min="3" max="3" width="12.42578125" customWidth="1"/>
    <col min="4" max="4" width="13.85546875" customWidth="1"/>
    <col min="5" max="5" width="14.140625" customWidth="1"/>
    <col min="6" max="19" width="17.42578125" customWidth="1"/>
    <col min="36" max="36" width="0" hidden="1" customWidth="1"/>
  </cols>
  <sheetData>
    <row r="2" spans="3:36" ht="12.75" customHeight="1" x14ac:dyDescent="0.15">
      <c r="E2" s="1"/>
    </row>
    <row r="3" spans="3:36" ht="18.75" x14ac:dyDescent="0.15">
      <c r="C3" s="170" t="s">
        <v>68</v>
      </c>
      <c r="D3" s="170"/>
      <c r="E3" s="170"/>
      <c r="F3" s="175" t="s">
        <v>129</v>
      </c>
      <c r="G3" s="176"/>
      <c r="H3" s="176"/>
      <c r="I3" s="176"/>
      <c r="J3" s="176"/>
      <c r="K3" s="176"/>
      <c r="L3" s="176"/>
      <c r="M3" s="176"/>
      <c r="N3" s="176"/>
      <c r="O3" s="176"/>
      <c r="P3" s="177"/>
    </row>
    <row r="4" spans="3:36" ht="18.75" x14ac:dyDescent="0.25">
      <c r="E4" s="81"/>
      <c r="F4" s="68"/>
      <c r="G4" s="68"/>
      <c r="H4" s="68"/>
      <c r="I4" s="68"/>
      <c r="J4" s="68"/>
      <c r="K4" s="68"/>
      <c r="L4" s="68"/>
      <c r="M4" s="68"/>
      <c r="N4" s="68"/>
      <c r="O4" s="68"/>
      <c r="P4" s="68"/>
    </row>
    <row r="5" spans="3:36" ht="18.75" x14ac:dyDescent="0.15">
      <c r="C5" s="159" t="s">
        <v>141</v>
      </c>
      <c r="D5" s="160"/>
      <c r="E5" s="167" t="s">
        <v>109</v>
      </c>
      <c r="F5" s="168"/>
      <c r="G5" s="168"/>
      <c r="H5" s="168"/>
      <c r="I5" s="168"/>
      <c r="J5" s="168"/>
      <c r="K5" s="168"/>
      <c r="L5" s="168"/>
      <c r="M5" s="168"/>
      <c r="N5" s="168"/>
      <c r="O5" s="168"/>
      <c r="P5" s="169"/>
    </row>
    <row r="6" spans="3:36" ht="15" x14ac:dyDescent="0.15">
      <c r="C6" s="163" t="s">
        <v>116</v>
      </c>
      <c r="D6" s="164"/>
      <c r="E6" s="57">
        <v>1</v>
      </c>
      <c r="F6" s="58">
        <v>2004</v>
      </c>
      <c r="G6" s="58">
        <f t="shared" ref="G6:P6" si="0">F6+1</f>
        <v>2005</v>
      </c>
      <c r="H6" s="58">
        <f t="shared" si="0"/>
        <v>2006</v>
      </c>
      <c r="I6" s="58">
        <f t="shared" si="0"/>
        <v>2007</v>
      </c>
      <c r="J6" s="58">
        <f t="shared" si="0"/>
        <v>2008</v>
      </c>
      <c r="K6" s="58">
        <f t="shared" si="0"/>
        <v>2009</v>
      </c>
      <c r="L6" s="58">
        <f t="shared" si="0"/>
        <v>2010</v>
      </c>
      <c r="M6" s="58">
        <f t="shared" si="0"/>
        <v>2011</v>
      </c>
      <c r="N6" s="58">
        <f t="shared" si="0"/>
        <v>2012</v>
      </c>
      <c r="O6" s="107">
        <f t="shared" si="0"/>
        <v>2013</v>
      </c>
      <c r="P6" s="107">
        <f t="shared" si="0"/>
        <v>2014</v>
      </c>
      <c r="Q6" s="59" t="s">
        <v>102</v>
      </c>
      <c r="R6" s="103" t="s">
        <v>128</v>
      </c>
      <c r="S6" s="59" t="s">
        <v>127</v>
      </c>
    </row>
    <row r="7" spans="3:36" ht="15" x14ac:dyDescent="0.25">
      <c r="C7" s="165"/>
      <c r="D7" s="166"/>
      <c r="E7" s="61" t="s">
        <v>0</v>
      </c>
      <c r="F7" s="62">
        <f>IF($C$3="National Currency",IF(Assets_DATA!P7=0,0,Assets_DATA!P7),IF($C$3="Current Exchange rate",IF(Assets_DATA!P7=0,0,Assets_DATA!P7/ECO!P10),IF($C$3="Constant Exchange rate",IF(Assets_DATA!P7=0,0,Assets_DATA!P7/ECO!P45))))</f>
        <v>0</v>
      </c>
      <c r="G7" s="62">
        <f>IF($C$3="National Currency",IF(Assets_DATA!Q7=0,0,Assets_DATA!Q7),IF($C$3="Current Exchange rate",IF(Assets_DATA!Q7=0,0,Assets_DATA!Q7/ECO!Q10),IF($C$3="Constant Exchange rate",IF(Assets_DATA!Q7=0,0,Assets_DATA!Q7/ECO!Q45))))</f>
        <v>0</v>
      </c>
      <c r="H7" s="62">
        <f>IF($C$3="National Currency",IF(Assets_DATA!R7=0,0,Assets_DATA!R7),IF($C$3="Current Exchange rate",IF(Assets_DATA!R7=0,0,Assets_DATA!R7/ECO!R10),IF($C$3="Constant Exchange rate",IF(Assets_DATA!R7=0,0,Assets_DATA!R7/ECO!R45))))</f>
        <v>0</v>
      </c>
      <c r="I7" s="62">
        <f>IF($C$3="National Currency",IF(Assets_DATA!S7=0,0,Assets_DATA!S7),IF($C$3="Current Exchange rate",IF(Assets_DATA!S7=0,0,Assets_DATA!S7/ECO!S10),IF($C$3="Constant Exchange rate",IF(Assets_DATA!S7=0,0,Assets_DATA!S7/ECO!S45))))</f>
        <v>0</v>
      </c>
      <c r="J7" s="62">
        <f>IF($C$3="National Currency",IF(Assets_DATA!T7=0,0,Assets_DATA!T7),IF($C$3="Current Exchange rate",IF(Assets_DATA!T7=0,0,Assets_DATA!T7/ECO!T10),IF($C$3="Constant Exchange rate",IF(Assets_DATA!T7=0,0,Assets_DATA!T7/ECO!T45))))</f>
        <v>0</v>
      </c>
      <c r="K7" s="62">
        <f>IF($C$3="National Currency",IF(Assets_DATA!U7=0,0,Assets_DATA!U7),IF($C$3="Current Exchange rate",IF(Assets_DATA!U7=0,0,Assets_DATA!U7/ECO!U10),IF($C$3="Constant Exchange rate",IF(Assets_DATA!U7=0,0,Assets_DATA!U7/ECO!U45))))</f>
        <v>0</v>
      </c>
      <c r="L7" s="62">
        <f>IF($C$3="National Currency",IF(Assets_DATA!V7=0,0,Assets_DATA!V7),IF($C$3="Current Exchange rate",IF(Assets_DATA!V7=0,0,Assets_DATA!V7/ECO!V10),IF($C$3="Constant Exchange rate",IF(Assets_DATA!V7=0,0,Assets_DATA!V7/ECO!V45))))</f>
        <v>0</v>
      </c>
      <c r="M7" s="62">
        <f>IF($C$3="National Currency",IF(Assets_DATA!W7=0,0,Assets_DATA!W7),IF($C$3="Current Exchange rate",IF(Assets_DATA!W7=0,0,Assets_DATA!W7/ECO!W10),IF($C$3="Constant Exchange rate",IF(Assets_DATA!W7=0,0,Assets_DATA!W7/ECO!W45))))</f>
        <v>0</v>
      </c>
      <c r="N7" s="62">
        <f>IF($C$3="National Currency",IF(Assets_DATA!X7=0,0,Assets_DATA!X7),IF($C$3="Current Exchange rate",IF(Assets_DATA!X7=0,0,Assets_DATA!X7/ECO!X10),IF($C$3="Constant Exchange rate",IF(Assets_DATA!X7=0,0,Assets_DATA!X7/ECO!X45))))</f>
        <v>0</v>
      </c>
      <c r="O7" s="62">
        <f>IF($C$3="National Currency",IF(Assets_DATA!Y7=0,0,Assets_DATA!Y7),IF($C$3="Current Exchange rate",IF(Assets_DATA!Y7=0,0,Assets_DATA!Y7/ECO!Y10),IF($C$3="Constant Exchange rate",IF(Assets_DATA!Y7=0,0,Assets_DATA!Y7/ECO!Y45))))</f>
        <v>0</v>
      </c>
      <c r="P7" s="143">
        <f>IF($C$3="National Currency",IF(Assets_DATA!Z7=0,0,Assets_DATA!Z7),IF($C$3="Current Exchange rate",IF(Assets_DATA!Z7=0,0,Assets_DATA!Z7/ECO!Z10),IF($C$3="Constant Exchange rate",IF(Assets_DATA!Z7=0,0,Assets_DATA!Z7/ECO!Z45))))</f>
        <v>0</v>
      </c>
      <c r="Q7" s="92">
        <f>O7/$O$39</f>
        <v>0</v>
      </c>
      <c r="R7" s="63" t="str">
        <f>IF(OR(O7=0, N7=0),"-",O7/N7-1)</f>
        <v>-</v>
      </c>
      <c r="S7" s="92" t="str">
        <f>IF(OR(O7=0, F7=0),"-",O7/F7-1)</f>
        <v>-</v>
      </c>
      <c r="AJ7" t="s">
        <v>65</v>
      </c>
    </row>
    <row r="8" spans="3:36" ht="15" x14ac:dyDescent="0.25">
      <c r="C8" s="165"/>
      <c r="D8" s="166"/>
      <c r="E8" s="61" t="s">
        <v>1</v>
      </c>
      <c r="F8" s="64">
        <f>IF($C$3="National Currency",IF(Assets_DATA!P8=0,0,Assets_DATA!P8),IF($C$3="Current Exchange rate",IF(Assets_DATA!P8=0,0,Assets_DATA!P8/ECO!P11),IF($C$3="Constant Exchange rate",IF(Assets_DATA!P8=0,0,Assets_DATA!P8/ECO!P46))))</f>
        <v>163652.585036</v>
      </c>
      <c r="G8" s="64">
        <f>IF($C$3="National Currency",IF(Assets_DATA!Q8=0,0,Assets_DATA!Q8),IF($C$3="Current Exchange rate",IF(Assets_DATA!Q8=0,0,Assets_DATA!Q8/ECO!Q11),IF($C$3="Constant Exchange rate",IF(Assets_DATA!Q8=0,0,Assets_DATA!Q8/ECO!Q46))))</f>
        <v>184976.86570299999</v>
      </c>
      <c r="H8" s="64">
        <f>IF($C$3="National Currency",IF(Assets_DATA!R8=0,0,Assets_DATA!R8),IF($C$3="Current Exchange rate",IF(Assets_DATA!R8=0,0,Assets_DATA!R8/ECO!R11),IF($C$3="Constant Exchange rate",IF(Assets_DATA!R8=0,0,Assets_DATA!R8/ECO!R46))))</f>
        <v>201867.41210099999</v>
      </c>
      <c r="I8" s="64">
        <f>IF($C$3="National Currency",IF(Assets_DATA!S8=0,0,Assets_DATA!S8),IF($C$3="Current Exchange rate",IF(Assets_DATA!S8=0,0,Assets_DATA!S8/ECO!S11),IF($C$3="Constant Exchange rate",IF(Assets_DATA!S8=0,0,Assets_DATA!S8/ECO!S46))))</f>
        <v>220375.82069600001</v>
      </c>
      <c r="J8" s="64">
        <f>IF($C$3="National Currency",IF(Assets_DATA!T8=0,0,Assets_DATA!T8),IF($C$3="Current Exchange rate",IF(Assets_DATA!T8=0,0,Assets_DATA!T8/ECO!T11),IF($C$3="Constant Exchange rate",IF(Assets_DATA!T8=0,0,Assets_DATA!T8/ECO!T46))))</f>
        <v>223805.29508700001</v>
      </c>
      <c r="K8" s="64">
        <f>IF($C$3="National Currency",IF(Assets_DATA!U8=0,0,Assets_DATA!U8),IF($C$3="Current Exchange rate",IF(Assets_DATA!U8=0,0,Assets_DATA!U8/ECO!U11),IF($C$3="Constant Exchange rate",IF(Assets_DATA!U8=0,0,Assets_DATA!U8/ECO!U46))))</f>
        <v>234468.41987499999</v>
      </c>
      <c r="L8" s="64">
        <f>IF($C$3="National Currency",IF(Assets_DATA!V8=0,0,Assets_DATA!V8),IF($C$3="Current Exchange rate",IF(Assets_DATA!V8=0,0,Assets_DATA!V8/ECO!V11),IF($C$3="Constant Exchange rate",IF(Assets_DATA!V8=0,0,Assets_DATA!V8/ECO!V46))))</f>
        <v>248624.240636</v>
      </c>
      <c r="M8" s="64">
        <f>IF($C$3="National Currency",IF(Assets_DATA!W8=0,0,Assets_DATA!W8),IF($C$3="Current Exchange rate",IF(Assets_DATA!W8=0,0,Assets_DATA!W8/ECO!W11),IF($C$3="Constant Exchange rate",IF(Assets_DATA!W8=0,0,Assets_DATA!W8/ECO!W46))))</f>
        <v>256586.201997</v>
      </c>
      <c r="N8" s="64">
        <f>IF($C$3="National Currency",IF(Assets_DATA!X8=0,0,Assets_DATA!X8),IF($C$3="Current Exchange rate",IF(Assets_DATA!X8=0,0,Assets_DATA!X8/ECO!X11),IF($C$3="Constant Exchange rate",IF(Assets_DATA!X8=0,0,Assets_DATA!X8/ECO!X46))))</f>
        <v>264526.37298699998</v>
      </c>
      <c r="O8" s="64">
        <f>IF($C$3="National Currency",IF(Assets_DATA!Y8=0,0,Assets_DATA!Y8),IF($C$3="Current Exchange rate",IF(Assets_DATA!Y8=0,0,Assets_DATA!Y8/ECO!Y11),IF($C$3="Constant Exchange rate",IF(Assets_DATA!Y8=0,0,Assets_DATA!Y8/ECO!Y46))))</f>
        <v>270748.12467599998</v>
      </c>
      <c r="P8" s="144">
        <f>IF($C$3="National Currency",IF(Assets_DATA!Z8=0,0,Assets_DATA!Z8),IF($C$3="Current Exchange rate",IF(Assets_DATA!Z8=0,0,Assets_DATA!Z8/ECO!Z11),IF($C$3="Constant Exchange rate",IF(Assets_DATA!Z8=0,0,Assets_DATA!Z8/ECO!Z46))))</f>
        <v>280849.59687900002</v>
      </c>
      <c r="Q8" s="92">
        <f t="shared" ref="Q8:Q39" si="1">O8/$O$39</f>
        <v>6.2909250066862224E-2</v>
      </c>
      <c r="R8" s="63">
        <f t="shared" ref="R8:R38" si="2">IF(OR(O8=0, N8=0),"-",O8/N8-1)</f>
        <v>2.3520345509389973E-2</v>
      </c>
      <c r="S8" s="92">
        <f t="shared" ref="S8:S38" si="3">IF(OR(O8=0, F8=0),"-",O8/F8-1)</f>
        <v>0.65440787028473335</v>
      </c>
      <c r="AJ8" t="s">
        <v>66</v>
      </c>
    </row>
    <row r="9" spans="3:36" ht="15" x14ac:dyDescent="0.25">
      <c r="C9" s="165"/>
      <c r="D9" s="166"/>
      <c r="E9" s="61" t="s">
        <v>2</v>
      </c>
      <c r="F9" s="64">
        <f>IF($C$3="National Currency",IF(Assets_DATA!P9=0,0,Assets_DATA!P9),IF($C$3="Current Exchange rate",IF(Assets_DATA!P9=0,0,Assets_DATA!P9/ECO!P12),IF($C$3="Constant Exchange rate",IF(Assets_DATA!P9=0,0,Assets_DATA!P9/ECO!P47))))</f>
        <v>0</v>
      </c>
      <c r="G9" s="64">
        <f>IF($C$3="National Currency",IF(Assets_DATA!Q9=0,0,Assets_DATA!Q9),IF($C$3="Current Exchange rate",IF(Assets_DATA!Q9=0,0,Assets_DATA!Q9/ECO!Q12),IF($C$3="Constant Exchange rate",IF(Assets_DATA!Q9=0,0,Assets_DATA!Q9/ECO!Q47))))</f>
        <v>0</v>
      </c>
      <c r="H9" s="64">
        <f>IF($C$3="National Currency",IF(Assets_DATA!R9=0,0,Assets_DATA!R9),IF($C$3="Current Exchange rate",IF(Assets_DATA!R9=0,0,Assets_DATA!R9/ECO!R12),IF($C$3="Constant Exchange rate",IF(Assets_DATA!R9=0,0,Assets_DATA!R9/ECO!R47))))</f>
        <v>0</v>
      </c>
      <c r="I9" s="64">
        <f>IF($C$3="National Currency",IF(Assets_DATA!S9=0,0,Assets_DATA!S9),IF($C$3="Current Exchange rate",IF(Assets_DATA!S9=0,0,Assets_DATA!S9/ECO!S12),IF($C$3="Constant Exchange rate",IF(Assets_DATA!S9=0,0,Assets_DATA!S9/ECO!S47))))</f>
        <v>0</v>
      </c>
      <c r="J9" s="64">
        <f>IF($C$3="National Currency",IF(Assets_DATA!T9=0,0,Assets_DATA!T9),IF($C$3="Current Exchange rate",IF(Assets_DATA!T9=0,0,Assets_DATA!T9/ECO!T12),IF($C$3="Constant Exchange rate",IF(Assets_DATA!T9=0,0,Assets_DATA!T9/ECO!T47))))</f>
        <v>0</v>
      </c>
      <c r="K9" s="64">
        <f>IF($C$3="National Currency",IF(Assets_DATA!U9=0,0,Assets_DATA!U9),IF($C$3="Current Exchange rate",IF(Assets_DATA!U9=0,0,Assets_DATA!U9/ECO!U12),IF($C$3="Constant Exchange rate",IF(Assets_DATA!U9=0,0,Assets_DATA!U9/ECO!U47))))</f>
        <v>0</v>
      </c>
      <c r="L9" s="64">
        <f>IF($C$3="National Currency",IF(Assets_DATA!V9=0,0,Assets_DATA!V9),IF($C$3="Current Exchange rate",IF(Assets_DATA!V9=0,0,Assets_DATA!V9/ECO!V12),IF($C$3="Constant Exchange rate",IF(Assets_DATA!V9=0,0,Assets_DATA!V9/ECO!V47))))</f>
        <v>0</v>
      </c>
      <c r="M9" s="64">
        <f>IF($C$3="National Currency",IF(Assets_DATA!W9=0,0,Assets_DATA!W9),IF($C$3="Current Exchange rate",IF(Assets_DATA!W9=0,0,Assets_DATA!W9/ECO!W12),IF($C$3="Constant Exchange rate",IF(Assets_DATA!W9=0,0,Assets_DATA!W9/ECO!W47))))</f>
        <v>0</v>
      </c>
      <c r="N9" s="64">
        <f>IF($C$3="National Currency",IF(Assets_DATA!X9=0,0,Assets_DATA!X9),IF($C$3="Current Exchange rate",IF(Assets_DATA!X9=0,0,Assets_DATA!X9/ECO!X12),IF($C$3="Constant Exchange rate",IF(Assets_DATA!X9=0,0,Assets_DATA!X9/ECO!X47))))</f>
        <v>0</v>
      </c>
      <c r="O9" s="64">
        <f>IF($C$3="National Currency",IF(Assets_DATA!Y9=0,0,Assets_DATA!Y9),IF($C$3="Current Exchange rate",IF(Assets_DATA!Y9=0,0,Assets_DATA!Y9/ECO!Y12),IF($C$3="Constant Exchange rate",IF(Assets_DATA!Y9=0,0,Assets_DATA!Y9/ECO!Y47))))</f>
        <v>0</v>
      </c>
      <c r="P9" s="144">
        <f>IF($C$3="National Currency",IF(Assets_DATA!Z9=0,0,Assets_DATA!Z9),IF($C$3="Current Exchange rate",IF(Assets_DATA!Z9=0,0,Assets_DATA!Z9/ECO!Z12),IF($C$3="Constant Exchange rate",IF(Assets_DATA!Z9=0,0,Assets_DATA!Z9/ECO!Z47))))</f>
        <v>0</v>
      </c>
      <c r="Q9" s="92">
        <f t="shared" si="1"/>
        <v>0</v>
      </c>
      <c r="R9" s="63" t="str">
        <f t="shared" si="2"/>
        <v>-</v>
      </c>
      <c r="S9" s="92" t="str">
        <f t="shared" si="3"/>
        <v>-</v>
      </c>
      <c r="AJ9" t="s">
        <v>67</v>
      </c>
    </row>
    <row r="10" spans="3:36" ht="15" x14ac:dyDescent="0.25">
      <c r="C10" s="165"/>
      <c r="D10" s="166"/>
      <c r="E10" s="61" t="s">
        <v>3</v>
      </c>
      <c r="F10" s="64">
        <f>IF($C$3="National Currency",IF(Assets_DATA!P10=0,0,Assets_DATA!P10),IF($C$3="Current Exchange rate",IF(Assets_DATA!P10=0,0,Assets_DATA!P10/ECO!P13),IF($C$3="Constant Exchange rate",IF(Assets_DATA!P10=0,0,Assets_DATA!P10/ECO!P48))))</f>
        <v>354933.61776447104</v>
      </c>
      <c r="G10" s="64">
        <f>IF($C$3="National Currency",IF(Assets_DATA!Q10=0,0,Assets_DATA!Q10),IF($C$3="Current Exchange rate",IF(Assets_DATA!Q10=0,0,Assets_DATA!Q10/ECO!Q13),IF($C$3="Constant Exchange rate",IF(Assets_DATA!Q10=0,0,Assets_DATA!Q10/ECO!Q48))))</f>
        <v>374538.60445775121</v>
      </c>
      <c r="H10" s="64">
        <f>IF($C$3="National Currency",IF(Assets_DATA!R10=0,0,Assets_DATA!R10),IF($C$3="Current Exchange rate",IF(Assets_DATA!R10=0,0,Assets_DATA!R10/ECO!R13),IF($C$3="Constant Exchange rate",IF(Assets_DATA!R10=0,0,Assets_DATA!R10/ECO!R48))))</f>
        <v>385409.90768463077</v>
      </c>
      <c r="I10" s="64">
        <f>IF($C$3="National Currency",IF(Assets_DATA!S10=0,0,Assets_DATA!S10),IF($C$3="Current Exchange rate",IF(Assets_DATA!S10=0,0,Assets_DATA!S10/ECO!S13),IF($C$3="Constant Exchange rate",IF(Assets_DATA!S10=0,0,Assets_DATA!S10/ECO!S48))))</f>
        <v>390514.05272787763</v>
      </c>
      <c r="J10" s="64">
        <f>IF($C$3="National Currency",IF(Assets_DATA!T10=0,0,Assets_DATA!T10),IF($C$3="Current Exchange rate",IF(Assets_DATA!T10=0,0,Assets_DATA!T10/ECO!T13),IF($C$3="Constant Exchange rate",IF(Assets_DATA!T10=0,0,Assets_DATA!T10/ECO!T48))))</f>
        <v>361160.68140552234</v>
      </c>
      <c r="K10" s="64">
        <f>IF($C$3="National Currency",IF(Assets_DATA!U10=0,0,Assets_DATA!U10),IF($C$3="Current Exchange rate",IF(Assets_DATA!U10=0,0,Assets_DATA!U10/ECO!U13),IF($C$3="Constant Exchange rate",IF(Assets_DATA!U10=0,0,Assets_DATA!U10/ECO!U48))))</f>
        <v>357282.75980954763</v>
      </c>
      <c r="L10" s="64">
        <f>IF($C$3="National Currency",IF(Assets_DATA!V10=0,0,Assets_DATA!V10),IF($C$3="Current Exchange rate",IF(Assets_DATA!V10=0,0,Assets_DATA!V10/ECO!V13),IF($C$3="Constant Exchange rate",IF(Assets_DATA!V10=0,0,Assets_DATA!V10/ECO!V48))))</f>
        <v>364621.77657601464</v>
      </c>
      <c r="M10" s="64">
        <f>IF($C$3="National Currency",IF(Assets_DATA!W10=0,0,Assets_DATA!W10),IF($C$3="Current Exchange rate",IF(Assets_DATA!W10=0,0,Assets_DATA!W10/ECO!W13),IF($C$3="Constant Exchange rate",IF(Assets_DATA!W10=0,0,Assets_DATA!W10/ECO!W48))))</f>
        <v>372047.28433300066</v>
      </c>
      <c r="N10" s="64">
        <f>IF($C$3="National Currency",IF(Assets_DATA!X10=0,0,Assets_DATA!X10),IF($C$3="Current Exchange rate",IF(Assets_DATA!X10=0,0,Assets_DATA!X10/ECO!X13),IF($C$3="Constant Exchange rate",IF(Assets_DATA!X10=0,0,Assets_DATA!X10/ECO!X48))))</f>
        <v>382416.49912674655</v>
      </c>
      <c r="O10" s="64">
        <f>IF($C$3="National Currency",IF(Assets_DATA!Y10=0,0,Assets_DATA!Y10),IF($C$3="Current Exchange rate",IF(Assets_DATA!Y10=0,0,Assets_DATA!Y10/ECO!Y13),IF($C$3="Constant Exchange rate",IF(Assets_DATA!Y10=0,0,Assets_DATA!Y10/ECO!Y48))))</f>
        <v>395573.31724966737</v>
      </c>
      <c r="P10" s="144">
        <f>IF($C$3="National Currency",IF(Assets_DATA!Z10=0,0,Assets_DATA!Z10),IF($C$3="Current Exchange rate",IF(Assets_DATA!Z10=0,0,Assets_DATA!Z10/ECO!Z13),IF($C$3="Constant Exchange rate",IF(Assets_DATA!Z10=0,0,Assets_DATA!Z10/ECO!Z48))))</f>
        <v>419501.75503409846</v>
      </c>
      <c r="Q10" s="92">
        <f t="shared" si="1"/>
        <v>9.1912809237062312E-2</v>
      </c>
      <c r="R10" s="63">
        <f t="shared" si="2"/>
        <v>3.4404420711356742E-2</v>
      </c>
      <c r="S10" s="92">
        <f t="shared" si="3"/>
        <v>0.11449943722198852</v>
      </c>
      <c r="AJ10" t="s">
        <v>68</v>
      </c>
    </row>
    <row r="11" spans="3:36" ht="15" x14ac:dyDescent="0.25">
      <c r="C11" s="165"/>
      <c r="D11" s="166"/>
      <c r="E11" s="61" t="s">
        <v>4</v>
      </c>
      <c r="F11" s="64">
        <f>IF($C$3="National Currency",IF(Assets_DATA!P11=0,0,Assets_DATA!P11),IF($C$3="Current Exchange rate",IF(Assets_DATA!P11=0,0,Assets_DATA!P11/ECO!P14),IF($C$3="Constant Exchange rate",IF(Assets_DATA!P11=0,0,Assets_DATA!P11/ECO!P49))))</f>
        <v>0</v>
      </c>
      <c r="G11" s="64">
        <f>IF($C$3="National Currency",IF(Assets_DATA!Q11=0,0,Assets_DATA!Q11),IF($C$3="Current Exchange rate",IF(Assets_DATA!Q11=0,0,Assets_DATA!Q11/ECO!Q14),IF($C$3="Constant Exchange rate",IF(Assets_DATA!Q11=0,0,Assets_DATA!Q11/ECO!Q49))))</f>
        <v>0</v>
      </c>
      <c r="H11" s="64">
        <f>IF($C$3="National Currency",IF(Assets_DATA!R11=0,0,Assets_DATA!R11),IF($C$3="Current Exchange rate",IF(Assets_DATA!R11=0,0,Assets_DATA!R11/ECO!R14),IF($C$3="Constant Exchange rate",IF(Assets_DATA!R11=0,0,Assets_DATA!R11/ECO!R49))))</f>
        <v>0</v>
      </c>
      <c r="I11" s="64">
        <f>IF($C$3="National Currency",IF(Assets_DATA!S11=0,0,Assets_DATA!S11),IF($C$3="Current Exchange rate",IF(Assets_DATA!S11=0,0,Assets_DATA!S11/ECO!S14),IF($C$3="Constant Exchange rate",IF(Assets_DATA!S11=0,0,Assets_DATA!S11/ECO!S49))))</f>
        <v>0</v>
      </c>
      <c r="J11" s="64">
        <f>IF($C$3="National Currency",IF(Assets_DATA!T11=0,0,Assets_DATA!T11),IF($C$3="Current Exchange rate",IF(Assets_DATA!T11=0,0,Assets_DATA!T11/ECO!T14),IF($C$3="Constant Exchange rate",IF(Assets_DATA!T11=0,0,Assets_DATA!T11/ECO!T49))))</f>
        <v>0</v>
      </c>
      <c r="K11" s="64">
        <f>IF($C$3="National Currency",IF(Assets_DATA!U11=0,0,Assets_DATA!U11),IF($C$3="Current Exchange rate",IF(Assets_DATA!U11=0,0,Assets_DATA!U11/ECO!U14),IF($C$3="Constant Exchange rate",IF(Assets_DATA!U11=0,0,Assets_DATA!U11/ECO!U49))))</f>
        <v>0</v>
      </c>
      <c r="L11" s="64">
        <f>IF($C$3="National Currency",IF(Assets_DATA!V11=0,0,Assets_DATA!V11),IF($C$3="Current Exchange rate",IF(Assets_DATA!V11=0,0,Assets_DATA!V11/ECO!V14),IF($C$3="Constant Exchange rate",IF(Assets_DATA!V11=0,0,Assets_DATA!V11/ECO!V49))))</f>
        <v>0</v>
      </c>
      <c r="M11" s="64">
        <f>IF($C$3="National Currency",IF(Assets_DATA!W11=0,0,Assets_DATA!W11),IF($C$3="Current Exchange rate",IF(Assets_DATA!W11=0,0,Assets_DATA!W11/ECO!W14),IF($C$3="Constant Exchange rate",IF(Assets_DATA!W11=0,0,Assets_DATA!W11/ECO!W49))))</f>
        <v>0</v>
      </c>
      <c r="N11" s="64">
        <f>IF($C$3="National Currency",IF(Assets_DATA!X11=0,0,Assets_DATA!X11),IF($C$3="Current Exchange rate",IF(Assets_DATA!X11=0,0,Assets_DATA!X11/ECO!X14),IF($C$3="Constant Exchange rate",IF(Assets_DATA!X11=0,0,Assets_DATA!X11/ECO!X49))))</f>
        <v>0</v>
      </c>
      <c r="O11" s="64">
        <f>IF($C$3="National Currency",IF(Assets_DATA!Y11=0,0,Assets_DATA!Y11),IF($C$3="Current Exchange rate",IF(Assets_DATA!Y11=0,0,Assets_DATA!Y11/ECO!Y14),IF($C$3="Constant Exchange rate",IF(Assets_DATA!Y11=0,0,Assets_DATA!Y11/ECO!Y49))))</f>
        <v>0</v>
      </c>
      <c r="P11" s="144">
        <f>IF($C$3="National Currency",IF(Assets_DATA!Z11=0,0,Assets_DATA!Z11),IF($C$3="Current Exchange rate",IF(Assets_DATA!Z11=0,0,Assets_DATA!Z11/ECO!Z14),IF($C$3="Constant Exchange rate",IF(Assets_DATA!Z11=0,0,Assets_DATA!Z11/ECO!Z49))))</f>
        <v>0</v>
      </c>
      <c r="Q11" s="92">
        <f t="shared" si="1"/>
        <v>0</v>
      </c>
      <c r="R11" s="63" t="str">
        <f t="shared" si="2"/>
        <v>-</v>
      </c>
      <c r="S11" s="92" t="str">
        <f t="shared" si="3"/>
        <v>-</v>
      </c>
    </row>
    <row r="12" spans="3:36" ht="15" x14ac:dyDescent="0.25">
      <c r="C12" s="165"/>
      <c r="D12" s="166"/>
      <c r="E12" s="61" t="s">
        <v>5</v>
      </c>
      <c r="F12" s="64">
        <f>IF($C$3="National Currency",IF(Assets_DATA!P12=0,0,Assets_DATA!P12),IF($C$3="Current Exchange rate",IF(Assets_DATA!P12=0,0,Assets_DATA!P12/ECO!P15),IF($C$3="Constant Exchange rate",IF(Assets_DATA!P12=0,0,Assets_DATA!P12/ECO!P50))))</f>
        <v>10516.783847124572</v>
      </c>
      <c r="G12" s="64">
        <f>IF($C$3="National Currency",IF(Assets_DATA!Q12=0,0,Assets_DATA!Q12),IF($C$3="Current Exchange rate",IF(Assets_DATA!Q12=0,0,Assets_DATA!Q12/ECO!Q15),IF($C$3="Constant Exchange rate",IF(Assets_DATA!Q12=0,0,Assets_DATA!Q12/ECO!Q50))))</f>
        <v>11427.185866234</v>
      </c>
      <c r="H12" s="64">
        <f>IF($C$3="National Currency",IF(Assets_DATA!R12=0,0,Assets_DATA!R12),IF($C$3="Current Exchange rate",IF(Assets_DATA!R12=0,0,Assets_DATA!R12/ECO!R15),IF($C$3="Constant Exchange rate",IF(Assets_DATA!R12=0,0,Assets_DATA!R12/ECO!R50))))</f>
        <v>11853.650621957815</v>
      </c>
      <c r="I12" s="64">
        <f>IF($C$3="National Currency",IF(Assets_DATA!S12=0,0,Assets_DATA!S12),IF($C$3="Current Exchange rate",IF(Assets_DATA!S12=0,0,Assets_DATA!S12/ECO!S15),IF($C$3="Constant Exchange rate",IF(Assets_DATA!S12=0,0,Assets_DATA!S12/ECO!S50))))</f>
        <v>12633.531638723634</v>
      </c>
      <c r="J12" s="64">
        <f>IF($C$3="National Currency",IF(Assets_DATA!T12=0,0,Assets_DATA!T12),IF($C$3="Current Exchange rate",IF(Assets_DATA!T12=0,0,Assets_DATA!T12/ECO!T15),IF($C$3="Constant Exchange rate",IF(Assets_DATA!T12=0,0,Assets_DATA!T12/ECO!T50))))</f>
        <v>11974.400576888409</v>
      </c>
      <c r="K12" s="64">
        <f>IF($C$3="National Currency",IF(Assets_DATA!U12=0,0,Assets_DATA!U12),IF($C$3="Current Exchange rate",IF(Assets_DATA!U12=0,0,Assets_DATA!U12/ECO!U15),IF($C$3="Constant Exchange rate",IF(Assets_DATA!U12=0,0,Assets_DATA!U12/ECO!U50))))</f>
        <v>12917.396791058231</v>
      </c>
      <c r="L12" s="64">
        <f>IF($C$3="National Currency",IF(Assets_DATA!V12=0,0,Assets_DATA!V12),IF($C$3="Current Exchange rate",IF(Assets_DATA!V12=0,0,Assets_DATA!V12/ECO!V15),IF($C$3="Constant Exchange rate",IF(Assets_DATA!V12=0,0,Assets_DATA!V12/ECO!V50))))</f>
        <v>13961.74508743465</v>
      </c>
      <c r="M12" s="64">
        <f>IF($C$3="National Currency",IF(Assets_DATA!W12=0,0,Assets_DATA!W12),IF($C$3="Current Exchange rate",IF(Assets_DATA!W12=0,0,Assets_DATA!W12/ECO!W15),IF($C$3="Constant Exchange rate",IF(Assets_DATA!W12=0,0,Assets_DATA!W12/ECO!W50))))</f>
        <v>14300.450694068866</v>
      </c>
      <c r="N12" s="64">
        <f>IF($C$3="National Currency",IF(Assets_DATA!X12=0,0,Assets_DATA!X12),IF($C$3="Current Exchange rate",IF(Assets_DATA!X12=0,0,Assets_DATA!X12/ECO!X15),IF($C$3="Constant Exchange rate",IF(Assets_DATA!X12=0,0,Assets_DATA!X12/ECO!X50))))</f>
        <v>15435.80313683072</v>
      </c>
      <c r="O12" s="64">
        <f>IF($C$3="National Currency",IF(Assets_DATA!Y12=0,0,Assets_DATA!Y12),IF($C$3="Current Exchange rate",IF(Assets_DATA!Y12=0,0,Assets_DATA!Y12/ECO!Y15),IF($C$3="Constant Exchange rate",IF(Assets_DATA!Y12=0,0,Assets_DATA!Y12/ECO!Y50))))</f>
        <v>15945.736434108527</v>
      </c>
      <c r="P12" s="144">
        <f>IF($C$3="National Currency",IF(Assets_DATA!Z12=0,0,Assets_DATA!Z12),IF($C$3="Current Exchange rate",IF(Assets_DATA!Z12=0,0,Assets_DATA!Z12/ECO!Z15),IF($C$3="Constant Exchange rate",IF(Assets_DATA!Z12=0,0,Assets_DATA!Z12/ECO!Z50))))</f>
        <v>16259.635839192357</v>
      </c>
      <c r="Q12" s="92">
        <f t="shared" si="1"/>
        <v>3.7050462382114168E-3</v>
      </c>
      <c r="R12" s="63">
        <f t="shared" si="2"/>
        <v>3.3035747654819314E-2</v>
      </c>
      <c r="S12" s="92">
        <f t="shared" si="3"/>
        <v>0.51621794893771655</v>
      </c>
    </row>
    <row r="13" spans="3:36" ht="15" x14ac:dyDescent="0.25">
      <c r="C13" s="165"/>
      <c r="D13" s="166"/>
      <c r="E13" s="61" t="s">
        <v>6</v>
      </c>
      <c r="F13" s="64">
        <f>IF($C$3="National Currency",IF(Assets_DATA!P13=0,0,Assets_DATA!P13),IF($C$3="Current Exchange rate",IF(Assets_DATA!P13=0,0,Assets_DATA!P13/ECO!P16),IF($C$3="Constant Exchange rate",IF(Assets_DATA!P13=0,0,Assets_DATA!P13/ECO!P51))))</f>
        <v>1160468</v>
      </c>
      <c r="G13" s="64">
        <f>IF($C$3="National Currency",IF(Assets_DATA!Q13=0,0,Assets_DATA!Q13),IF($C$3="Current Exchange rate",IF(Assets_DATA!Q13=0,0,Assets_DATA!Q13/ECO!Q16),IF($C$3="Constant Exchange rate",IF(Assets_DATA!Q13=0,0,Assets_DATA!Q13/ECO!Q51))))</f>
        <v>1221708</v>
      </c>
      <c r="H13" s="64">
        <f>IF($C$3="National Currency",IF(Assets_DATA!R13=0,0,Assets_DATA!R13),IF($C$3="Current Exchange rate",IF(Assets_DATA!R13=0,0,Assets_DATA!R13/ECO!R16),IF($C$3="Constant Exchange rate",IF(Assets_DATA!R13=0,0,Assets_DATA!R13/ECO!R51))))</f>
        <v>1273662</v>
      </c>
      <c r="I13" s="64">
        <f>IF($C$3="National Currency",IF(Assets_DATA!S13=0,0,Assets_DATA!S13),IF($C$3="Current Exchange rate",IF(Assets_DATA!S13=0,0,Assets_DATA!S13/ECO!S16),IF($C$3="Constant Exchange rate",IF(Assets_DATA!S13=0,0,Assets_DATA!S13/ECO!S51))))</f>
        <v>1311125</v>
      </c>
      <c r="J13" s="64">
        <f>IF($C$3="National Currency",IF(Assets_DATA!T13=0,0,Assets_DATA!T13),IF($C$3="Current Exchange rate",IF(Assets_DATA!T13=0,0,Assets_DATA!T13/ECO!T16),IF($C$3="Constant Exchange rate",IF(Assets_DATA!T13=0,0,Assets_DATA!T13/ECO!T51))))</f>
        <v>1310301</v>
      </c>
      <c r="K13" s="64">
        <f>IF($C$3="National Currency",IF(Assets_DATA!U13=0,0,Assets_DATA!U13),IF($C$3="Current Exchange rate",IF(Assets_DATA!U13=0,0,Assets_DATA!U13/ECO!U16),IF($C$3="Constant Exchange rate",IF(Assets_DATA!U13=0,0,Assets_DATA!U13/ECO!U51))))</f>
        <v>1352764</v>
      </c>
      <c r="L13" s="64">
        <f>IF($C$3="National Currency",IF(Assets_DATA!V13=0,0,Assets_DATA!V13),IF($C$3="Current Exchange rate",IF(Assets_DATA!V13=0,0,Assets_DATA!V13/ECO!V16),IF($C$3="Constant Exchange rate",IF(Assets_DATA!V13=0,0,Assets_DATA!V13/ECO!V51))))</f>
        <v>1406891</v>
      </c>
      <c r="M13" s="64">
        <f>IF($C$3="National Currency",IF(Assets_DATA!W13=0,0,Assets_DATA!W13),IF($C$3="Current Exchange rate",IF(Assets_DATA!W13=0,0,Assets_DATA!W13/ECO!W16),IF($C$3="Constant Exchange rate",IF(Assets_DATA!W13=0,0,Assets_DATA!W13/ECO!W51))))</f>
        <v>1438178</v>
      </c>
      <c r="N13" s="64">
        <f>IF($C$3="National Currency",IF(Assets_DATA!X13=0,0,Assets_DATA!X13),IF($C$3="Current Exchange rate",IF(Assets_DATA!X13=0,0,Assets_DATA!X13/ECO!X16),IF($C$3="Constant Exchange rate",IF(Assets_DATA!X13=0,0,Assets_DATA!X13/ECO!X51))))</f>
        <v>1506295</v>
      </c>
      <c r="O13" s="64">
        <f>IF($C$3="National Currency",IF(Assets_DATA!Y13=0,0,Assets_DATA!Y13),IF($C$3="Current Exchange rate",IF(Assets_DATA!Y13=0,0,Assets_DATA!Y13/ECO!Y16),IF($C$3="Constant Exchange rate",IF(Assets_DATA!Y13=0,0,Assets_DATA!Y13/ECO!Y51))))</f>
        <v>1567412</v>
      </c>
      <c r="P13" s="144">
        <f>IF($C$3="National Currency",IF(Assets_DATA!Z13=0,0,Assets_DATA!Z13),IF($C$3="Current Exchange rate",IF(Assets_DATA!Z13=0,0,Assets_DATA!Z13/ECO!Z16),IF($C$3="Constant Exchange rate",IF(Assets_DATA!Z13=0,0,Assets_DATA!Z13/ECO!Z51))))</f>
        <v>0</v>
      </c>
      <c r="Q13" s="92">
        <f t="shared" si="1"/>
        <v>0.36419352334868199</v>
      </c>
      <c r="R13" s="63">
        <f t="shared" si="2"/>
        <v>4.0574389478820638E-2</v>
      </c>
      <c r="S13" s="92">
        <f t="shared" si="3"/>
        <v>0.35067231496258411</v>
      </c>
    </row>
    <row r="14" spans="3:36" ht="15" x14ac:dyDescent="0.25">
      <c r="C14" s="165"/>
      <c r="D14" s="166"/>
      <c r="E14" s="61" t="s">
        <v>7</v>
      </c>
      <c r="F14" s="64">
        <f>IF($C$3="National Currency",IF(Assets_DATA!P14=0,0,Assets_DATA!P14),IF($C$3="Current Exchange rate",IF(Assets_DATA!P14=0,0,Assets_DATA!P14/ECO!P17),IF($C$3="Constant Exchange rate",IF(Assets_DATA!P14=0,0,Assets_DATA!P14/ECO!P52))))</f>
        <v>0</v>
      </c>
      <c r="G14" s="64">
        <f>IF($C$3="National Currency",IF(Assets_DATA!Q14=0,0,Assets_DATA!Q14),IF($C$3="Current Exchange rate",IF(Assets_DATA!Q14=0,0,Assets_DATA!Q14/ECO!Q17),IF($C$3="Constant Exchange rate",IF(Assets_DATA!Q14=0,0,Assets_DATA!Q14/ECO!Q52))))</f>
        <v>0</v>
      </c>
      <c r="H14" s="64">
        <f>IF($C$3="National Currency",IF(Assets_DATA!R14=0,0,Assets_DATA!R14),IF($C$3="Current Exchange rate",IF(Assets_DATA!R14=0,0,Assets_DATA!R14/ECO!R17),IF($C$3="Constant Exchange rate",IF(Assets_DATA!R14=0,0,Assets_DATA!R14/ECO!R52))))</f>
        <v>0</v>
      </c>
      <c r="I14" s="64">
        <f>IF($C$3="National Currency",IF(Assets_DATA!S14=0,0,Assets_DATA!S14),IF($C$3="Current Exchange rate",IF(Assets_DATA!S14=0,0,Assets_DATA!S14/ECO!S17),IF($C$3="Constant Exchange rate",IF(Assets_DATA!S14=0,0,Assets_DATA!S14/ECO!S52))))</f>
        <v>0</v>
      </c>
      <c r="J14" s="64">
        <f>IF($C$3="National Currency",IF(Assets_DATA!T14=0,0,Assets_DATA!T14),IF($C$3="Current Exchange rate",IF(Assets_DATA!T14=0,0,Assets_DATA!T14/ECO!T17),IF($C$3="Constant Exchange rate",IF(Assets_DATA!T14=0,0,Assets_DATA!T14/ECO!T52))))</f>
        <v>0</v>
      </c>
      <c r="K14" s="64">
        <f>IF($C$3="National Currency",IF(Assets_DATA!U14=0,0,Assets_DATA!U14),IF($C$3="Current Exchange rate",IF(Assets_DATA!U14=0,0,Assets_DATA!U14/ECO!U17),IF($C$3="Constant Exchange rate",IF(Assets_DATA!U14=0,0,Assets_DATA!U14/ECO!U52))))</f>
        <v>0</v>
      </c>
      <c r="L14" s="64">
        <f>IF($C$3="National Currency",IF(Assets_DATA!V14=0,0,Assets_DATA!V14),IF($C$3="Current Exchange rate",IF(Assets_DATA!V14=0,0,Assets_DATA!V14/ECO!V17),IF($C$3="Constant Exchange rate",IF(Assets_DATA!V14=0,0,Assets_DATA!V14/ECO!V52))))</f>
        <v>0</v>
      </c>
      <c r="M14" s="64">
        <f>IF($C$3="National Currency",IF(Assets_DATA!W14=0,0,Assets_DATA!W14),IF($C$3="Current Exchange rate",IF(Assets_DATA!W14=0,0,Assets_DATA!W14/ECO!W17),IF($C$3="Constant Exchange rate",IF(Assets_DATA!W14=0,0,Assets_DATA!W14/ECO!W52))))</f>
        <v>0</v>
      </c>
      <c r="N14" s="64">
        <f>IF($C$3="National Currency",IF(Assets_DATA!X14=0,0,Assets_DATA!X14),IF($C$3="Current Exchange rate",IF(Assets_DATA!X14=0,0,Assets_DATA!X14/ECO!X17),IF($C$3="Constant Exchange rate",IF(Assets_DATA!X14=0,0,Assets_DATA!X14/ECO!X52))))</f>
        <v>0</v>
      </c>
      <c r="O14" s="64">
        <f>IF($C$3="National Currency",IF(Assets_DATA!Y14=0,0,Assets_DATA!Y14),IF($C$3="Current Exchange rate",IF(Assets_DATA!Y14=0,0,Assets_DATA!Y14/ECO!Y17),IF($C$3="Constant Exchange rate",IF(Assets_DATA!Y14=0,0,Assets_DATA!Y14/ECO!Y52))))</f>
        <v>0</v>
      </c>
      <c r="P14" s="144">
        <f>IF($C$3="National Currency",IF(Assets_DATA!Z14=0,0,Assets_DATA!Z14),IF($C$3="Current Exchange rate",IF(Assets_DATA!Z14=0,0,Assets_DATA!Z14/ECO!Z17),IF($C$3="Constant Exchange rate",IF(Assets_DATA!Z14=0,0,Assets_DATA!Z14/ECO!Z52))))</f>
        <v>0</v>
      </c>
      <c r="Q14" s="92">
        <f t="shared" si="1"/>
        <v>0</v>
      </c>
      <c r="R14" s="63" t="str">
        <f t="shared" si="2"/>
        <v>-</v>
      </c>
      <c r="S14" s="92" t="str">
        <f t="shared" si="3"/>
        <v>-</v>
      </c>
    </row>
    <row r="15" spans="3:36" ht="15" x14ac:dyDescent="0.25">
      <c r="C15" s="165"/>
      <c r="D15" s="166"/>
      <c r="E15" s="61" t="s">
        <v>8</v>
      </c>
      <c r="F15" s="64">
        <f>IF($C$3="National Currency",IF(Assets_DATA!P15=0,0,Assets_DATA!P15),IF($C$3="Current Exchange rate",IF(Assets_DATA!P15=0,0,Assets_DATA!P15/ECO!P18),IF($C$3="Constant Exchange rate",IF(Assets_DATA!P15=0,0,Assets_DATA!P15/ECO!P53))))</f>
        <v>0</v>
      </c>
      <c r="G15" s="64">
        <f>IF($C$3="National Currency",IF(Assets_DATA!Q15=0,0,Assets_DATA!Q15),IF($C$3="Current Exchange rate",IF(Assets_DATA!Q15=0,0,Assets_DATA!Q15/ECO!Q18),IF($C$3="Constant Exchange rate",IF(Assets_DATA!Q15=0,0,Assets_DATA!Q15/ECO!Q53))))</f>
        <v>0</v>
      </c>
      <c r="H15" s="64">
        <f>IF($C$3="National Currency",IF(Assets_DATA!R15=0,0,Assets_DATA!R15),IF($C$3="Current Exchange rate",IF(Assets_DATA!R15=0,0,Assets_DATA!R15/ECO!R18),IF($C$3="Constant Exchange rate",IF(Assets_DATA!R15=0,0,Assets_DATA!R15/ECO!R53))))</f>
        <v>0</v>
      </c>
      <c r="I15" s="64">
        <f>IF($C$3="National Currency",IF(Assets_DATA!S15=0,0,Assets_DATA!S15),IF($C$3="Current Exchange rate",IF(Assets_DATA!S15=0,0,Assets_DATA!S15/ECO!S18),IF($C$3="Constant Exchange rate",IF(Assets_DATA!S15=0,0,Assets_DATA!S15/ECO!S53))))</f>
        <v>0</v>
      </c>
      <c r="J15" s="64">
        <f>IF($C$3="National Currency",IF(Assets_DATA!T15=0,0,Assets_DATA!T15),IF($C$3="Current Exchange rate",IF(Assets_DATA!T15=0,0,Assets_DATA!T15/ECO!T18),IF($C$3="Constant Exchange rate",IF(Assets_DATA!T15=0,0,Assets_DATA!T15/ECO!T53))))</f>
        <v>0</v>
      </c>
      <c r="K15" s="64">
        <f>IF($C$3="National Currency",IF(Assets_DATA!U15=0,0,Assets_DATA!U15),IF($C$3="Current Exchange rate",IF(Assets_DATA!U15=0,0,Assets_DATA!U15/ECO!U18),IF($C$3="Constant Exchange rate",IF(Assets_DATA!U15=0,0,Assets_DATA!U15/ECO!U53))))</f>
        <v>0</v>
      </c>
      <c r="L15" s="64">
        <f>IF($C$3="National Currency",IF(Assets_DATA!V15=0,0,Assets_DATA!V15),IF($C$3="Current Exchange rate",IF(Assets_DATA!V15=0,0,Assets_DATA!V15/ECO!V18),IF($C$3="Constant Exchange rate",IF(Assets_DATA!V15=0,0,Assets_DATA!V15/ECO!V53))))</f>
        <v>0</v>
      </c>
      <c r="M15" s="64">
        <f>IF($C$3="National Currency",IF(Assets_DATA!W15=0,0,Assets_DATA!W15),IF($C$3="Current Exchange rate",IF(Assets_DATA!W15=0,0,Assets_DATA!W15/ECO!W18),IF($C$3="Constant Exchange rate",IF(Assets_DATA!W15=0,0,Assets_DATA!W15/ECO!W53))))</f>
        <v>0</v>
      </c>
      <c r="N15" s="64">
        <f>IF($C$3="National Currency",IF(Assets_DATA!X15=0,0,Assets_DATA!X15),IF($C$3="Current Exchange rate",IF(Assets_DATA!X15=0,0,Assets_DATA!X15/ECO!X18),IF($C$3="Constant Exchange rate",IF(Assets_DATA!X15=0,0,Assets_DATA!X15/ECO!X53))))</f>
        <v>0</v>
      </c>
      <c r="O15" s="64">
        <f>IF($C$3="National Currency",IF(Assets_DATA!Y15=0,0,Assets_DATA!Y15),IF($C$3="Current Exchange rate",IF(Assets_DATA!Y15=0,0,Assets_DATA!Y15/ECO!Y18),IF($C$3="Constant Exchange rate",IF(Assets_DATA!Y15=0,0,Assets_DATA!Y15/ECO!Y53))))</f>
        <v>1451.7570000000001</v>
      </c>
      <c r="P15" s="144">
        <f>IF($C$3="National Currency",IF(Assets_DATA!Z15=0,0,Assets_DATA!Z15),IF($C$3="Current Exchange rate",IF(Assets_DATA!Z15=0,0,Assets_DATA!Z15/ECO!Z18),IF($C$3="Constant Exchange rate",IF(Assets_DATA!Z15=0,0,Assets_DATA!Z15/ECO!Z53))))</f>
        <v>0</v>
      </c>
      <c r="Q15" s="92">
        <f t="shared" si="1"/>
        <v>3.3732068969493187E-4</v>
      </c>
      <c r="R15" s="63" t="str">
        <f t="shared" si="2"/>
        <v>-</v>
      </c>
      <c r="S15" s="92" t="str">
        <f t="shared" si="3"/>
        <v>-</v>
      </c>
    </row>
    <row r="16" spans="3:36" ht="15" x14ac:dyDescent="0.25">
      <c r="C16" s="165"/>
      <c r="D16" s="166"/>
      <c r="E16" s="61" t="s">
        <v>9</v>
      </c>
      <c r="F16" s="64">
        <f>IF($C$3="National Currency",IF(Assets_DATA!P16=0,0,Assets_DATA!P16),IF($C$3="Current Exchange rate",IF(Assets_DATA!P16=0,0,Assets_DATA!P16/ECO!P19),IF($C$3="Constant Exchange rate",IF(Assets_DATA!P16=0,0,Assets_DATA!P16/ECO!P54))))</f>
        <v>171893.41822783003</v>
      </c>
      <c r="G16" s="64">
        <f>IF($C$3="National Currency",IF(Assets_DATA!Q16=0,0,Assets_DATA!Q16),IF($C$3="Current Exchange rate",IF(Assets_DATA!Q16=0,0,Assets_DATA!Q16/ECO!Q19),IF($C$3="Constant Exchange rate",IF(Assets_DATA!Q16=0,0,Assets_DATA!Q16/ECO!Q54))))</f>
        <v>186841.52703904998</v>
      </c>
      <c r="H16" s="64">
        <f>IF($C$3="National Currency",IF(Assets_DATA!R16=0,0,Assets_DATA!R16),IF($C$3="Current Exchange rate",IF(Assets_DATA!R16=0,0,Assets_DATA!R16/ECO!R19),IF($C$3="Constant Exchange rate",IF(Assets_DATA!R16=0,0,Assets_DATA!R16/ECO!R54))))</f>
        <v>205676.92889631999</v>
      </c>
      <c r="I16" s="64">
        <f>IF($C$3="National Currency",IF(Assets_DATA!S16=0,0,Assets_DATA!S16),IF($C$3="Current Exchange rate",IF(Assets_DATA!S16=0,0,Assets_DATA!S16/ECO!S19),IF($C$3="Constant Exchange rate",IF(Assets_DATA!S16=0,0,Assets_DATA!S16/ECO!S54))))</f>
        <v>214030.80681426998</v>
      </c>
      <c r="J16" s="64">
        <f>IF($C$3="National Currency",IF(Assets_DATA!T16=0,0,Assets_DATA!T16),IF($C$3="Current Exchange rate",IF(Assets_DATA!T16=0,0,Assets_DATA!T16/ECO!T19),IF($C$3="Constant Exchange rate",IF(Assets_DATA!T16=0,0,Assets_DATA!T16/ECO!T54))))</f>
        <v>226486.09815523002</v>
      </c>
      <c r="K16" s="64">
        <f>IF($C$3="National Currency",IF(Assets_DATA!U16=0,0,Assets_DATA!U16),IF($C$3="Current Exchange rate",IF(Assets_DATA!U16=0,0,Assets_DATA!U16/ECO!U19),IF($C$3="Constant Exchange rate",IF(Assets_DATA!U16=0,0,Assets_DATA!U16/ECO!U54))))</f>
        <v>237240.24251074478</v>
      </c>
      <c r="L16" s="64">
        <f>IF($C$3="National Currency",IF(Assets_DATA!V16=0,0,Assets_DATA!V16),IF($C$3="Current Exchange rate",IF(Assets_DATA!V16=0,0,Assets_DATA!V16/ECO!V19),IF($C$3="Constant Exchange rate",IF(Assets_DATA!V16=0,0,Assets_DATA!V16/ECO!V54))))</f>
        <v>237629.48247818006</v>
      </c>
      <c r="M16" s="64">
        <f>IF($C$3="National Currency",IF(Assets_DATA!W16=0,0,Assets_DATA!W16),IF($C$3="Current Exchange rate",IF(Assets_DATA!W16=0,0,Assets_DATA!W16/ECO!W19),IF($C$3="Constant Exchange rate",IF(Assets_DATA!W16=0,0,Assets_DATA!W16/ECO!W54))))</f>
        <v>250145.42451507997</v>
      </c>
      <c r="N16" s="64">
        <f>IF($C$3="National Currency",IF(Assets_DATA!X16=0,0,Assets_DATA!X16),IF($C$3="Current Exchange rate",IF(Assets_DATA!X16=0,0,Assets_DATA!X16/ECO!X19),IF($C$3="Constant Exchange rate",IF(Assets_DATA!X16=0,0,Assets_DATA!X16/ECO!X54))))</f>
        <v>258530.22682812635</v>
      </c>
      <c r="O16" s="64">
        <f>IF($C$3="National Currency",IF(Assets_DATA!Y16=0,0,Assets_DATA!Y16),IF($C$3="Current Exchange rate",IF(Assets_DATA!Y16=0,0,Assets_DATA!Y16/ECO!Y19),IF($C$3="Constant Exchange rate",IF(Assets_DATA!Y16=0,0,Assets_DATA!Y16/ECO!Y54))))</f>
        <v>274992.04566232621</v>
      </c>
      <c r="P16" s="144">
        <f>IF($C$3="National Currency",IF(Assets_DATA!Z16=0,0,Assets_DATA!Z16),IF($C$3="Current Exchange rate",IF(Assets_DATA!Z16=0,0,Assets_DATA!Z16/ECO!Z19),IF($C$3="Constant Exchange rate",IF(Assets_DATA!Z16=0,0,Assets_DATA!Z16/ECO!Z54))))</f>
        <v>302000.04069438099</v>
      </c>
      <c r="Q16" s="92">
        <f t="shared" si="1"/>
        <v>6.3895339580546925E-2</v>
      </c>
      <c r="R16" s="63">
        <f t="shared" si="2"/>
        <v>6.3674638885238943E-2</v>
      </c>
      <c r="S16" s="92">
        <f t="shared" si="3"/>
        <v>0.59978228659021582</v>
      </c>
    </row>
    <row r="17" spans="3:19" ht="15" x14ac:dyDescent="0.25">
      <c r="C17" s="165"/>
      <c r="D17" s="166"/>
      <c r="E17" s="61" t="s">
        <v>10</v>
      </c>
      <c r="F17" s="64">
        <f>IF($C$3="National Currency",IF(Assets_DATA!P17=0,0,Assets_DATA!P17),IF($C$3="Current Exchange rate",IF(Assets_DATA!P17=0,0,Assets_DATA!P17/ECO!P20),IF($C$3="Constant Exchange rate",IF(Assets_DATA!P17=0,0,Assets_DATA!P17/ECO!P55))))</f>
        <v>91675</v>
      </c>
      <c r="G17" s="64">
        <f>IF($C$3="National Currency",IF(Assets_DATA!Q17=0,0,Assets_DATA!Q17),IF($C$3="Current Exchange rate",IF(Assets_DATA!Q17=0,0,Assets_DATA!Q17/ECO!Q20),IF($C$3="Constant Exchange rate",IF(Assets_DATA!Q17=0,0,Assets_DATA!Q17/ECO!Q55))))</f>
        <v>102026</v>
      </c>
      <c r="H17" s="64">
        <f>IF($C$3="National Currency",IF(Assets_DATA!R17=0,0,Assets_DATA!R17),IF($C$3="Current Exchange rate",IF(Assets_DATA!R17=0,0,Assets_DATA!R17/ECO!R20),IF($C$3="Constant Exchange rate",IF(Assets_DATA!R17=0,0,Assets_DATA!R17/ECO!R55))))</f>
        <v>109584</v>
      </c>
      <c r="I17" s="64">
        <f>IF($C$3="National Currency",IF(Assets_DATA!S17=0,0,Assets_DATA!S17),IF($C$3="Current Exchange rate",IF(Assets_DATA!S17=0,0,Assets_DATA!S17/ECO!S20),IF($C$3="Constant Exchange rate",IF(Assets_DATA!S17=0,0,Assets_DATA!S17/ECO!S55))))</f>
        <v>117037</v>
      </c>
      <c r="J17" s="64">
        <f>IF($C$3="National Currency",IF(Assets_DATA!T17=0,0,Assets_DATA!T17),IF($C$3="Current Exchange rate",IF(Assets_DATA!T17=0,0,Assets_DATA!T17/ECO!T20),IF($C$3="Constant Exchange rate",IF(Assets_DATA!T17=0,0,Assets_DATA!T17/ECO!T55))))</f>
        <v>109198</v>
      </c>
      <c r="K17" s="64">
        <f>IF($C$3="National Currency",IF(Assets_DATA!U17=0,0,Assets_DATA!U17),IF($C$3="Current Exchange rate",IF(Assets_DATA!U17=0,0,Assets_DATA!U17/ECO!U20),IF($C$3="Constant Exchange rate",IF(Assets_DATA!U17=0,0,Assets_DATA!U17/ECO!U55))))</f>
        <v>122340</v>
      </c>
      <c r="L17" s="64">
        <f>IF($C$3="National Currency",IF(Assets_DATA!V17=0,0,Assets_DATA!V17),IF($C$3="Current Exchange rate",IF(Assets_DATA!V17=0,0,Assets_DATA!V17/ECO!V20),IF($C$3="Constant Exchange rate",IF(Assets_DATA!V17=0,0,Assets_DATA!V17/ECO!V55))))</f>
        <v>131204</v>
      </c>
      <c r="M17" s="64">
        <f>IF($C$3="National Currency",IF(Assets_DATA!W17=0,0,Assets_DATA!W17),IF($C$3="Current Exchange rate",IF(Assets_DATA!W17=0,0,Assets_DATA!W17/ECO!W20),IF($C$3="Constant Exchange rate",IF(Assets_DATA!W17=0,0,Assets_DATA!W17/ECO!W55))))</f>
        <v>130253</v>
      </c>
      <c r="N17" s="64">
        <f>IF($C$3="National Currency",IF(Assets_DATA!X17=0,0,Assets_DATA!X17),IF($C$3="Current Exchange rate",IF(Assets_DATA!X17=0,0,Assets_DATA!X17/ECO!X20),IF($C$3="Constant Exchange rate",IF(Assets_DATA!X17=0,0,Assets_DATA!X17/ECO!X55))))</f>
        <v>138503</v>
      </c>
      <c r="O17" s="64">
        <f>IF($C$3="National Currency",IF(Assets_DATA!Y17=0,0,Assets_DATA!Y17),IF($C$3="Current Exchange rate",IF(Assets_DATA!Y17=0,0,Assets_DATA!Y17/ECO!Y20),IF($C$3="Constant Exchange rate",IF(Assets_DATA!Y17=0,0,Assets_DATA!Y17/ECO!Y55))))</f>
        <v>147744</v>
      </c>
      <c r="P17" s="144">
        <f>IF($C$3="National Currency",IF(Assets_DATA!Z17=0,0,Assets_DATA!Z17),IF($C$3="Current Exchange rate",IF(Assets_DATA!Z17=0,0,Assets_DATA!Z17/ECO!Z20),IF($C$3="Constant Exchange rate",IF(Assets_DATA!Z17=0,0,Assets_DATA!Z17/ECO!Z55))))</f>
        <v>155927</v>
      </c>
      <c r="Q17" s="92">
        <f t="shared" si="1"/>
        <v>3.4328822232844759E-2</v>
      </c>
      <c r="R17" s="63">
        <f t="shared" si="2"/>
        <v>6.6720576449607494E-2</v>
      </c>
      <c r="S17" s="92">
        <f t="shared" si="3"/>
        <v>0.61160621761658041</v>
      </c>
    </row>
    <row r="18" spans="3:19" ht="15" x14ac:dyDescent="0.25">
      <c r="C18" s="165"/>
      <c r="D18" s="166"/>
      <c r="E18" s="61" t="s">
        <v>11</v>
      </c>
      <c r="F18" s="64">
        <f>IF($C$3="National Currency",IF(Assets_DATA!P18=0,0,Assets_DATA!P18),IF($C$3="Current Exchange rate",IF(Assets_DATA!P18=0,0,Assets_DATA!P18/ECO!P21),IF($C$3="Constant Exchange rate",IF(Assets_DATA!P18=0,0,Assets_DATA!P18/ECO!P56))))</f>
        <v>0</v>
      </c>
      <c r="G18" s="64">
        <f>IF($C$3="National Currency",IF(Assets_DATA!Q18=0,0,Assets_DATA!Q18),IF($C$3="Current Exchange rate",IF(Assets_DATA!Q18=0,0,Assets_DATA!Q18/ECO!Q21),IF($C$3="Constant Exchange rate",IF(Assets_DATA!Q18=0,0,Assets_DATA!Q18/ECO!Q56))))</f>
        <v>0</v>
      </c>
      <c r="H18" s="64">
        <f>IF($C$3="National Currency",IF(Assets_DATA!R18=0,0,Assets_DATA!R18),IF($C$3="Current Exchange rate",IF(Assets_DATA!R18=0,0,Assets_DATA!R18/ECO!R21),IF($C$3="Constant Exchange rate",IF(Assets_DATA!R18=0,0,Assets_DATA!R18/ECO!R56))))</f>
        <v>0</v>
      </c>
      <c r="I18" s="64">
        <f>IF($C$3="National Currency",IF(Assets_DATA!S18=0,0,Assets_DATA!S18),IF($C$3="Current Exchange rate",IF(Assets_DATA!S18=0,0,Assets_DATA!S18/ECO!S21),IF($C$3="Constant Exchange rate",IF(Assets_DATA!S18=0,0,Assets_DATA!S18/ECO!S56))))</f>
        <v>0</v>
      </c>
      <c r="J18" s="64">
        <f>IF($C$3="National Currency",IF(Assets_DATA!T18=0,0,Assets_DATA!T18),IF($C$3="Current Exchange rate",IF(Assets_DATA!T18=0,0,Assets_DATA!T18/ECO!T21),IF($C$3="Constant Exchange rate",IF(Assets_DATA!T18=0,0,Assets_DATA!T18/ECO!T56))))</f>
        <v>0</v>
      </c>
      <c r="K18" s="64">
        <f>IF($C$3="National Currency",IF(Assets_DATA!U18=0,0,Assets_DATA!U18),IF($C$3="Current Exchange rate",IF(Assets_DATA!U18=0,0,Assets_DATA!U18/ECO!U21),IF($C$3="Constant Exchange rate",IF(Assets_DATA!U18=0,0,Assets_DATA!U18/ECO!U56))))</f>
        <v>0</v>
      </c>
      <c r="L18" s="64">
        <f>IF($C$3="National Currency",IF(Assets_DATA!V18=0,0,Assets_DATA!V18),IF($C$3="Current Exchange rate",IF(Assets_DATA!V18=0,0,Assets_DATA!V18/ECO!V21),IF($C$3="Constant Exchange rate",IF(Assets_DATA!V18=0,0,Assets_DATA!V18/ECO!V56))))</f>
        <v>0</v>
      </c>
      <c r="M18" s="64">
        <f>IF($C$3="National Currency",IF(Assets_DATA!W18=0,0,Assets_DATA!W18),IF($C$3="Current Exchange rate",IF(Assets_DATA!W18=0,0,Assets_DATA!W18/ECO!W21),IF($C$3="Constant Exchange rate",IF(Assets_DATA!W18=0,0,Assets_DATA!W18/ECO!W56))))</f>
        <v>0</v>
      </c>
      <c r="N18" s="64">
        <f>IF($C$3="National Currency",IF(Assets_DATA!X18=0,0,Assets_DATA!X18),IF($C$3="Current Exchange rate",IF(Assets_DATA!X18=0,0,Assets_DATA!X18/ECO!X21),IF($C$3="Constant Exchange rate",IF(Assets_DATA!X18=0,0,Assets_DATA!X18/ECO!X56))))</f>
        <v>0</v>
      </c>
      <c r="O18" s="64">
        <f>IF($C$3="National Currency",IF(Assets_DATA!Y18=0,0,Assets_DATA!Y18),IF($C$3="Current Exchange rate",IF(Assets_DATA!Y18=0,0,Assets_DATA!Y18/ECO!Y21),IF($C$3="Constant Exchange rate",IF(Assets_DATA!Y18=0,0,Assets_DATA!Y18/ECO!Y56))))</f>
        <v>0</v>
      </c>
      <c r="P18" s="144">
        <f>IF($C$3="National Currency",IF(Assets_DATA!Z18=0,0,Assets_DATA!Z18),IF($C$3="Current Exchange rate",IF(Assets_DATA!Z18=0,0,Assets_DATA!Z18/ECO!Z21),IF($C$3="Constant Exchange rate",IF(Assets_DATA!Z18=0,0,Assets_DATA!Z18/ECO!Z56))))</f>
        <v>0</v>
      </c>
      <c r="Q18" s="92">
        <f t="shared" si="1"/>
        <v>0</v>
      </c>
      <c r="R18" s="63" t="str">
        <f t="shared" si="2"/>
        <v>-</v>
      </c>
      <c r="S18" s="92" t="str">
        <f t="shared" si="3"/>
        <v>-</v>
      </c>
    </row>
    <row r="19" spans="3:19" ht="15" x14ac:dyDescent="0.25">
      <c r="C19" s="165"/>
      <c r="D19" s="166"/>
      <c r="E19" s="61" t="s">
        <v>12</v>
      </c>
      <c r="F19" s="64">
        <f>IF($C$3="National Currency",IF(Assets_DATA!P19=0,0,Assets_DATA!P19),IF($C$3="Current Exchange rate",IF(Assets_DATA!P19=0,0,Assets_DATA!P19/ECO!P22),IF($C$3="Constant Exchange rate",IF(Assets_DATA!P19=0,0,Assets_DATA!P19/ECO!P57))))</f>
        <v>10600.2860874</v>
      </c>
      <c r="G19" s="64">
        <f>IF($C$3="National Currency",IF(Assets_DATA!Q19=0,0,Assets_DATA!Q19),IF($C$3="Current Exchange rate",IF(Assets_DATA!Q19=0,0,Assets_DATA!Q19/ECO!Q22),IF($C$3="Constant Exchange rate",IF(Assets_DATA!Q19=0,0,Assets_DATA!Q19/ECO!Q57))))</f>
        <v>11926.76648606</v>
      </c>
      <c r="H19" s="64">
        <f>IF($C$3="National Currency",IF(Assets_DATA!R19=0,0,Assets_DATA!R19),IF($C$3="Current Exchange rate",IF(Assets_DATA!R19=0,0,Assets_DATA!R19/ECO!R22),IF($C$3="Constant Exchange rate",IF(Assets_DATA!R19=0,0,Assets_DATA!R19/ECO!R57))))</f>
        <v>13445.645124119999</v>
      </c>
      <c r="I19" s="64">
        <f>IF($C$3="National Currency",IF(Assets_DATA!S19=0,0,Assets_DATA!S19),IF($C$3="Current Exchange rate",IF(Assets_DATA!S19=0,0,Assets_DATA!S19/ECO!S22),IF($C$3="Constant Exchange rate",IF(Assets_DATA!S19=0,0,Assets_DATA!S19/ECO!S57))))</f>
        <v>14937.586846370001</v>
      </c>
      <c r="J19" s="64">
        <f>IF($C$3="National Currency",IF(Assets_DATA!T19=0,0,Assets_DATA!T19),IF($C$3="Current Exchange rate",IF(Assets_DATA!T19=0,0,Assets_DATA!T19/ECO!T22),IF($C$3="Constant Exchange rate",IF(Assets_DATA!T19=0,0,Assets_DATA!T19/ECO!T57))))</f>
        <v>14688.7643525</v>
      </c>
      <c r="K19" s="64">
        <f>IF($C$3="National Currency",IF(Assets_DATA!U19=0,0,Assets_DATA!U19),IF($C$3="Current Exchange rate",IF(Assets_DATA!U19=0,0,Assets_DATA!U19/ECO!U22),IF($C$3="Constant Exchange rate",IF(Assets_DATA!U19=0,0,Assets_DATA!U19/ECO!U57))))</f>
        <v>16237.0931454</v>
      </c>
      <c r="L19" s="64">
        <f>IF($C$3="National Currency",IF(Assets_DATA!V19=0,0,Assets_DATA!V19),IF($C$3="Current Exchange rate",IF(Assets_DATA!V19=0,0,Assets_DATA!V19/ECO!V22),IF($C$3="Constant Exchange rate",IF(Assets_DATA!V19=0,0,Assets_DATA!V19/ECO!V57))))</f>
        <v>15745.05115067</v>
      </c>
      <c r="M19" s="64">
        <f>IF($C$3="National Currency",IF(Assets_DATA!W19=0,0,Assets_DATA!W19),IF($C$3="Current Exchange rate",IF(Assets_DATA!W19=0,0,Assets_DATA!W19/ECO!W22),IF($C$3="Constant Exchange rate",IF(Assets_DATA!W19=0,0,Assets_DATA!W19/ECO!W57))))</f>
        <v>14676.623763039999</v>
      </c>
      <c r="N19" s="64">
        <f>IF($C$3="National Currency",IF(Assets_DATA!X19=0,0,Assets_DATA!X19),IF($C$3="Current Exchange rate",IF(Assets_DATA!X19=0,0,Assets_DATA!X19/ECO!X22),IF($C$3="Constant Exchange rate",IF(Assets_DATA!X19=0,0,Assets_DATA!X19/ECO!X57))))</f>
        <v>14949.651798749999</v>
      </c>
      <c r="O19" s="64">
        <f>IF($C$3="National Currency",IF(Assets_DATA!Y19=0,0,Assets_DATA!Y19),IF($C$3="Current Exchange rate",IF(Assets_DATA!Y19=0,0,Assets_DATA!Y19/ECO!Y22),IF($C$3="Constant Exchange rate",IF(Assets_DATA!Y19=0,0,Assets_DATA!Y19/ECO!Y57))))</f>
        <v>15338.182000000001</v>
      </c>
      <c r="P19" s="144">
        <f>IF($C$3="National Currency",IF(Assets_DATA!Z19=0,0,Assets_DATA!Z19),IF($C$3="Current Exchange rate",IF(Assets_DATA!Z19=0,0,Assets_DATA!Z19/ECO!Z22),IF($C$3="Constant Exchange rate",IF(Assets_DATA!Z19=0,0,Assets_DATA!Z19/ECO!Z57))))</f>
        <v>0</v>
      </c>
      <c r="Q19" s="92">
        <f t="shared" si="1"/>
        <v>3.5638788935795657E-3</v>
      </c>
      <c r="R19" s="63">
        <f t="shared" si="2"/>
        <v>2.5989247541035487E-2</v>
      </c>
      <c r="S19" s="92">
        <f t="shared" si="3"/>
        <v>0.44695924935758935</v>
      </c>
    </row>
    <row r="20" spans="3:19" ht="15" x14ac:dyDescent="0.25">
      <c r="C20" s="165"/>
      <c r="D20" s="166"/>
      <c r="E20" s="61" t="s">
        <v>13</v>
      </c>
      <c r="F20" s="64">
        <f>IF($C$3="National Currency",IF(Assets_DATA!P20=0,0,Assets_DATA!P20),IF($C$3="Current Exchange rate",IF(Assets_DATA!P20=0,0,Assets_DATA!P20/ECO!P23),IF($C$3="Constant Exchange rate",IF(Assets_DATA!P20=0,0,Assets_DATA!P20/ECO!P58))))</f>
        <v>0</v>
      </c>
      <c r="G20" s="64">
        <f>IF($C$3="National Currency",IF(Assets_DATA!Q20=0,0,Assets_DATA!Q20),IF($C$3="Current Exchange rate",IF(Assets_DATA!Q20=0,0,Assets_DATA!Q20/ECO!Q23),IF($C$3="Constant Exchange rate",IF(Assets_DATA!Q20=0,0,Assets_DATA!Q20/ECO!Q58))))</f>
        <v>0</v>
      </c>
      <c r="H20" s="64">
        <f>IF($C$3="National Currency",IF(Assets_DATA!R20=0,0,Assets_DATA!R20),IF($C$3="Current Exchange rate",IF(Assets_DATA!R20=0,0,Assets_DATA!R20/ECO!R23),IF($C$3="Constant Exchange rate",IF(Assets_DATA!R20=0,0,Assets_DATA!R20/ECO!R58))))</f>
        <v>0</v>
      </c>
      <c r="I20" s="64">
        <f>IF($C$3="National Currency",IF(Assets_DATA!S20=0,0,Assets_DATA!S20),IF($C$3="Current Exchange rate",IF(Assets_DATA!S20=0,0,Assets_DATA!S20/ECO!S23),IF($C$3="Constant Exchange rate",IF(Assets_DATA!S20=0,0,Assets_DATA!S20/ECO!S58))))</f>
        <v>0</v>
      </c>
      <c r="J20" s="64">
        <f>IF($C$3="National Currency",IF(Assets_DATA!T20=0,0,Assets_DATA!T20),IF($C$3="Current Exchange rate",IF(Assets_DATA!T20=0,0,Assets_DATA!T20/ECO!T23),IF($C$3="Constant Exchange rate",IF(Assets_DATA!T20=0,0,Assets_DATA!T20/ECO!T58))))</f>
        <v>3354.6617915904935</v>
      </c>
      <c r="K20" s="64">
        <f>IF($C$3="National Currency",IF(Assets_DATA!U20=0,0,Assets_DATA!U20),IF($C$3="Current Exchange rate",IF(Assets_DATA!U20=0,0,Assets_DATA!U20/ECO!U23),IF($C$3="Constant Exchange rate",IF(Assets_DATA!U20=0,0,Assets_DATA!U20/ECO!U58))))</f>
        <v>3645.7299556019848</v>
      </c>
      <c r="L20" s="64">
        <f>IF($C$3="National Currency",IF(Assets_DATA!V20=0,0,Assets_DATA!V20),IF($C$3="Current Exchange rate",IF(Assets_DATA!V20=0,0,Assets_DATA!V20/ECO!V23),IF($C$3="Constant Exchange rate",IF(Assets_DATA!V20=0,0,Assets_DATA!V20/ECO!V58))))</f>
        <v>3932.3583180987202</v>
      </c>
      <c r="M20" s="64">
        <f>IF($C$3="National Currency",IF(Assets_DATA!W20=0,0,Assets_DATA!W20),IF($C$3="Current Exchange rate",IF(Assets_DATA!W20=0,0,Assets_DATA!W20/ECO!W23),IF($C$3="Constant Exchange rate",IF(Assets_DATA!W20=0,0,Assets_DATA!W20/ECO!W58))))</f>
        <v>4168.4512927657352</v>
      </c>
      <c r="N20" s="64">
        <f>IF($C$3="National Currency",IF(Assets_DATA!X20=0,0,Assets_DATA!X20),IF($C$3="Current Exchange rate",IF(Assets_DATA!X20=0,0,Assets_DATA!X20/ECO!X23),IF($C$3="Constant Exchange rate",IF(Assets_DATA!X20=0,0,Assets_DATA!X20/ECO!X58))))</f>
        <v>4446.200052232959</v>
      </c>
      <c r="O20" s="64">
        <f>IF($C$3="National Currency",IF(Assets_DATA!Y20=0,0,Assets_DATA!Y20),IF($C$3="Current Exchange rate",IF(Assets_DATA!Y20=0,0,Assets_DATA!Y20/ECO!Y23),IF($C$3="Constant Exchange rate",IF(Assets_DATA!Y20=0,0,Assets_DATA!Y20/ECO!Y58))))</f>
        <v>4506.3985374771482</v>
      </c>
      <c r="P20" s="144">
        <f>IF($C$3="National Currency",IF(Assets_DATA!Z20=0,0,Assets_DATA!Z20),IF($C$3="Current Exchange rate",IF(Assets_DATA!Z20=0,0,Assets_DATA!Z20/ECO!Z23),IF($C$3="Constant Exchange rate",IF(Assets_DATA!Z20=0,0,Assets_DATA!Z20/ECO!Z58))))</f>
        <v>0</v>
      </c>
      <c r="Q20" s="92">
        <f t="shared" si="1"/>
        <v>1.0470770677889095E-3</v>
      </c>
      <c r="R20" s="63">
        <f t="shared" si="2"/>
        <v>1.3539310992980669E-2</v>
      </c>
      <c r="S20" s="92" t="str">
        <f t="shared" si="3"/>
        <v>-</v>
      </c>
    </row>
    <row r="21" spans="3:19" ht="15" x14ac:dyDescent="0.25">
      <c r="C21" s="165"/>
      <c r="D21" s="166"/>
      <c r="E21" s="61" t="s">
        <v>14</v>
      </c>
      <c r="F21" s="64">
        <f>IF($C$3="National Currency",IF(Assets_DATA!P21=0,0,Assets_DATA!P21),IF($C$3="Current Exchange rate",IF(Assets_DATA!P21=0,0,Assets_DATA!P21/ECO!P24),IF($C$3="Constant Exchange rate",IF(Assets_DATA!P21=0,0,Assets_DATA!P21/ECO!P59))))</f>
        <v>0</v>
      </c>
      <c r="G21" s="64">
        <f>IF($C$3="National Currency",IF(Assets_DATA!Q21=0,0,Assets_DATA!Q21),IF($C$3="Current Exchange rate",IF(Assets_DATA!Q21=0,0,Assets_DATA!Q21/ECO!Q24),IF($C$3="Constant Exchange rate",IF(Assets_DATA!Q21=0,0,Assets_DATA!Q21/ECO!Q59))))</f>
        <v>0</v>
      </c>
      <c r="H21" s="64">
        <f>IF($C$3="National Currency",IF(Assets_DATA!R21=0,0,Assets_DATA!R21),IF($C$3="Current Exchange rate",IF(Assets_DATA!R21=0,0,Assets_DATA!R21/ECO!R24),IF($C$3="Constant Exchange rate",IF(Assets_DATA!R21=0,0,Assets_DATA!R21/ECO!R59))))</f>
        <v>0</v>
      </c>
      <c r="I21" s="64">
        <f>IF($C$3="National Currency",IF(Assets_DATA!S21=0,0,Assets_DATA!S21),IF($C$3="Current Exchange rate",IF(Assets_DATA!S21=0,0,Assets_DATA!S21/ECO!S24),IF($C$3="Constant Exchange rate",IF(Assets_DATA!S21=0,0,Assets_DATA!S21/ECO!S59))))</f>
        <v>0</v>
      </c>
      <c r="J21" s="64">
        <f>IF($C$3="National Currency",IF(Assets_DATA!T21=0,0,Assets_DATA!T21),IF($C$3="Current Exchange rate",IF(Assets_DATA!T21=0,0,Assets_DATA!T21/ECO!T24),IF($C$3="Constant Exchange rate",IF(Assets_DATA!T21=0,0,Assets_DATA!T21/ECO!T59))))</f>
        <v>0</v>
      </c>
      <c r="K21" s="64">
        <f>IF($C$3="National Currency",IF(Assets_DATA!U21=0,0,Assets_DATA!U21),IF($C$3="Current Exchange rate",IF(Assets_DATA!U21=0,0,Assets_DATA!U21/ECO!U24),IF($C$3="Constant Exchange rate",IF(Assets_DATA!U21=0,0,Assets_DATA!U21/ECO!U59))))</f>
        <v>0</v>
      </c>
      <c r="L21" s="64">
        <f>IF($C$3="National Currency",IF(Assets_DATA!V21=0,0,Assets_DATA!V21),IF($C$3="Current Exchange rate",IF(Assets_DATA!V21=0,0,Assets_DATA!V21/ECO!V24),IF($C$3="Constant Exchange rate",IF(Assets_DATA!V21=0,0,Assets_DATA!V21/ECO!V59))))</f>
        <v>0</v>
      </c>
      <c r="M21" s="64">
        <f>IF($C$3="National Currency",IF(Assets_DATA!W21=0,0,Assets_DATA!W21),IF($C$3="Current Exchange rate",IF(Assets_DATA!W21=0,0,Assets_DATA!W21/ECO!W24),IF($C$3="Constant Exchange rate",IF(Assets_DATA!W21=0,0,Assets_DATA!W21/ECO!W59))))</f>
        <v>0</v>
      </c>
      <c r="N21" s="64">
        <f>IF($C$3="National Currency",IF(Assets_DATA!X21=0,0,Assets_DATA!X21),IF($C$3="Current Exchange rate",IF(Assets_DATA!X21=0,0,Assets_DATA!X21/ECO!X24),IF($C$3="Constant Exchange rate",IF(Assets_DATA!X21=0,0,Assets_DATA!X21/ECO!X59))))</f>
        <v>0</v>
      </c>
      <c r="O21" s="64">
        <f>IF($C$3="National Currency",IF(Assets_DATA!Y21=0,0,Assets_DATA!Y21),IF($C$3="Current Exchange rate",IF(Assets_DATA!Y21=0,0,Assets_DATA!Y21/ECO!Y24),IF($C$3="Constant Exchange rate",IF(Assets_DATA!Y21=0,0,Assets_DATA!Y21/ECO!Y59))))</f>
        <v>0</v>
      </c>
      <c r="P21" s="144">
        <f>IF($C$3="National Currency",IF(Assets_DATA!Z21=0,0,Assets_DATA!Z21),IF($C$3="Current Exchange rate",IF(Assets_DATA!Z21=0,0,Assets_DATA!Z21/ECO!Z24),IF($C$3="Constant Exchange rate",IF(Assets_DATA!Z21=0,0,Assets_DATA!Z21/ECO!Z59))))</f>
        <v>0</v>
      </c>
      <c r="Q21" s="92">
        <f t="shared" si="1"/>
        <v>0</v>
      </c>
      <c r="R21" s="63" t="str">
        <f t="shared" si="2"/>
        <v>-</v>
      </c>
      <c r="S21" s="92" t="str">
        <f t="shared" si="3"/>
        <v>-</v>
      </c>
    </row>
    <row r="22" spans="3:19" ht="15" x14ac:dyDescent="0.25">
      <c r="C22" s="165"/>
      <c r="D22" s="166"/>
      <c r="E22" s="61" t="s">
        <v>15</v>
      </c>
      <c r="F22" s="64">
        <f>IF($C$3="National Currency",IF(Assets_DATA!P22=0,0,Assets_DATA!P22),IF($C$3="Current Exchange rate",IF(Assets_DATA!P22=0,0,Assets_DATA!P22/ECO!P25),IF($C$3="Constant Exchange rate",IF(Assets_DATA!P22=0,0,Assets_DATA!P22/ECO!P60))))</f>
        <v>0</v>
      </c>
      <c r="G22" s="64">
        <f>IF($C$3="National Currency",IF(Assets_DATA!Q22=0,0,Assets_DATA!Q22),IF($C$3="Current Exchange rate",IF(Assets_DATA!Q22=0,0,Assets_DATA!Q22/ECO!Q25),IF($C$3="Constant Exchange rate",IF(Assets_DATA!Q22=0,0,Assets_DATA!Q22/ECO!Q60))))</f>
        <v>0</v>
      </c>
      <c r="H22" s="64">
        <f>IF($C$3="National Currency",IF(Assets_DATA!R22=0,0,Assets_DATA!R22),IF($C$3="Current Exchange rate",IF(Assets_DATA!R22=0,0,Assets_DATA!R22/ECO!R25),IF($C$3="Constant Exchange rate",IF(Assets_DATA!R22=0,0,Assets_DATA!R22/ECO!R60))))</f>
        <v>0</v>
      </c>
      <c r="I22" s="64">
        <f>IF($C$3="National Currency",IF(Assets_DATA!S22=0,0,Assets_DATA!S22),IF($C$3="Current Exchange rate",IF(Assets_DATA!S22=0,0,Assets_DATA!S22/ECO!S25),IF($C$3="Constant Exchange rate",IF(Assets_DATA!S22=0,0,Assets_DATA!S22/ECO!S60))))</f>
        <v>0</v>
      </c>
      <c r="J22" s="64">
        <f>IF($C$3="National Currency",IF(Assets_DATA!T22=0,0,Assets_DATA!T22),IF($C$3="Current Exchange rate",IF(Assets_DATA!T22=0,0,Assets_DATA!T22/ECO!T25),IF($C$3="Constant Exchange rate",IF(Assets_DATA!T22=0,0,Assets_DATA!T22/ECO!T60))))</f>
        <v>0</v>
      </c>
      <c r="K22" s="64">
        <f>IF($C$3="National Currency",IF(Assets_DATA!U22=0,0,Assets_DATA!U22),IF($C$3="Current Exchange rate",IF(Assets_DATA!U22=0,0,Assets_DATA!U22/ECO!U25),IF($C$3="Constant Exchange rate",IF(Assets_DATA!U22=0,0,Assets_DATA!U22/ECO!U60))))</f>
        <v>0</v>
      </c>
      <c r="L22" s="64">
        <f>IF($C$3="National Currency",IF(Assets_DATA!V22=0,0,Assets_DATA!V22),IF($C$3="Current Exchange rate",IF(Assets_DATA!V22=0,0,Assets_DATA!V22/ECO!V25),IF($C$3="Constant Exchange rate",IF(Assets_DATA!V22=0,0,Assets_DATA!V22/ECO!V60))))</f>
        <v>0</v>
      </c>
      <c r="M22" s="64">
        <f>IF($C$3="National Currency",IF(Assets_DATA!W22=0,0,Assets_DATA!W22),IF($C$3="Current Exchange rate",IF(Assets_DATA!W22=0,0,Assets_DATA!W22/ECO!W25),IF($C$3="Constant Exchange rate",IF(Assets_DATA!W22=0,0,Assets_DATA!W22/ECO!W60))))</f>
        <v>0</v>
      </c>
      <c r="N22" s="64">
        <f>IF($C$3="National Currency",IF(Assets_DATA!X22=0,0,Assets_DATA!X22),IF($C$3="Current Exchange rate",IF(Assets_DATA!X22=0,0,Assets_DATA!X22/ECO!X25),IF($C$3="Constant Exchange rate",IF(Assets_DATA!X22=0,0,Assets_DATA!X22/ECO!X60))))</f>
        <v>0</v>
      </c>
      <c r="O22" s="64">
        <f>IF($C$3="National Currency",IF(Assets_DATA!Y22=0,0,Assets_DATA!Y22),IF($C$3="Current Exchange rate",IF(Assets_DATA!Y22=0,0,Assets_DATA!Y22/ECO!Y25),IF($C$3="Constant Exchange rate",IF(Assets_DATA!Y22=0,0,Assets_DATA!Y22/ECO!Y60))))</f>
        <v>0</v>
      </c>
      <c r="P22" s="144">
        <f>IF($C$3="National Currency",IF(Assets_DATA!Z22=0,0,Assets_DATA!Z22),IF($C$3="Current Exchange rate",IF(Assets_DATA!Z22=0,0,Assets_DATA!Z22/ECO!Z25),IF($C$3="Constant Exchange rate",IF(Assets_DATA!Z22=0,0,Assets_DATA!Z22/ECO!Z60))))</f>
        <v>0</v>
      </c>
      <c r="Q22" s="92">
        <f t="shared" si="1"/>
        <v>0</v>
      </c>
      <c r="R22" s="63" t="str">
        <f t="shared" si="2"/>
        <v>-</v>
      </c>
      <c r="S22" s="92" t="str">
        <f t="shared" si="3"/>
        <v>-</v>
      </c>
    </row>
    <row r="23" spans="3:19" ht="15" x14ac:dyDescent="0.25">
      <c r="C23" s="165"/>
      <c r="D23" s="166"/>
      <c r="E23" s="61" t="s">
        <v>16</v>
      </c>
      <c r="F23" s="64">
        <f>IF($C$3="National Currency",IF(Assets_DATA!P23=0,0,Assets_DATA!P23),IF($C$3="Current Exchange rate",IF(Assets_DATA!P23=0,0,Assets_DATA!P23/ECO!P26),IF($C$3="Constant Exchange rate",IF(Assets_DATA!P23=0,0,Assets_DATA!P23/ECO!P61))))</f>
        <v>0</v>
      </c>
      <c r="G23" s="64">
        <f>IF($C$3="National Currency",IF(Assets_DATA!Q23=0,0,Assets_DATA!Q23),IF($C$3="Current Exchange rate",IF(Assets_DATA!Q23=0,0,Assets_DATA!Q23/ECO!Q26),IF($C$3="Constant Exchange rate",IF(Assets_DATA!Q23=0,0,Assets_DATA!Q23/ECO!Q61))))</f>
        <v>0</v>
      </c>
      <c r="H23" s="64">
        <f>IF($C$3="National Currency",IF(Assets_DATA!R23=0,0,Assets_DATA!R23),IF($C$3="Current Exchange rate",IF(Assets_DATA!R23=0,0,Assets_DATA!R23/ECO!R26),IF($C$3="Constant Exchange rate",IF(Assets_DATA!R23=0,0,Assets_DATA!R23/ECO!R61))))</f>
        <v>0</v>
      </c>
      <c r="I23" s="64">
        <f>IF($C$3="National Currency",IF(Assets_DATA!S23=0,0,Assets_DATA!S23),IF($C$3="Current Exchange rate",IF(Assets_DATA!S23=0,0,Assets_DATA!S23/ECO!S26),IF($C$3="Constant Exchange rate",IF(Assets_DATA!S23=0,0,Assets_DATA!S23/ECO!S61))))</f>
        <v>0</v>
      </c>
      <c r="J23" s="64">
        <f>IF($C$3="National Currency",IF(Assets_DATA!T23=0,0,Assets_DATA!T23),IF($C$3="Current Exchange rate",IF(Assets_DATA!T23=0,0,Assets_DATA!T23/ECO!T26),IF($C$3="Constant Exchange rate",IF(Assets_DATA!T23=0,0,Assets_DATA!T23/ECO!T61))))</f>
        <v>0</v>
      </c>
      <c r="K23" s="64">
        <f>IF($C$3="National Currency",IF(Assets_DATA!U23=0,0,Assets_DATA!U23),IF($C$3="Current Exchange rate",IF(Assets_DATA!U23=0,0,Assets_DATA!U23/ECO!U26),IF($C$3="Constant Exchange rate",IF(Assets_DATA!U23=0,0,Assets_DATA!U23/ECO!U61))))</f>
        <v>0</v>
      </c>
      <c r="L23" s="64">
        <f>IF($C$3="National Currency",IF(Assets_DATA!V23=0,0,Assets_DATA!V23),IF($C$3="Current Exchange rate",IF(Assets_DATA!V23=0,0,Assets_DATA!V23/ECO!V26),IF($C$3="Constant Exchange rate",IF(Assets_DATA!V23=0,0,Assets_DATA!V23/ECO!V61))))</f>
        <v>0</v>
      </c>
      <c r="M23" s="64">
        <f>IF($C$3="National Currency",IF(Assets_DATA!W23=0,0,Assets_DATA!W23),IF($C$3="Current Exchange rate",IF(Assets_DATA!W23=0,0,Assets_DATA!W23/ECO!W26),IF($C$3="Constant Exchange rate",IF(Assets_DATA!W23=0,0,Assets_DATA!W23/ECO!W61))))</f>
        <v>0</v>
      </c>
      <c r="N23" s="64">
        <f>IF($C$3="National Currency",IF(Assets_DATA!X23=0,0,Assets_DATA!X23),IF($C$3="Current Exchange rate",IF(Assets_DATA!X23=0,0,Assets_DATA!X23/ECO!X26),IF($C$3="Constant Exchange rate",IF(Assets_DATA!X23=0,0,Assets_DATA!X23/ECO!X61))))</f>
        <v>0</v>
      </c>
      <c r="O23" s="64">
        <f>IF($C$3="National Currency",IF(Assets_DATA!Y23=0,0,Assets_DATA!Y23),IF($C$3="Current Exchange rate",IF(Assets_DATA!Y23=0,0,Assets_DATA!Y23/ECO!Y26),IF($C$3="Constant Exchange rate",IF(Assets_DATA!Y23=0,0,Assets_DATA!Y23/ECO!Y61))))</f>
        <v>0</v>
      </c>
      <c r="P23" s="144">
        <f>IF($C$3="National Currency",IF(Assets_DATA!Z23=0,0,Assets_DATA!Z23),IF($C$3="Current Exchange rate",IF(Assets_DATA!Z23=0,0,Assets_DATA!Z23/ECO!Z26),IF($C$3="Constant Exchange rate",IF(Assets_DATA!Z23=0,0,Assets_DATA!Z23/ECO!Z61))))</f>
        <v>0</v>
      </c>
      <c r="Q23" s="92">
        <f t="shared" si="1"/>
        <v>0</v>
      </c>
      <c r="R23" s="63" t="str">
        <f t="shared" si="2"/>
        <v>-</v>
      </c>
      <c r="S23" s="92" t="str">
        <f t="shared" si="3"/>
        <v>-</v>
      </c>
    </row>
    <row r="24" spans="3:19" ht="15" x14ac:dyDescent="0.25">
      <c r="C24" s="165"/>
      <c r="D24" s="166"/>
      <c r="E24" s="61" t="s">
        <v>17</v>
      </c>
      <c r="F24" s="64">
        <f>IF($C$3="National Currency",IF(Assets_DATA!P24=0,0,Assets_DATA!P24),IF($C$3="Current Exchange rate",IF(Assets_DATA!P24=0,0,Assets_DATA!P24/ECO!P27),IF($C$3="Constant Exchange rate",IF(Assets_DATA!P24=0,0,Assets_DATA!P24/ECO!P62))))</f>
        <v>467722</v>
      </c>
      <c r="G24" s="64">
        <f>IF($C$3="National Currency",IF(Assets_DATA!Q24=0,0,Assets_DATA!Q24),IF($C$3="Current Exchange rate",IF(Assets_DATA!Q24=0,0,Assets_DATA!Q24/ECO!Q27),IF($C$3="Constant Exchange rate",IF(Assets_DATA!Q24=0,0,Assets_DATA!Q24/ECO!Q62))))</f>
        <v>519008</v>
      </c>
      <c r="H24" s="64">
        <f>IF($C$3="National Currency",IF(Assets_DATA!R24=0,0,Assets_DATA!R24),IF($C$3="Current Exchange rate",IF(Assets_DATA!R24=0,0,Assets_DATA!R24/ECO!R27),IF($C$3="Constant Exchange rate",IF(Assets_DATA!R24=0,0,Assets_DATA!R24/ECO!R62))))</f>
        <v>539959</v>
      </c>
      <c r="I24" s="64">
        <f>IF($C$3="National Currency",IF(Assets_DATA!S24=0,0,Assets_DATA!S24),IF($C$3="Current Exchange rate",IF(Assets_DATA!S24=0,0,Assets_DATA!S24/ECO!S27),IF($C$3="Constant Exchange rate",IF(Assets_DATA!S24=0,0,Assets_DATA!S24/ECO!S62))))</f>
        <v>530838</v>
      </c>
      <c r="J24" s="64">
        <f>IF($C$3="National Currency",IF(Assets_DATA!T24=0,0,Assets_DATA!T24),IF($C$3="Current Exchange rate",IF(Assets_DATA!T24=0,0,Assets_DATA!T24/ECO!T27),IF($C$3="Constant Exchange rate",IF(Assets_DATA!T24=0,0,Assets_DATA!T24/ECO!T62))))</f>
        <v>505362</v>
      </c>
      <c r="K24" s="64">
        <f>IF($C$3="National Currency",IF(Assets_DATA!U24=0,0,Assets_DATA!U24),IF($C$3="Current Exchange rate",IF(Assets_DATA!U24=0,0,Assets_DATA!U24/ECO!U27),IF($C$3="Constant Exchange rate",IF(Assets_DATA!U24=0,0,Assets_DATA!U24/ECO!U62))))</f>
        <v>560780</v>
      </c>
      <c r="L24" s="64">
        <f>IF($C$3="National Currency",IF(Assets_DATA!V24=0,0,Assets_DATA!V24),IF($C$3="Current Exchange rate",IF(Assets_DATA!V24=0,0,Assets_DATA!V24/ECO!V27),IF($C$3="Constant Exchange rate",IF(Assets_DATA!V24=0,0,Assets_DATA!V24/ECO!V62))))</f>
        <v>586815</v>
      </c>
      <c r="M24" s="64">
        <f>IF($C$3="National Currency",IF(Assets_DATA!W24=0,0,Assets_DATA!W24),IF($C$3="Current Exchange rate",IF(Assets_DATA!W24=0,0,Assets_DATA!W24/ECO!W27),IF($C$3="Constant Exchange rate",IF(Assets_DATA!W24=0,0,Assets_DATA!W24/ECO!W62))))</f>
        <v>585665</v>
      </c>
      <c r="N24" s="64">
        <f>IF($C$3="National Currency",IF(Assets_DATA!X24=0,0,Assets_DATA!X24),IF($C$3="Current Exchange rate",IF(Assets_DATA!X24=0,0,Assets_DATA!X24/ECO!X27),IF($C$3="Constant Exchange rate",IF(Assets_DATA!X24=0,0,Assets_DATA!X24/ECO!X62))))</f>
        <v>603706</v>
      </c>
      <c r="O24" s="64">
        <f>IF($C$3="National Currency",IF(Assets_DATA!Y24=0,0,Assets_DATA!Y24),IF($C$3="Current Exchange rate",IF(Assets_DATA!Y24=0,0,Assets_DATA!Y24/ECO!Y27),IF($C$3="Constant Exchange rate",IF(Assets_DATA!Y24=0,0,Assets_DATA!Y24/ECO!Y62))))</f>
        <v>641230</v>
      </c>
      <c r="P24" s="144">
        <f>IF($C$3="National Currency",IF(Assets_DATA!Z24=0,0,Assets_DATA!Z24),IF($C$3="Current Exchange rate",IF(Assets_DATA!Z24=0,0,Assets_DATA!Z24/ECO!Z27),IF($C$3="Constant Exchange rate",IF(Assets_DATA!Z24=0,0,Assets_DATA!Z24/ECO!Z62))))</f>
        <v>703134</v>
      </c>
      <c r="Q24" s="92">
        <f t="shared" si="1"/>
        <v>0.14899197720629634</v>
      </c>
      <c r="R24" s="63">
        <f t="shared" si="2"/>
        <v>6.2156082596495743E-2</v>
      </c>
      <c r="S24" s="92">
        <f t="shared" si="3"/>
        <v>0.37096394867036397</v>
      </c>
    </row>
    <row r="25" spans="3:19" ht="15" x14ac:dyDescent="0.25">
      <c r="C25" s="165"/>
      <c r="D25" s="166"/>
      <c r="E25" s="61" t="s">
        <v>18</v>
      </c>
      <c r="F25" s="64">
        <f>IF($C$3="National Currency",IF(Assets_DATA!P25=0,0,Assets_DATA!P25),IF($C$3="Current Exchange rate",IF(Assets_DATA!P25=0,0,Assets_DATA!P25/ECO!P28),IF($C$3="Constant Exchange rate",IF(Assets_DATA!P25=0,0,Assets_DATA!P25/ECO!P63))))</f>
        <v>0</v>
      </c>
      <c r="G25" s="64">
        <f>IF($C$3="National Currency",IF(Assets_DATA!Q25=0,0,Assets_DATA!Q25),IF($C$3="Current Exchange rate",IF(Assets_DATA!Q25=0,0,Assets_DATA!Q25/ECO!Q28),IF($C$3="Constant Exchange rate",IF(Assets_DATA!Q25=0,0,Assets_DATA!Q25/ECO!Q63))))</f>
        <v>0</v>
      </c>
      <c r="H25" s="64">
        <f>IF($C$3="National Currency",IF(Assets_DATA!R25=0,0,Assets_DATA!R25),IF($C$3="Current Exchange rate",IF(Assets_DATA!R25=0,0,Assets_DATA!R25/ECO!R28),IF($C$3="Constant Exchange rate",IF(Assets_DATA!R25=0,0,Assets_DATA!R25/ECO!R63))))</f>
        <v>0</v>
      </c>
      <c r="I25" s="64">
        <f>IF($C$3="National Currency",IF(Assets_DATA!S25=0,0,Assets_DATA!S25),IF($C$3="Current Exchange rate",IF(Assets_DATA!S25=0,0,Assets_DATA!S25/ECO!S28),IF($C$3="Constant Exchange rate",IF(Assets_DATA!S25=0,0,Assets_DATA!S25/ECO!S63))))</f>
        <v>0</v>
      </c>
      <c r="J25" s="64">
        <f>IF($C$3="National Currency",IF(Assets_DATA!T25=0,0,Assets_DATA!T25),IF($C$3="Current Exchange rate",IF(Assets_DATA!T25=0,0,Assets_DATA!T25/ECO!T28),IF($C$3="Constant Exchange rate",IF(Assets_DATA!T25=0,0,Assets_DATA!T25/ECO!T63))))</f>
        <v>0</v>
      </c>
      <c r="K25" s="64">
        <f>IF($C$3="National Currency",IF(Assets_DATA!U25=0,0,Assets_DATA!U25),IF($C$3="Current Exchange rate",IF(Assets_DATA!U25=0,0,Assets_DATA!U25/ECO!U28),IF($C$3="Constant Exchange rate",IF(Assets_DATA!U25=0,0,Assets_DATA!U25/ECO!U63))))</f>
        <v>0</v>
      </c>
      <c r="L25" s="64">
        <f>IF($C$3="National Currency",IF(Assets_DATA!V25=0,0,Assets_DATA!V25),IF($C$3="Current Exchange rate",IF(Assets_DATA!V25=0,0,Assets_DATA!V25/ECO!V28),IF($C$3="Constant Exchange rate",IF(Assets_DATA!V25=0,0,Assets_DATA!V25/ECO!V63))))</f>
        <v>0</v>
      </c>
      <c r="M25" s="64">
        <f>IF($C$3="National Currency",IF(Assets_DATA!W25=0,0,Assets_DATA!W25),IF($C$3="Current Exchange rate",IF(Assets_DATA!W25=0,0,Assets_DATA!W25/ECO!W28),IF($C$3="Constant Exchange rate",IF(Assets_DATA!W25=0,0,Assets_DATA!W25/ECO!W63))))</f>
        <v>0</v>
      </c>
      <c r="N25" s="64">
        <f>IF($C$3="National Currency",IF(Assets_DATA!X25=0,0,Assets_DATA!X25),IF($C$3="Current Exchange rate",IF(Assets_DATA!X25=0,0,Assets_DATA!X25/ECO!X28),IF($C$3="Constant Exchange rate",IF(Assets_DATA!X25=0,0,Assets_DATA!X25/ECO!X63))))</f>
        <v>0</v>
      </c>
      <c r="O25" s="64">
        <f>IF($C$3="National Currency",IF(Assets_DATA!Y25=0,0,Assets_DATA!Y25),IF($C$3="Current Exchange rate",IF(Assets_DATA!Y25=0,0,Assets_DATA!Y25/ECO!Y28),IF($C$3="Constant Exchange rate",IF(Assets_DATA!Y25=0,0,Assets_DATA!Y25/ECO!Y63))))</f>
        <v>0</v>
      </c>
      <c r="P25" s="144">
        <f>IF($C$3="National Currency",IF(Assets_DATA!Z25=0,0,Assets_DATA!Z25),IF($C$3="Current Exchange rate",IF(Assets_DATA!Z25=0,0,Assets_DATA!Z25/ECO!Z28),IF($C$3="Constant Exchange rate",IF(Assets_DATA!Z25=0,0,Assets_DATA!Z25/ECO!Z63))))</f>
        <v>0</v>
      </c>
      <c r="Q25" s="92">
        <f t="shared" si="1"/>
        <v>0</v>
      </c>
      <c r="R25" s="63" t="str">
        <f t="shared" si="2"/>
        <v>-</v>
      </c>
      <c r="S25" s="92" t="str">
        <f t="shared" si="3"/>
        <v>-</v>
      </c>
    </row>
    <row r="26" spans="3:19" ht="15" x14ac:dyDescent="0.25">
      <c r="C26" s="165"/>
      <c r="D26" s="166"/>
      <c r="E26" s="61" t="s">
        <v>19</v>
      </c>
      <c r="F26" s="64">
        <f>IF($C$3="National Currency",IF(Assets_DATA!P26=0,0,Assets_DATA!P26),IF($C$3="Current Exchange rate",IF(Assets_DATA!P26=0,0,Assets_DATA!P26/ECO!P29),IF($C$3="Constant Exchange rate",IF(Assets_DATA!P26=0,0,Assets_DATA!P26/ECO!P64))))</f>
        <v>0</v>
      </c>
      <c r="G26" s="64">
        <f>IF($C$3="National Currency",IF(Assets_DATA!Q26=0,0,Assets_DATA!Q26),IF($C$3="Current Exchange rate",IF(Assets_DATA!Q26=0,0,Assets_DATA!Q26/ECO!Q29),IF($C$3="Constant Exchange rate",IF(Assets_DATA!Q26=0,0,Assets_DATA!Q26/ECO!Q64))))</f>
        <v>0</v>
      </c>
      <c r="H26" s="64">
        <f>IF($C$3="National Currency",IF(Assets_DATA!R26=0,0,Assets_DATA!R26),IF($C$3="Current Exchange rate",IF(Assets_DATA!R26=0,0,Assets_DATA!R26/ECO!R29),IF($C$3="Constant Exchange rate",IF(Assets_DATA!R26=0,0,Assets_DATA!R26/ECO!R64))))</f>
        <v>0</v>
      </c>
      <c r="I26" s="64">
        <f>IF($C$3="National Currency",IF(Assets_DATA!S26=0,0,Assets_DATA!S26),IF($C$3="Current Exchange rate",IF(Assets_DATA!S26=0,0,Assets_DATA!S26/ECO!S29),IF($C$3="Constant Exchange rate",IF(Assets_DATA!S26=0,0,Assets_DATA!S26/ECO!S64))))</f>
        <v>0</v>
      </c>
      <c r="J26" s="64">
        <f>IF($C$3="National Currency",IF(Assets_DATA!T26=0,0,Assets_DATA!T26),IF($C$3="Current Exchange rate",IF(Assets_DATA!T26=0,0,Assets_DATA!T26/ECO!T29),IF($C$3="Constant Exchange rate",IF(Assets_DATA!T26=0,0,Assets_DATA!T26/ECO!T64))))</f>
        <v>0</v>
      </c>
      <c r="K26" s="64">
        <f>IF($C$3="National Currency",IF(Assets_DATA!U26=0,0,Assets_DATA!U26),IF($C$3="Current Exchange rate",IF(Assets_DATA!U26=0,0,Assets_DATA!U26/ECO!U29),IF($C$3="Constant Exchange rate",IF(Assets_DATA!U26=0,0,Assets_DATA!U26/ECO!U64))))</f>
        <v>0</v>
      </c>
      <c r="L26" s="64">
        <f>IF($C$3="National Currency",IF(Assets_DATA!V26=0,0,Assets_DATA!V26),IF($C$3="Current Exchange rate",IF(Assets_DATA!V26=0,0,Assets_DATA!V26/ECO!V29),IF($C$3="Constant Exchange rate",IF(Assets_DATA!V26=0,0,Assets_DATA!V26/ECO!V64))))</f>
        <v>0</v>
      </c>
      <c r="M26" s="64">
        <f>IF($C$3="National Currency",IF(Assets_DATA!W26=0,0,Assets_DATA!W26),IF($C$3="Current Exchange rate",IF(Assets_DATA!W26=0,0,Assets_DATA!W26/ECO!W29),IF($C$3="Constant Exchange rate",IF(Assets_DATA!W26=0,0,Assets_DATA!W26/ECO!W64))))</f>
        <v>0</v>
      </c>
      <c r="N26" s="64">
        <f>IF($C$3="National Currency",IF(Assets_DATA!X26=0,0,Assets_DATA!X26),IF($C$3="Current Exchange rate",IF(Assets_DATA!X26=0,0,Assets_DATA!X26/ECO!X29),IF($C$3="Constant Exchange rate",IF(Assets_DATA!X26=0,0,Assets_DATA!X26/ECO!X64))))</f>
        <v>0</v>
      </c>
      <c r="O26" s="64">
        <f>IF($C$3="National Currency",IF(Assets_DATA!Y26=0,0,Assets_DATA!Y26),IF($C$3="Current Exchange rate",IF(Assets_DATA!Y26=0,0,Assets_DATA!Y26/ECO!Y29),IF($C$3="Constant Exchange rate",IF(Assets_DATA!Y26=0,0,Assets_DATA!Y26/ECO!Y64))))</f>
        <v>0</v>
      </c>
      <c r="P26" s="144">
        <f>IF($C$3="National Currency",IF(Assets_DATA!Z26=0,0,Assets_DATA!Z26),IF($C$3="Current Exchange rate",IF(Assets_DATA!Z26=0,0,Assets_DATA!Z26/ECO!Z29),IF($C$3="Constant Exchange rate",IF(Assets_DATA!Z26=0,0,Assets_DATA!Z26/ECO!Z64))))</f>
        <v>0</v>
      </c>
      <c r="Q26" s="92">
        <f t="shared" si="1"/>
        <v>0</v>
      </c>
      <c r="R26" s="63" t="str">
        <f t="shared" si="2"/>
        <v>-</v>
      </c>
      <c r="S26" s="92" t="str">
        <f t="shared" si="3"/>
        <v>-</v>
      </c>
    </row>
    <row r="27" spans="3:19" ht="15" x14ac:dyDescent="0.25">
      <c r="C27" s="165"/>
      <c r="D27" s="166"/>
      <c r="E27" s="61" t="s">
        <v>20</v>
      </c>
      <c r="F27" s="64">
        <f>IF($C$3="National Currency",IF(Assets_DATA!P27=0,0,Assets_DATA!P27),IF($C$3="Current Exchange rate",IF(Assets_DATA!P27=0,0,Assets_DATA!P27/ECO!P30),IF($C$3="Constant Exchange rate",IF(Assets_DATA!P27=0,0,Assets_DATA!P27/ECO!P65))))</f>
        <v>220.61752988047812</v>
      </c>
      <c r="G27" s="64">
        <f>IF($C$3="National Currency",IF(Assets_DATA!Q27=0,0,Assets_DATA!Q27),IF($C$3="Current Exchange rate",IF(Assets_DATA!Q27=0,0,Assets_DATA!Q27/ECO!Q30),IF($C$3="Constant Exchange rate",IF(Assets_DATA!Q27=0,0,Assets_DATA!Q27/ECO!Q65))))</f>
        <v>268.59704040978943</v>
      </c>
      <c r="H27" s="64">
        <f>IF($C$3="National Currency",IF(Assets_DATA!R27=0,0,Assets_DATA!R27),IF($C$3="Current Exchange rate",IF(Assets_DATA!R27=0,0,Assets_DATA!R27/ECO!R30),IF($C$3="Constant Exchange rate",IF(Assets_DATA!R27=0,0,Assets_DATA!R27/ECO!R65))))</f>
        <v>346.61354581673305</v>
      </c>
      <c r="I27" s="64">
        <f>IF($C$3="National Currency",IF(Assets_DATA!S27=0,0,Assets_DATA!S27),IF($C$3="Current Exchange rate",IF(Assets_DATA!S27=0,0,Assets_DATA!S27/ECO!S30),IF($C$3="Constant Exchange rate",IF(Assets_DATA!S27=0,0,Assets_DATA!S27/ECO!S65))))</f>
        <v>469.49345475241887</v>
      </c>
      <c r="J27" s="64">
        <f>IF($C$3="National Currency",IF(Assets_DATA!T27=0,0,Assets_DATA!T27),IF($C$3="Current Exchange rate",IF(Assets_DATA!T27=0,0,Assets_DATA!T27/ECO!T30),IF($C$3="Constant Exchange rate",IF(Assets_DATA!T27=0,0,Assets_DATA!T27/ECO!T65))))</f>
        <v>560.74274331246443</v>
      </c>
      <c r="K27" s="64">
        <f>IF($C$3="National Currency",IF(Assets_DATA!U27=0,0,Assets_DATA!U27),IF($C$3="Current Exchange rate",IF(Assets_DATA!U27=0,0,Assets_DATA!U27/ECO!U30),IF($C$3="Constant Exchange rate",IF(Assets_DATA!U27=0,0,Assets_DATA!U27/ECO!U65))))</f>
        <v>512.43597040409793</v>
      </c>
      <c r="L27" s="64">
        <f>IF($C$3="National Currency",IF(Assets_DATA!V27=0,0,Assets_DATA!V27),IF($C$3="Current Exchange rate",IF(Assets_DATA!V27=0,0,Assets_DATA!V27/ECO!V30),IF($C$3="Constant Exchange rate",IF(Assets_DATA!V27=0,0,Assets_DATA!V27/ECO!V65))))</f>
        <v>515.22481502561186</v>
      </c>
      <c r="M27" s="64">
        <f>IF($C$3="National Currency",IF(Assets_DATA!W27=0,0,Assets_DATA!W27),IF($C$3="Current Exchange rate",IF(Assets_DATA!W27=0,0,Assets_DATA!W27/ECO!W30),IF($C$3="Constant Exchange rate",IF(Assets_DATA!W27=0,0,Assets_DATA!W27/ECO!W65))))</f>
        <v>507.79738190096759</v>
      </c>
      <c r="N27" s="64">
        <f>IF($C$3="National Currency",IF(Assets_DATA!X27=0,0,Assets_DATA!X27),IF($C$3="Current Exchange rate",IF(Assets_DATA!X27=0,0,Assets_DATA!X27/ECO!X30),IF($C$3="Constant Exchange rate",IF(Assets_DATA!X27=0,0,Assets_DATA!X27/ECO!X65))))</f>
        <v>554.18326693227095</v>
      </c>
      <c r="O27" s="64">
        <f>IF($C$3="National Currency",IF(Assets_DATA!Y27=0,0,Assets_DATA!Y27),IF($C$3="Current Exchange rate",IF(Assets_DATA!Y27=0,0,Assets_DATA!Y27/ECO!Y30),IF($C$3="Constant Exchange rate",IF(Assets_DATA!Y27=0,0,Assets_DATA!Y27/ECO!Y65))))</f>
        <v>530.50654524758113</v>
      </c>
      <c r="P27" s="144">
        <f>IF($C$3="National Currency",IF(Assets_DATA!Z27=0,0,Assets_DATA!Z27),IF($C$3="Current Exchange rate",IF(Assets_DATA!Z27=0,0,Assets_DATA!Z27/ECO!Z30),IF($C$3="Constant Exchange rate",IF(Assets_DATA!Z27=0,0,Assets_DATA!Z27/ECO!Z65))))</f>
        <v>0</v>
      </c>
      <c r="Q27" s="92">
        <f t="shared" si="1"/>
        <v>1.2326500490825231E-4</v>
      </c>
      <c r="R27" s="63">
        <f t="shared" si="2"/>
        <v>-4.2723631508678306E-2</v>
      </c>
      <c r="S27" s="92">
        <f t="shared" si="3"/>
        <v>1.4046436633344079</v>
      </c>
    </row>
    <row r="28" spans="3:19" ht="15" x14ac:dyDescent="0.25">
      <c r="C28" s="165"/>
      <c r="D28" s="166"/>
      <c r="E28" s="61" t="s">
        <v>21</v>
      </c>
      <c r="F28" s="64">
        <f>IF($C$3="National Currency",IF(Assets_DATA!P28=0,0,Assets_DATA!P28),IF($C$3="Current Exchange rate",IF(Assets_DATA!P28=0,0,Assets_DATA!P28/ECO!P31),IF($C$3="Constant Exchange rate",IF(Assets_DATA!P28=0,0,Assets_DATA!P28/ECO!P66))))</f>
        <v>0</v>
      </c>
      <c r="G28" s="64">
        <f>IF($C$3="National Currency",IF(Assets_DATA!Q28=0,0,Assets_DATA!Q28),IF($C$3="Current Exchange rate",IF(Assets_DATA!Q28=0,0,Assets_DATA!Q28/ECO!Q31),IF($C$3="Constant Exchange rate",IF(Assets_DATA!Q28=0,0,Assets_DATA!Q28/ECO!Q66))))</f>
        <v>0</v>
      </c>
      <c r="H28" s="64">
        <f>IF($C$3="National Currency",IF(Assets_DATA!R28=0,0,Assets_DATA!R28),IF($C$3="Current Exchange rate",IF(Assets_DATA!R28=0,0,Assets_DATA!R28/ECO!R31),IF($C$3="Constant Exchange rate",IF(Assets_DATA!R28=0,0,Assets_DATA!R28/ECO!R66))))</f>
        <v>0</v>
      </c>
      <c r="I28" s="64">
        <f>IF($C$3="National Currency",IF(Assets_DATA!S28=0,0,Assets_DATA!S28),IF($C$3="Current Exchange rate",IF(Assets_DATA!S28=0,0,Assets_DATA!S28/ECO!S31),IF($C$3="Constant Exchange rate",IF(Assets_DATA!S28=0,0,Assets_DATA!S28/ECO!S66))))</f>
        <v>0</v>
      </c>
      <c r="J28" s="64">
        <f>IF($C$3="National Currency",IF(Assets_DATA!T28=0,0,Assets_DATA!T28),IF($C$3="Current Exchange rate",IF(Assets_DATA!T28=0,0,Assets_DATA!T28/ECO!T31),IF($C$3="Constant Exchange rate",IF(Assets_DATA!T28=0,0,Assets_DATA!T28/ECO!T66))))</f>
        <v>0</v>
      </c>
      <c r="K28" s="64">
        <f>IF($C$3="National Currency",IF(Assets_DATA!U28=0,0,Assets_DATA!U28),IF($C$3="Current Exchange rate",IF(Assets_DATA!U28=0,0,Assets_DATA!U28/ECO!U31),IF($C$3="Constant Exchange rate",IF(Assets_DATA!U28=0,0,Assets_DATA!U28/ECO!U66))))</f>
        <v>0</v>
      </c>
      <c r="L28" s="64">
        <f>IF($C$3="National Currency",IF(Assets_DATA!V28=0,0,Assets_DATA!V28),IF($C$3="Current Exchange rate",IF(Assets_DATA!V28=0,0,Assets_DATA!V28/ECO!V31),IF($C$3="Constant Exchange rate",IF(Assets_DATA!V28=0,0,Assets_DATA!V28/ECO!V66))))</f>
        <v>0</v>
      </c>
      <c r="M28" s="64">
        <f>IF($C$3="National Currency",IF(Assets_DATA!W28=0,0,Assets_DATA!W28),IF($C$3="Current Exchange rate",IF(Assets_DATA!W28=0,0,Assets_DATA!W28/ECO!W31),IF($C$3="Constant Exchange rate",IF(Assets_DATA!W28=0,0,Assets_DATA!W28/ECO!W66))))</f>
        <v>0</v>
      </c>
      <c r="N28" s="64">
        <f>IF($C$3="National Currency",IF(Assets_DATA!X28=0,0,Assets_DATA!X28),IF($C$3="Current Exchange rate",IF(Assets_DATA!X28=0,0,Assets_DATA!X28/ECO!X31),IF($C$3="Constant Exchange rate",IF(Assets_DATA!X28=0,0,Assets_DATA!X28/ECO!X66))))</f>
        <v>0</v>
      </c>
      <c r="O28" s="64">
        <f>IF($C$3="National Currency",IF(Assets_DATA!Y28=0,0,Assets_DATA!Y28),IF($C$3="Current Exchange rate",IF(Assets_DATA!Y28=0,0,Assets_DATA!Y28/ECO!Y31),IF($C$3="Constant Exchange rate",IF(Assets_DATA!Y28=0,0,Assets_DATA!Y28/ECO!Y66))))</f>
        <v>0</v>
      </c>
      <c r="P28" s="144">
        <f>IF($C$3="National Currency",IF(Assets_DATA!Z28=0,0,Assets_DATA!Z28),IF($C$3="Current Exchange rate",IF(Assets_DATA!Z28=0,0,Assets_DATA!Z28/ECO!Z31),IF($C$3="Constant Exchange rate",IF(Assets_DATA!Z28=0,0,Assets_DATA!Z28/ECO!Z66))))</f>
        <v>0</v>
      </c>
      <c r="Q28" s="92">
        <f t="shared" si="1"/>
        <v>0</v>
      </c>
      <c r="R28" s="63" t="str">
        <f t="shared" si="2"/>
        <v>-</v>
      </c>
      <c r="S28" s="92" t="str">
        <f t="shared" si="3"/>
        <v>-</v>
      </c>
    </row>
    <row r="29" spans="3:19" ht="15" x14ac:dyDescent="0.25">
      <c r="C29" s="165"/>
      <c r="D29" s="166"/>
      <c r="E29" s="61" t="s">
        <v>22</v>
      </c>
      <c r="F29" s="64">
        <f>IF($C$3="National Currency",IF(Assets_DATA!P29=0,0,Assets_DATA!P29),IF($C$3="Current Exchange rate",IF(Assets_DATA!P29=0,0,Assets_DATA!P29/ECO!P32),IF($C$3="Constant Exchange rate",IF(Assets_DATA!P29=0,0,Assets_DATA!P29/ECO!P67))))</f>
        <v>0</v>
      </c>
      <c r="G29" s="64">
        <f>IF($C$3="National Currency",IF(Assets_DATA!Q29=0,0,Assets_DATA!Q29),IF($C$3="Current Exchange rate",IF(Assets_DATA!Q29=0,0,Assets_DATA!Q29/ECO!Q32),IF($C$3="Constant Exchange rate",IF(Assets_DATA!Q29=0,0,Assets_DATA!Q29/ECO!Q67))))</f>
        <v>0</v>
      </c>
      <c r="H29" s="64">
        <f>IF($C$3="National Currency",IF(Assets_DATA!R29=0,0,Assets_DATA!R29),IF($C$3="Current Exchange rate",IF(Assets_DATA!R29=0,0,Assets_DATA!R29/ECO!R32),IF($C$3="Constant Exchange rate",IF(Assets_DATA!R29=0,0,Assets_DATA!R29/ECO!R67))))</f>
        <v>0</v>
      </c>
      <c r="I29" s="64">
        <f>IF($C$3="National Currency",IF(Assets_DATA!S29=0,0,Assets_DATA!S29),IF($C$3="Current Exchange rate",IF(Assets_DATA!S29=0,0,Assets_DATA!S29/ECO!S32),IF($C$3="Constant Exchange rate",IF(Assets_DATA!S29=0,0,Assets_DATA!S29/ECO!S67))))</f>
        <v>0</v>
      </c>
      <c r="J29" s="64">
        <f>IF($C$3="National Currency",IF(Assets_DATA!T29=0,0,Assets_DATA!T29),IF($C$3="Current Exchange rate",IF(Assets_DATA!T29=0,0,Assets_DATA!T29/ECO!T32),IF($C$3="Constant Exchange rate",IF(Assets_DATA!T29=0,0,Assets_DATA!T29/ECO!T67))))</f>
        <v>0</v>
      </c>
      <c r="K29" s="64">
        <f>IF($C$3="National Currency",IF(Assets_DATA!U29=0,0,Assets_DATA!U29),IF($C$3="Current Exchange rate",IF(Assets_DATA!U29=0,0,Assets_DATA!U29/ECO!U32),IF($C$3="Constant Exchange rate",IF(Assets_DATA!U29=0,0,Assets_DATA!U29/ECO!U67))))</f>
        <v>0</v>
      </c>
      <c r="L29" s="64">
        <f>IF($C$3="National Currency",IF(Assets_DATA!V29=0,0,Assets_DATA!V29),IF($C$3="Current Exchange rate",IF(Assets_DATA!V29=0,0,Assets_DATA!V29/ECO!V32),IF($C$3="Constant Exchange rate",IF(Assets_DATA!V29=0,0,Assets_DATA!V29/ECO!V67))))</f>
        <v>0</v>
      </c>
      <c r="M29" s="64">
        <f>IF($C$3="National Currency",IF(Assets_DATA!W29=0,0,Assets_DATA!W29),IF($C$3="Current Exchange rate",IF(Assets_DATA!W29=0,0,Assets_DATA!W29/ECO!W32),IF($C$3="Constant Exchange rate",IF(Assets_DATA!W29=0,0,Assets_DATA!W29/ECO!W67))))</f>
        <v>0</v>
      </c>
      <c r="N29" s="64">
        <f>IF($C$3="National Currency",IF(Assets_DATA!X29=0,0,Assets_DATA!X29),IF($C$3="Current Exchange rate",IF(Assets_DATA!X29=0,0,Assets_DATA!X29/ECO!X32),IF($C$3="Constant Exchange rate",IF(Assets_DATA!X29=0,0,Assets_DATA!X29/ECO!X67))))</f>
        <v>0</v>
      </c>
      <c r="O29" s="64">
        <f>IF($C$3="National Currency",IF(Assets_DATA!Y29=0,0,Assets_DATA!Y29),IF($C$3="Current Exchange rate",IF(Assets_DATA!Y29=0,0,Assets_DATA!Y29/ECO!Y32),IF($C$3="Constant Exchange rate",IF(Assets_DATA!Y29=0,0,Assets_DATA!Y29/ECO!Y67))))</f>
        <v>445572</v>
      </c>
      <c r="P29" s="144">
        <f>IF($C$3="National Currency",IF(Assets_DATA!Z29=0,0,Assets_DATA!Z29),IF($C$3="Current Exchange rate",IF(Assets_DATA!Z29=0,0,Assets_DATA!Z29/ECO!Z32),IF($C$3="Constant Exchange rate",IF(Assets_DATA!Z29=0,0,Assets_DATA!Z29/ECO!Z67))))</f>
        <v>511958</v>
      </c>
      <c r="Q29" s="92">
        <f t="shared" si="1"/>
        <v>0.10353017367834298</v>
      </c>
      <c r="R29" s="63" t="str">
        <f t="shared" si="2"/>
        <v>-</v>
      </c>
      <c r="S29" s="92" t="str">
        <f t="shared" si="3"/>
        <v>-</v>
      </c>
    </row>
    <row r="30" spans="3:19" ht="15" x14ac:dyDescent="0.25">
      <c r="C30" s="165"/>
      <c r="D30" s="166"/>
      <c r="E30" s="61" t="s">
        <v>23</v>
      </c>
      <c r="F30" s="64">
        <f>IF($C$3="National Currency",IF(Assets_DATA!P30=0,0,Assets_DATA!P30),IF($C$3="Current Exchange rate",IF(Assets_DATA!P30=0,0,Assets_DATA!P30/ECO!P33),IF($C$3="Constant Exchange rate",IF(Assets_DATA!P30=0,0,Assets_DATA!P30/ECO!P68))))</f>
        <v>0</v>
      </c>
      <c r="G30" s="64">
        <f>IF($C$3="National Currency",IF(Assets_DATA!Q30=0,0,Assets_DATA!Q30),IF($C$3="Current Exchange rate",IF(Assets_DATA!Q30=0,0,Assets_DATA!Q30/ECO!Q33),IF($C$3="Constant Exchange rate",IF(Assets_DATA!Q30=0,0,Assets_DATA!Q30/ECO!Q68))))</f>
        <v>0</v>
      </c>
      <c r="H30" s="64">
        <f>IF($C$3="National Currency",IF(Assets_DATA!R30=0,0,Assets_DATA!R30),IF($C$3="Current Exchange rate",IF(Assets_DATA!R30=0,0,Assets_DATA!R30/ECO!R33),IF($C$3="Constant Exchange rate",IF(Assets_DATA!R30=0,0,Assets_DATA!R30/ECO!R68))))</f>
        <v>0</v>
      </c>
      <c r="I30" s="64">
        <f>IF($C$3="National Currency",IF(Assets_DATA!S30=0,0,Assets_DATA!S30),IF($C$3="Current Exchange rate",IF(Assets_DATA!S30=0,0,Assets_DATA!S30/ECO!S33),IF($C$3="Constant Exchange rate",IF(Assets_DATA!S30=0,0,Assets_DATA!S30/ECO!S68))))</f>
        <v>0</v>
      </c>
      <c r="J30" s="64">
        <f>IF($C$3="National Currency",IF(Assets_DATA!T30=0,0,Assets_DATA!T30),IF($C$3="Current Exchange rate",IF(Assets_DATA!T30=0,0,Assets_DATA!T30/ECO!T33),IF($C$3="Constant Exchange rate",IF(Assets_DATA!T30=0,0,Assets_DATA!T30/ECO!T68))))</f>
        <v>0</v>
      </c>
      <c r="K30" s="64">
        <f>IF($C$3="National Currency",IF(Assets_DATA!U30=0,0,Assets_DATA!U30),IF($C$3="Current Exchange rate",IF(Assets_DATA!U30=0,0,Assets_DATA!U30/ECO!U33),IF($C$3="Constant Exchange rate",IF(Assets_DATA!U30=0,0,Assets_DATA!U30/ECO!U68))))</f>
        <v>0</v>
      </c>
      <c r="L30" s="64">
        <f>IF($C$3="National Currency",IF(Assets_DATA!V30=0,0,Assets_DATA!V30),IF($C$3="Current Exchange rate",IF(Assets_DATA!V30=0,0,Assets_DATA!V30/ECO!V33),IF($C$3="Constant Exchange rate",IF(Assets_DATA!V30=0,0,Assets_DATA!V30/ECO!V68))))</f>
        <v>0</v>
      </c>
      <c r="M30" s="64">
        <f>IF($C$3="National Currency",IF(Assets_DATA!W30=0,0,Assets_DATA!W30),IF($C$3="Current Exchange rate",IF(Assets_DATA!W30=0,0,Assets_DATA!W30/ECO!W33),IF($C$3="Constant Exchange rate",IF(Assets_DATA!W30=0,0,Assets_DATA!W30/ECO!W68))))</f>
        <v>0</v>
      </c>
      <c r="N30" s="64">
        <f>IF($C$3="National Currency",IF(Assets_DATA!X30=0,0,Assets_DATA!X30),IF($C$3="Current Exchange rate",IF(Assets_DATA!X30=0,0,Assets_DATA!X30/ECO!X33),IF($C$3="Constant Exchange rate",IF(Assets_DATA!X30=0,0,Assets_DATA!X30/ECO!X68))))</f>
        <v>0</v>
      </c>
      <c r="O30" s="64">
        <f>IF($C$3="National Currency",IF(Assets_DATA!Y30=0,0,Assets_DATA!Y30),IF($C$3="Current Exchange rate",IF(Assets_DATA!Y30=0,0,Assets_DATA!Y30/ECO!Y33),IF($C$3="Constant Exchange rate",IF(Assets_DATA!Y30=0,0,Assets_DATA!Y30/ECO!Y68))))</f>
        <v>0</v>
      </c>
      <c r="P30" s="144">
        <f>IF($C$3="National Currency",IF(Assets_DATA!Z30=0,0,Assets_DATA!Z30),IF($C$3="Current Exchange rate",IF(Assets_DATA!Z30=0,0,Assets_DATA!Z30/ECO!Z33),IF($C$3="Constant Exchange rate",IF(Assets_DATA!Z30=0,0,Assets_DATA!Z30/ECO!Z68))))</f>
        <v>0</v>
      </c>
      <c r="Q30" s="92">
        <f t="shared" si="1"/>
        <v>0</v>
      </c>
      <c r="R30" s="63" t="str">
        <f t="shared" si="2"/>
        <v>-</v>
      </c>
      <c r="S30" s="92" t="str">
        <f t="shared" si="3"/>
        <v>-</v>
      </c>
    </row>
    <row r="31" spans="3:19" ht="15" x14ac:dyDescent="0.25">
      <c r="C31" s="165"/>
      <c r="D31" s="166"/>
      <c r="E31" s="61" t="s">
        <v>24</v>
      </c>
      <c r="F31" s="64">
        <f>IF($C$3="National Currency",IF(Assets_DATA!P31=0,0,Assets_DATA!P31),IF($C$3="Current Exchange rate",IF(Assets_DATA!P31=0,0,Assets_DATA!P31/ECO!P34),IF($C$3="Constant Exchange rate",IF(Assets_DATA!P31=0,0,Assets_DATA!P31/ECO!P69))))</f>
        <v>0</v>
      </c>
      <c r="G31" s="64">
        <f>IF($C$3="National Currency",IF(Assets_DATA!Q31=0,0,Assets_DATA!Q31),IF($C$3="Current Exchange rate",IF(Assets_DATA!Q31=0,0,Assets_DATA!Q31/ECO!Q34),IF($C$3="Constant Exchange rate",IF(Assets_DATA!Q31=0,0,Assets_DATA!Q31/ECO!Q69))))</f>
        <v>0</v>
      </c>
      <c r="H31" s="64">
        <f>IF($C$3="National Currency",IF(Assets_DATA!R31=0,0,Assets_DATA!R31),IF($C$3="Current Exchange rate",IF(Assets_DATA!R31=0,0,Assets_DATA!R31/ECO!R34),IF($C$3="Constant Exchange rate",IF(Assets_DATA!R31=0,0,Assets_DATA!R31/ECO!R69))))</f>
        <v>0</v>
      </c>
      <c r="I31" s="64">
        <f>IF($C$3="National Currency",IF(Assets_DATA!S31=0,0,Assets_DATA!S31),IF($C$3="Current Exchange rate",IF(Assets_DATA!S31=0,0,Assets_DATA!S31/ECO!S34),IF($C$3="Constant Exchange rate",IF(Assets_DATA!S31=0,0,Assets_DATA!S31/ECO!S69))))</f>
        <v>0</v>
      </c>
      <c r="J31" s="64">
        <f>IF($C$3="National Currency",IF(Assets_DATA!T31=0,0,Assets_DATA!T31),IF($C$3="Current Exchange rate",IF(Assets_DATA!T31=0,0,Assets_DATA!T31/ECO!T34),IF($C$3="Constant Exchange rate",IF(Assets_DATA!T31=0,0,Assets_DATA!T31/ECO!T69))))</f>
        <v>0</v>
      </c>
      <c r="K31" s="64">
        <f>IF($C$3="National Currency",IF(Assets_DATA!U31=0,0,Assets_DATA!U31),IF($C$3="Current Exchange rate",IF(Assets_DATA!U31=0,0,Assets_DATA!U31/ECO!U34),IF($C$3="Constant Exchange rate",IF(Assets_DATA!U31=0,0,Assets_DATA!U31/ECO!U69))))</f>
        <v>0</v>
      </c>
      <c r="L31" s="64">
        <f>IF($C$3="National Currency",IF(Assets_DATA!V31=0,0,Assets_DATA!V31),IF($C$3="Current Exchange rate",IF(Assets_DATA!V31=0,0,Assets_DATA!V31/ECO!V34),IF($C$3="Constant Exchange rate",IF(Assets_DATA!V31=0,0,Assets_DATA!V31/ECO!V69))))</f>
        <v>0</v>
      </c>
      <c r="M31" s="64">
        <f>IF($C$3="National Currency",IF(Assets_DATA!W31=0,0,Assets_DATA!W31),IF($C$3="Current Exchange rate",IF(Assets_DATA!W31=0,0,Assets_DATA!W31/ECO!W34),IF($C$3="Constant Exchange rate",IF(Assets_DATA!W31=0,0,Assets_DATA!W31/ECO!W69))))</f>
        <v>0</v>
      </c>
      <c r="N31" s="64">
        <f>IF($C$3="National Currency",IF(Assets_DATA!X31=0,0,Assets_DATA!X31),IF($C$3="Current Exchange rate",IF(Assets_DATA!X31=0,0,Assets_DATA!X31/ECO!X34),IF($C$3="Constant Exchange rate",IF(Assets_DATA!X31=0,0,Assets_DATA!X31/ECO!X69))))</f>
        <v>0</v>
      </c>
      <c r="O31" s="64">
        <f>IF($C$3="National Currency",IF(Assets_DATA!Y31=0,0,Assets_DATA!Y31),IF($C$3="Current Exchange rate",IF(Assets_DATA!Y31=0,0,Assets_DATA!Y31/ECO!Y34),IF($C$3="Constant Exchange rate",IF(Assets_DATA!Y31=0,0,Assets_DATA!Y31/ECO!Y69))))</f>
        <v>0</v>
      </c>
      <c r="P31" s="144">
        <f>IF($C$3="National Currency",IF(Assets_DATA!Z31=0,0,Assets_DATA!Z31),IF($C$3="Current Exchange rate",IF(Assets_DATA!Z31=0,0,Assets_DATA!Z31/ECO!Z34),IF($C$3="Constant Exchange rate",IF(Assets_DATA!Z31=0,0,Assets_DATA!Z31/ECO!Z69))))</f>
        <v>0</v>
      </c>
      <c r="Q31" s="92">
        <f t="shared" si="1"/>
        <v>0</v>
      </c>
      <c r="R31" s="63" t="str">
        <f t="shared" si="2"/>
        <v>-</v>
      </c>
      <c r="S31" s="92" t="str">
        <f t="shared" si="3"/>
        <v>-</v>
      </c>
    </row>
    <row r="32" spans="3:19" ht="15" x14ac:dyDescent="0.25">
      <c r="C32" s="165"/>
      <c r="D32" s="166"/>
      <c r="E32" s="61" t="s">
        <v>25</v>
      </c>
      <c r="F32" s="64">
        <f>IF($C$3="National Currency",IF(Assets_DATA!P32=0,0,Assets_DATA!P32),IF($C$3="Current Exchange rate",IF(Assets_DATA!P32=0,0,Assets_DATA!P32/ECO!P35),IF($C$3="Constant Exchange rate",IF(Assets_DATA!P32=0,0,Assets_DATA!P32/ECO!P70))))</f>
        <v>0</v>
      </c>
      <c r="G32" s="64">
        <f>IF($C$3="National Currency",IF(Assets_DATA!Q32=0,0,Assets_DATA!Q32),IF($C$3="Current Exchange rate",IF(Assets_DATA!Q32=0,0,Assets_DATA!Q32/ECO!Q35),IF($C$3="Constant Exchange rate",IF(Assets_DATA!Q32=0,0,Assets_DATA!Q32/ECO!Q70))))</f>
        <v>0</v>
      </c>
      <c r="H32" s="64">
        <f>IF($C$3="National Currency",IF(Assets_DATA!R32=0,0,Assets_DATA!R32),IF($C$3="Current Exchange rate",IF(Assets_DATA!R32=0,0,Assets_DATA!R32/ECO!R35),IF($C$3="Constant Exchange rate",IF(Assets_DATA!R32=0,0,Assets_DATA!R32/ECO!R70))))</f>
        <v>0</v>
      </c>
      <c r="I32" s="64">
        <f>IF($C$3="National Currency",IF(Assets_DATA!S32=0,0,Assets_DATA!S32),IF($C$3="Current Exchange rate",IF(Assets_DATA!S32=0,0,Assets_DATA!S32/ECO!S35),IF($C$3="Constant Exchange rate",IF(Assets_DATA!S32=0,0,Assets_DATA!S32/ECO!S70))))</f>
        <v>0</v>
      </c>
      <c r="J32" s="64">
        <f>IF($C$3="National Currency",IF(Assets_DATA!T32=0,0,Assets_DATA!T32),IF($C$3="Current Exchange rate",IF(Assets_DATA!T32=0,0,Assets_DATA!T32/ECO!T35),IF($C$3="Constant Exchange rate",IF(Assets_DATA!T32=0,0,Assets_DATA!T32/ECO!T70))))</f>
        <v>53918.065390392803</v>
      </c>
      <c r="K32" s="64">
        <f>IF($C$3="National Currency",IF(Assets_DATA!U32=0,0,Assets_DATA!U32),IF($C$3="Current Exchange rate",IF(Assets_DATA!U32=0,0,Assets_DATA!U32/ECO!U35),IF($C$3="Constant Exchange rate",IF(Assets_DATA!U32=0,0,Assets_DATA!U32/ECO!U70))))</f>
        <v>60907.728651997604</v>
      </c>
      <c r="L32" s="64">
        <f>IF($C$3="National Currency",IF(Assets_DATA!V32=0,0,Assets_DATA!V32),IF($C$3="Current Exchange rate",IF(Assets_DATA!V32=0,0,Assets_DATA!V32/ECO!V35),IF($C$3="Constant Exchange rate",IF(Assets_DATA!V32=0,0,Assets_DATA!V32/ECO!V70))))</f>
        <v>62118.954389994906</v>
      </c>
      <c r="M32" s="64">
        <f>IF($C$3="National Currency",IF(Assets_DATA!W32=0,0,Assets_DATA!W32),IF($C$3="Current Exchange rate",IF(Assets_DATA!W32=0,0,Assets_DATA!W32/ECO!W35),IF($C$3="Constant Exchange rate",IF(Assets_DATA!W32=0,0,Assets_DATA!W32/ECO!W70))))</f>
        <v>56049.82393343185</v>
      </c>
      <c r="N32" s="64">
        <f>IF($C$3="National Currency",IF(Assets_DATA!X32=0,0,Assets_DATA!X32),IF($C$3="Current Exchange rate",IF(Assets_DATA!X32=0,0,Assets_DATA!X32/ECO!X35),IF($C$3="Constant Exchange rate",IF(Assets_DATA!X32=0,0,Assets_DATA!X32/ECO!X70))))</f>
        <v>55197.908257227275</v>
      </c>
      <c r="O32" s="64">
        <f>IF($C$3="National Currency",IF(Assets_DATA!Y32=0,0,Assets_DATA!Y32),IF($C$3="Current Exchange rate",IF(Assets_DATA!Y32=0,0,Assets_DATA!Y32/ECO!Y35),IF($C$3="Constant Exchange rate",IF(Assets_DATA!Y32=0,0,Assets_DATA!Y32/ECO!Y70))))</f>
        <v>55636.603513984286</v>
      </c>
      <c r="P32" s="144">
        <f>IF($C$3="National Currency",IF(Assets_DATA!Z32=0,0,Assets_DATA!Z32),IF($C$3="Current Exchange rate",IF(Assets_DATA!Z32=0,0,Assets_DATA!Z32/ECO!Z35),IF($C$3="Constant Exchange rate",IF(Assets_DATA!Z32=0,0,Assets_DATA!Z32/ECO!Z70))))</f>
        <v>57576</v>
      </c>
      <c r="Q32" s="92">
        <f t="shared" si="1"/>
        <v>1.2927354557009644E-2</v>
      </c>
      <c r="R32" s="63">
        <f t="shared" si="2"/>
        <v>7.9476790082815274E-3</v>
      </c>
      <c r="S32" s="92" t="str">
        <f t="shared" si="3"/>
        <v>-</v>
      </c>
    </row>
    <row r="33" spans="3:19" ht="15" x14ac:dyDescent="0.25">
      <c r="C33" s="165"/>
      <c r="D33" s="166"/>
      <c r="E33" s="61" t="s">
        <v>26</v>
      </c>
      <c r="F33" s="64">
        <f>IF($C$3="National Currency",IF(Assets_DATA!P33=0,0,Assets_DATA!P33),IF($C$3="Current Exchange rate",IF(Assets_DATA!P33=0,0,Assets_DATA!P33/ECO!P36),IF($C$3="Constant Exchange rate",IF(Assets_DATA!P33=0,0,Assets_DATA!P33/ECO!P71))))</f>
        <v>0</v>
      </c>
      <c r="G33" s="64">
        <f>IF($C$3="National Currency",IF(Assets_DATA!Q33=0,0,Assets_DATA!Q33),IF($C$3="Current Exchange rate",IF(Assets_DATA!Q33=0,0,Assets_DATA!Q33/ECO!Q36),IF($C$3="Constant Exchange rate",IF(Assets_DATA!Q33=0,0,Assets_DATA!Q33/ECO!Q71))))</f>
        <v>0</v>
      </c>
      <c r="H33" s="64">
        <f>IF($C$3="National Currency",IF(Assets_DATA!R33=0,0,Assets_DATA!R33),IF($C$3="Current Exchange rate",IF(Assets_DATA!R33=0,0,Assets_DATA!R33/ECO!R36),IF($C$3="Constant Exchange rate",IF(Assets_DATA!R33=0,0,Assets_DATA!R33/ECO!R71))))</f>
        <v>0</v>
      </c>
      <c r="I33" s="64">
        <f>IF($C$3="National Currency",IF(Assets_DATA!S33=0,0,Assets_DATA!S33),IF($C$3="Current Exchange rate",IF(Assets_DATA!S33=0,0,Assets_DATA!S33/ECO!S36),IF($C$3="Constant Exchange rate",IF(Assets_DATA!S33=0,0,Assets_DATA!S33/ECO!S71))))</f>
        <v>0</v>
      </c>
      <c r="J33" s="64">
        <f>IF($C$3="National Currency",IF(Assets_DATA!T33=0,0,Assets_DATA!T33),IF($C$3="Current Exchange rate",IF(Assets_DATA!T33=0,0,Assets_DATA!T33/ECO!T36),IF($C$3="Constant Exchange rate",IF(Assets_DATA!T33=0,0,Assets_DATA!T33/ECO!T71))))</f>
        <v>0</v>
      </c>
      <c r="K33" s="64">
        <f>IF($C$3="National Currency",IF(Assets_DATA!U33=0,0,Assets_DATA!U33),IF($C$3="Current Exchange rate",IF(Assets_DATA!U33=0,0,Assets_DATA!U33/ECO!U36),IF($C$3="Constant Exchange rate",IF(Assets_DATA!U33=0,0,Assets_DATA!U33/ECO!U71))))</f>
        <v>0</v>
      </c>
      <c r="L33" s="64">
        <f>IF($C$3="National Currency",IF(Assets_DATA!V33=0,0,Assets_DATA!V33),IF($C$3="Current Exchange rate",IF(Assets_DATA!V33=0,0,Assets_DATA!V33/ECO!V36),IF($C$3="Constant Exchange rate",IF(Assets_DATA!V33=0,0,Assets_DATA!V33/ECO!V71))))</f>
        <v>0</v>
      </c>
      <c r="M33" s="64">
        <f>IF($C$3="National Currency",IF(Assets_DATA!W33=0,0,Assets_DATA!W33),IF($C$3="Current Exchange rate",IF(Assets_DATA!W33=0,0,Assets_DATA!W33/ECO!W36),IF($C$3="Constant Exchange rate",IF(Assets_DATA!W33=0,0,Assets_DATA!W33/ECO!W71))))</f>
        <v>0</v>
      </c>
      <c r="N33" s="64">
        <f>IF($C$3="National Currency",IF(Assets_DATA!X33=0,0,Assets_DATA!X33),IF($C$3="Current Exchange rate",IF(Assets_DATA!X33=0,0,Assets_DATA!X33/ECO!X36),IF($C$3="Constant Exchange rate",IF(Assets_DATA!X33=0,0,Assets_DATA!X33/ECO!X71))))</f>
        <v>0</v>
      </c>
      <c r="O33" s="64">
        <f>IF($C$3="National Currency",IF(Assets_DATA!Y33=0,0,Assets_DATA!Y33),IF($C$3="Current Exchange rate",IF(Assets_DATA!Y33=0,0,Assets_DATA!Y33/ECO!Y36),IF($C$3="Constant Exchange rate",IF(Assets_DATA!Y33=0,0,Assets_DATA!Y33/ECO!Y71))))</f>
        <v>0</v>
      </c>
      <c r="P33" s="144">
        <f>IF($C$3="National Currency",IF(Assets_DATA!Z33=0,0,Assets_DATA!Z33),IF($C$3="Current Exchange rate",IF(Assets_DATA!Z33=0,0,Assets_DATA!Z33/ECO!Z36),IF($C$3="Constant Exchange rate",IF(Assets_DATA!Z33=0,0,Assets_DATA!Z33/ECO!Z71))))</f>
        <v>0</v>
      </c>
      <c r="Q33" s="92">
        <f t="shared" si="1"/>
        <v>0</v>
      </c>
      <c r="R33" s="63" t="str">
        <f t="shared" si="2"/>
        <v>-</v>
      </c>
      <c r="S33" s="92" t="str">
        <f t="shared" si="3"/>
        <v>-</v>
      </c>
    </row>
    <row r="34" spans="3:19" ht="15" x14ac:dyDescent="0.25">
      <c r="C34" s="165"/>
      <c r="D34" s="166"/>
      <c r="E34" s="61" t="s">
        <v>27</v>
      </c>
      <c r="F34" s="64">
        <f>IF($C$3="National Currency",IF(Assets_DATA!P34=0,0,Assets_DATA!P34),IF($C$3="Current Exchange rate",IF(Assets_DATA!P34=0,0,Assets_DATA!P34/ECO!P37),IF($C$3="Constant Exchange rate",IF(Assets_DATA!P34=0,0,Assets_DATA!P34/ECO!P72))))</f>
        <v>249315.97998509527</v>
      </c>
      <c r="G34" s="64">
        <f>IF($C$3="National Currency",IF(Assets_DATA!Q34=0,0,Assets_DATA!Q34),IF($C$3="Current Exchange rate",IF(Assets_DATA!Q34=0,0,Assets_DATA!Q34/ECO!Q37),IF($C$3="Constant Exchange rate",IF(Assets_DATA!Q34=0,0,Assets_DATA!Q34/ECO!Q72))))</f>
        <v>293057.48961992969</v>
      </c>
      <c r="H34" s="64">
        <f>IF($C$3="National Currency",IF(Assets_DATA!R34=0,0,Assets_DATA!R34),IF($C$3="Current Exchange rate",IF(Assets_DATA!R34=0,0,Assets_DATA!R34/ECO!R37),IF($C$3="Constant Exchange rate",IF(Assets_DATA!R34=0,0,Assets_DATA!R34/ECO!R72))))</f>
        <v>311947.72703076759</v>
      </c>
      <c r="I34" s="64">
        <f>IF($C$3="National Currency",IF(Assets_DATA!S34=0,0,Assets_DATA!S34),IF($C$3="Current Exchange rate",IF(Assets_DATA!S34=0,0,Assets_DATA!S34/ECO!S37),IF($C$3="Constant Exchange rate",IF(Assets_DATA!S34=0,0,Assets_DATA!S34/ECO!S72))))</f>
        <v>330977.1106142872</v>
      </c>
      <c r="J34" s="64">
        <f>IF($C$3="National Currency",IF(Assets_DATA!T34=0,0,Assets_DATA!T34),IF($C$3="Current Exchange rate",IF(Assets_DATA!T34=0,0,Assets_DATA!T34/ECO!T37),IF($C$3="Constant Exchange rate",IF(Assets_DATA!T34=0,0,Assets_DATA!T34/ECO!T72))))</f>
        <v>273567.12445438089</v>
      </c>
      <c r="K34" s="64">
        <f>IF($C$3="National Currency",IF(Assets_DATA!U34=0,0,Assets_DATA!U34),IF($C$3="Current Exchange rate",IF(Assets_DATA!U34=0,0,Assets_DATA!U34/ECO!U37),IF($C$3="Constant Exchange rate",IF(Assets_DATA!U34=0,0,Assets_DATA!U34/ECO!U72))))</f>
        <v>304673.90610028745</v>
      </c>
      <c r="L34" s="64">
        <f>IF($C$3="National Currency",IF(Assets_DATA!V34=0,0,Assets_DATA!V34),IF($C$3="Current Exchange rate",IF(Assets_DATA!V34=0,0,Assets_DATA!V34/ECO!V37),IF($C$3="Constant Exchange rate",IF(Assets_DATA!V34=0,0,Assets_DATA!V34/ECO!V72))))</f>
        <v>327785.26562333648</v>
      </c>
      <c r="M34" s="64">
        <f>IF($C$3="National Currency",IF(Assets_DATA!W34=0,0,Assets_DATA!W34),IF($C$3="Current Exchange rate",IF(Assets_DATA!W34=0,0,Assets_DATA!W34/ECO!W37),IF($C$3="Constant Exchange rate",IF(Assets_DATA!W34=0,0,Assets_DATA!W34/ECO!W72))))</f>
        <v>325232.8329607154</v>
      </c>
      <c r="N34" s="64">
        <f>IF($C$3="National Currency",IF(Assets_DATA!X34=0,0,Assets_DATA!X34),IF($C$3="Current Exchange rate",IF(Assets_DATA!X34=0,0,Assets_DATA!X34/ECO!X37),IF($C$3="Constant Exchange rate",IF(Assets_DATA!X34=0,0,Assets_DATA!X34/ECO!X72))))</f>
        <v>348393.69743425952</v>
      </c>
      <c r="O34" s="64">
        <f>IF($C$3="National Currency",IF(Assets_DATA!Y34=0,0,Assets_DATA!Y34),IF($C$3="Current Exchange rate",IF(Assets_DATA!Y34=0,0,Assets_DATA!Y34/ECO!Y37),IF($C$3="Constant Exchange rate",IF(Assets_DATA!Y34=0,0,Assets_DATA!Y34/ECO!Y72))))</f>
        <v>445060.15117640793</v>
      </c>
      <c r="P34" s="144">
        <f>IF($C$3="National Currency",IF(Assets_DATA!Z34=0,0,Assets_DATA!Z34),IF($C$3="Current Exchange rate",IF(Assets_DATA!Z34=0,0,Assets_DATA!Z34/ECO!Z37),IF($C$3="Constant Exchange rate",IF(Assets_DATA!Z34=0,0,Assets_DATA!Z34/ECO!Z72))))</f>
        <v>0</v>
      </c>
      <c r="Q34" s="92">
        <f t="shared" si="1"/>
        <v>0.10341124385868748</v>
      </c>
      <c r="R34" s="63">
        <f t="shared" si="2"/>
        <v>0.27746326771708896</v>
      </c>
      <c r="S34" s="92">
        <f t="shared" si="3"/>
        <v>0.785124849209484</v>
      </c>
    </row>
    <row r="35" spans="3:19" ht="15" x14ac:dyDescent="0.25">
      <c r="C35" s="165"/>
      <c r="D35" s="166"/>
      <c r="E35" s="61" t="s">
        <v>28</v>
      </c>
      <c r="F35" s="64">
        <f>IF($C$3="National Currency",IF(Assets_DATA!P35=0,0,Assets_DATA!P35),IF($C$3="Current Exchange rate",IF(Assets_DATA!P35=0,0,Assets_DATA!P35/ECO!P38),IF($C$3="Constant Exchange rate",IF(Assets_DATA!P35=0,0,Assets_DATA!P35/ECO!P73))))</f>
        <v>0</v>
      </c>
      <c r="G35" s="64">
        <f>IF($C$3="National Currency",IF(Assets_DATA!Q35=0,0,Assets_DATA!Q35),IF($C$3="Current Exchange rate",IF(Assets_DATA!Q35=0,0,Assets_DATA!Q35/ECO!Q38),IF($C$3="Constant Exchange rate",IF(Assets_DATA!Q35=0,0,Assets_DATA!Q35/ECO!Q73))))</f>
        <v>0</v>
      </c>
      <c r="H35" s="64">
        <f>IF($C$3="National Currency",IF(Assets_DATA!R35=0,0,Assets_DATA!R35),IF($C$3="Current Exchange rate",IF(Assets_DATA!R35=0,0,Assets_DATA!R35/ECO!R38),IF($C$3="Constant Exchange rate",IF(Assets_DATA!R35=0,0,Assets_DATA!R35/ECO!R73))))</f>
        <v>0</v>
      </c>
      <c r="I35" s="64">
        <f>IF($C$3="National Currency",IF(Assets_DATA!S35=0,0,Assets_DATA!S35),IF($C$3="Current Exchange rate",IF(Assets_DATA!S35=0,0,Assets_DATA!S35/ECO!S38),IF($C$3="Constant Exchange rate",IF(Assets_DATA!S35=0,0,Assets_DATA!S35/ECO!S73))))</f>
        <v>0</v>
      </c>
      <c r="J35" s="64">
        <f>IF($C$3="National Currency",IF(Assets_DATA!T35=0,0,Assets_DATA!T35),IF($C$3="Current Exchange rate",IF(Assets_DATA!T35=0,0,Assets_DATA!T35/ECO!T38),IF($C$3="Constant Exchange rate",IF(Assets_DATA!T35=0,0,Assets_DATA!T35/ECO!T73))))</f>
        <v>0</v>
      </c>
      <c r="K35" s="64">
        <f>IF($C$3="National Currency",IF(Assets_DATA!U35=0,0,Assets_DATA!U35),IF($C$3="Current Exchange rate",IF(Assets_DATA!U35=0,0,Assets_DATA!U35/ECO!U38),IF($C$3="Constant Exchange rate",IF(Assets_DATA!U35=0,0,Assets_DATA!U35/ECO!U73))))</f>
        <v>0</v>
      </c>
      <c r="L35" s="64">
        <f>IF($C$3="National Currency",IF(Assets_DATA!V35=0,0,Assets_DATA!V35),IF($C$3="Current Exchange rate",IF(Assets_DATA!V35=0,0,Assets_DATA!V35/ECO!V38),IF($C$3="Constant Exchange rate",IF(Assets_DATA!V35=0,0,Assets_DATA!V35/ECO!V73))))</f>
        <v>0</v>
      </c>
      <c r="M35" s="64">
        <f>IF($C$3="National Currency",IF(Assets_DATA!W35=0,0,Assets_DATA!W35),IF($C$3="Current Exchange rate",IF(Assets_DATA!W35=0,0,Assets_DATA!W35/ECO!W38),IF($C$3="Constant Exchange rate",IF(Assets_DATA!W35=0,0,Assets_DATA!W35/ECO!W73))))</f>
        <v>0</v>
      </c>
      <c r="N35" s="64">
        <f>IF($C$3="National Currency",IF(Assets_DATA!X35=0,0,Assets_DATA!X35),IF($C$3="Current Exchange rate",IF(Assets_DATA!X35=0,0,Assets_DATA!X35/ECO!X38),IF($C$3="Constant Exchange rate",IF(Assets_DATA!X35=0,0,Assets_DATA!X35/ECO!X73))))</f>
        <v>0</v>
      </c>
      <c r="O35" s="64">
        <f>IF($C$3="National Currency",IF(Assets_DATA!Y35=0,0,Assets_DATA!Y35),IF($C$3="Current Exchange rate",IF(Assets_DATA!Y35=0,0,Assets_DATA!Y35/ECO!Y38),IF($C$3="Constant Exchange rate",IF(Assets_DATA!Y35=0,0,Assets_DATA!Y35/ECO!Y73))))</f>
        <v>0.99519999999999997</v>
      </c>
      <c r="P35" s="144">
        <f>IF($C$3="National Currency",IF(Assets_DATA!Z35=0,0,Assets_DATA!Z35),IF($C$3="Current Exchange rate",IF(Assets_DATA!Z35=0,0,Assets_DATA!Z35/ECO!Z38),IF($C$3="Constant Exchange rate",IF(Assets_DATA!Z35=0,0,Assets_DATA!Z35/ECO!Z73))))</f>
        <v>0</v>
      </c>
      <c r="Q35" s="92">
        <f t="shared" si="1"/>
        <v>2.3123811380582025E-7</v>
      </c>
      <c r="R35" s="63" t="str">
        <f t="shared" si="2"/>
        <v>-</v>
      </c>
      <c r="S35" s="92" t="str">
        <f t="shared" si="3"/>
        <v>-</v>
      </c>
    </row>
    <row r="36" spans="3:19" ht="15" x14ac:dyDescent="0.25">
      <c r="C36" s="165"/>
      <c r="D36" s="166"/>
      <c r="E36" s="61" t="s">
        <v>29</v>
      </c>
      <c r="F36" s="64">
        <f>IF($C$3="National Currency",IF(Assets_DATA!P36=0,0,Assets_DATA!P36),IF($C$3="Current Exchange rate",IF(Assets_DATA!P36=0,0,Assets_DATA!P36/ECO!P39),IF($C$3="Constant Exchange rate",IF(Assets_DATA!P36=0,0,Assets_DATA!P36/ECO!P74))))</f>
        <v>0</v>
      </c>
      <c r="G36" s="64">
        <f>IF($C$3="National Currency",IF(Assets_DATA!Q36=0,0,Assets_DATA!Q36),IF($C$3="Current Exchange rate",IF(Assets_DATA!Q36=0,0,Assets_DATA!Q36/ECO!Q39),IF($C$3="Constant Exchange rate",IF(Assets_DATA!Q36=0,0,Assets_DATA!Q36/ECO!Q74))))</f>
        <v>0</v>
      </c>
      <c r="H36" s="64">
        <f>IF($C$3="National Currency",IF(Assets_DATA!R36=0,0,Assets_DATA!R36),IF($C$3="Current Exchange rate",IF(Assets_DATA!R36=0,0,Assets_DATA!R36/ECO!R39),IF($C$3="Constant Exchange rate",IF(Assets_DATA!R36=0,0,Assets_DATA!R36/ECO!R74))))</f>
        <v>0</v>
      </c>
      <c r="I36" s="64">
        <f>IF($C$3="National Currency",IF(Assets_DATA!S36=0,0,Assets_DATA!S36),IF($C$3="Current Exchange rate",IF(Assets_DATA!S36=0,0,Assets_DATA!S36/ECO!S39),IF($C$3="Constant Exchange rate",IF(Assets_DATA!S36=0,0,Assets_DATA!S36/ECO!S74))))</f>
        <v>0</v>
      </c>
      <c r="J36" s="64">
        <f>IF($C$3="National Currency",IF(Assets_DATA!T36=0,0,Assets_DATA!T36),IF($C$3="Current Exchange rate",IF(Assets_DATA!T36=0,0,Assets_DATA!T36/ECO!T39),IF($C$3="Constant Exchange rate",IF(Assets_DATA!T36=0,0,Assets_DATA!T36/ECO!T74))))</f>
        <v>0</v>
      </c>
      <c r="K36" s="64">
        <f>IF($C$3="National Currency",IF(Assets_DATA!U36=0,0,Assets_DATA!U36),IF($C$3="Current Exchange rate",IF(Assets_DATA!U36=0,0,Assets_DATA!U36/ECO!U39),IF($C$3="Constant Exchange rate",IF(Assets_DATA!U36=0,0,Assets_DATA!U36/ECO!U74))))</f>
        <v>0</v>
      </c>
      <c r="L36" s="64">
        <f>IF($C$3="National Currency",IF(Assets_DATA!V36=0,0,Assets_DATA!V36),IF($C$3="Current Exchange rate",IF(Assets_DATA!V36=0,0,Assets_DATA!V36/ECO!V39),IF($C$3="Constant Exchange rate",IF(Assets_DATA!V36=0,0,Assets_DATA!V36/ECO!V74))))</f>
        <v>0</v>
      </c>
      <c r="M36" s="64">
        <f>IF($C$3="National Currency",IF(Assets_DATA!W36=0,0,Assets_DATA!W36),IF($C$3="Current Exchange rate",IF(Assets_DATA!W36=0,0,Assets_DATA!W36/ECO!W39),IF($C$3="Constant Exchange rate",IF(Assets_DATA!W36=0,0,Assets_DATA!W36/ECO!W74))))</f>
        <v>0</v>
      </c>
      <c r="N36" s="64">
        <f>IF($C$3="National Currency",IF(Assets_DATA!X36=0,0,Assets_DATA!X36),IF($C$3="Current Exchange rate",IF(Assets_DATA!X36=0,0,Assets_DATA!X36/ECO!X39),IF($C$3="Constant Exchange rate",IF(Assets_DATA!X36=0,0,Assets_DATA!X36/ECO!X74))))</f>
        <v>0</v>
      </c>
      <c r="O36" s="64">
        <f>IF($C$3="National Currency",IF(Assets_DATA!Y36=0,0,Assets_DATA!Y36),IF($C$3="Current Exchange rate",IF(Assets_DATA!Y36=0,0,Assets_DATA!Y36/ECO!Y39),IF($C$3="Constant Exchange rate",IF(Assets_DATA!Y36=0,0,Assets_DATA!Y36/ECO!Y74))))</f>
        <v>0</v>
      </c>
      <c r="P36" s="144">
        <f>IF($C$3="National Currency",IF(Assets_DATA!Z36=0,0,Assets_DATA!Z36),IF($C$3="Current Exchange rate",IF(Assets_DATA!Z36=0,0,Assets_DATA!Z36/ECO!Z39),IF($C$3="Constant Exchange rate",IF(Assets_DATA!Z36=0,0,Assets_DATA!Z36/ECO!Z74))))</f>
        <v>0</v>
      </c>
      <c r="Q36" s="92">
        <f t="shared" si="1"/>
        <v>0</v>
      </c>
      <c r="R36" s="63" t="str">
        <f t="shared" si="2"/>
        <v>-</v>
      </c>
      <c r="S36" s="92" t="str">
        <f t="shared" si="3"/>
        <v>-</v>
      </c>
    </row>
    <row r="37" spans="3:19" ht="15" x14ac:dyDescent="0.25">
      <c r="C37" s="165"/>
      <c r="D37" s="166"/>
      <c r="E37" s="61" t="s">
        <v>30</v>
      </c>
      <c r="F37" s="64">
        <f>IF($C$3="National Currency",IF(Assets_DATA!P37=0,0,Assets_DATA!P37),IF($C$3="Current Exchange rate",IF(Assets_DATA!P37=0,0,Assets_DATA!P37/ECO!P40),IF($C$3="Constant Exchange rate",IF(Assets_DATA!P37=0,0,Assets_DATA!P37/ECO!P75))))</f>
        <v>3649.3644067796613</v>
      </c>
      <c r="G37" s="64">
        <f>IF($C$3="National Currency",IF(Assets_DATA!Q37=0,0,Assets_DATA!Q37),IF($C$3="Current Exchange rate",IF(Assets_DATA!Q37=0,0,Assets_DATA!Q37/ECO!Q40),IF($C$3="Constant Exchange rate",IF(Assets_DATA!Q37=0,0,Assets_DATA!Q37/ECO!Q75))))</f>
        <v>5070.9745762711864</v>
      </c>
      <c r="H37" s="64">
        <f>IF($C$3="National Currency",IF(Assets_DATA!R37=0,0,Assets_DATA!R37),IF($C$3="Current Exchange rate",IF(Assets_DATA!R37=0,0,Assets_DATA!R37/ECO!R40),IF($C$3="Constant Exchange rate",IF(Assets_DATA!R37=0,0,Assets_DATA!R37/ECO!R75))))</f>
        <v>6100.2824858757067</v>
      </c>
      <c r="I37" s="64">
        <f>IF($C$3="National Currency",IF(Assets_DATA!S37=0,0,Assets_DATA!S37),IF($C$3="Current Exchange rate",IF(Assets_DATA!S37=0,0,Assets_DATA!S37/ECO!S40),IF($C$3="Constant Exchange rate",IF(Assets_DATA!S37=0,0,Assets_DATA!S37/ECO!S75))))</f>
        <v>7683.9689265536726</v>
      </c>
      <c r="J37" s="64">
        <f>IF($C$3="National Currency",IF(Assets_DATA!T37=0,0,Assets_DATA!T37),IF($C$3="Current Exchange rate",IF(Assets_DATA!T37=0,0,Assets_DATA!T37/ECO!T40),IF($C$3="Constant Exchange rate",IF(Assets_DATA!T37=0,0,Assets_DATA!T37/ECO!T75))))</f>
        <v>9213.9830508474588</v>
      </c>
      <c r="K37" s="64">
        <f>IF($C$3="National Currency",IF(Assets_DATA!U37=0,0,Assets_DATA!U37),IF($C$3="Current Exchange rate",IF(Assets_DATA!U37=0,0,Assets_DATA!U37/ECO!U40),IF($C$3="Constant Exchange rate",IF(Assets_DATA!U37=0,0,Assets_DATA!U37/ECO!U75))))</f>
        <v>11036.370056497175</v>
      </c>
      <c r="L37" s="64">
        <f>IF($C$3="National Currency",IF(Assets_DATA!V37=0,0,Assets_DATA!V37),IF($C$3="Current Exchange rate",IF(Assets_DATA!V37=0,0,Assets_DATA!V37/ECO!V40),IF($C$3="Constant Exchange rate",IF(Assets_DATA!V37=0,0,Assets_DATA!V37/ECO!V75))))</f>
        <v>12403.954802259888</v>
      </c>
      <c r="M37" s="64">
        <f>IF($C$3="National Currency",IF(Assets_DATA!W37=0,0,Assets_DATA!W37),IF($C$3="Current Exchange rate",IF(Assets_DATA!W37=0,0,Assets_DATA!W37/ECO!W40),IF($C$3="Constant Exchange rate",IF(Assets_DATA!W37=0,0,Assets_DATA!W37/ECO!W75))))</f>
        <v>14440.677966101695</v>
      </c>
      <c r="N37" s="64">
        <f>IF($C$3="National Currency",IF(Assets_DATA!X37=0,0,Assets_DATA!X37),IF($C$3="Current Exchange rate",IF(Assets_DATA!X37=0,0,Assets_DATA!X37/ECO!X40),IF($C$3="Constant Exchange rate",IF(Assets_DATA!X37=0,0,Assets_DATA!X37/ECO!X75))))</f>
        <v>17954.802259887008</v>
      </c>
      <c r="O37" s="64">
        <f>IF($C$3="National Currency",IF(Assets_DATA!Y37=0,0,Assets_DATA!Y37),IF($C$3="Current Exchange rate",IF(Assets_DATA!Y37=0,0,Assets_DATA!Y37/ECO!Y40),IF($C$3="Constant Exchange rate",IF(Assets_DATA!Y37=0,0,Assets_DATA!Y37/ECO!Y75))))</f>
        <v>22046.963276836159</v>
      </c>
      <c r="P37" s="144">
        <f>IF($C$3="National Currency",IF(Assets_DATA!Z37=0,0,Assets_DATA!Z37),IF($C$3="Current Exchange rate",IF(Assets_DATA!Z37=0,0,Assets_DATA!Z37/ECO!Z40),IF($C$3="Constant Exchange rate",IF(Assets_DATA!Z37=0,0,Assets_DATA!Z37/ECO!Z75))))</f>
        <v>0</v>
      </c>
      <c r="Q37" s="92">
        <f t="shared" si="1"/>
        <v>5.1226871013683476E-3</v>
      </c>
      <c r="R37" s="63">
        <f t="shared" si="2"/>
        <v>0.22791456891126471</v>
      </c>
      <c r="S37" s="92">
        <f t="shared" si="3"/>
        <v>5.0413159167876147</v>
      </c>
    </row>
    <row r="38" spans="3:19" ht="15" x14ac:dyDescent="0.25">
      <c r="C38" s="165"/>
      <c r="D38" s="166"/>
      <c r="E38" s="61" t="s">
        <v>34</v>
      </c>
      <c r="F38" s="65">
        <f>IF($C$3="National Currency",IF(Assets_DATA!P38=0,0,Assets_DATA!P38),IF($C$3="Current Exchange rate",IF(Assets_DATA!P38=0,0,Assets_DATA!P38/ECO!P41),IF($C$3="Constant Exchange rate",IF(Assets_DATA!P38=0,0,Assets_DATA!P38/ECO!P76))))</f>
        <v>0</v>
      </c>
      <c r="G38" s="65">
        <f>IF($C$3="National Currency",IF(Assets_DATA!Q38=0,0,Assets_DATA!Q38),IF($C$3="Current Exchange rate",IF(Assets_DATA!Q38=0,0,Assets_DATA!Q38/ECO!Q41),IF($C$3="Constant Exchange rate",IF(Assets_DATA!Q38=0,0,Assets_DATA!Q38/ECO!Q76))))</f>
        <v>0</v>
      </c>
      <c r="H38" s="65">
        <f>IF($C$3="National Currency",IF(Assets_DATA!R38=0,0,Assets_DATA!R38),IF($C$3="Current Exchange rate",IF(Assets_DATA!R38=0,0,Assets_DATA!R38/ECO!R41),IF($C$3="Constant Exchange rate",IF(Assets_DATA!R38=0,0,Assets_DATA!R38/ECO!R76))))</f>
        <v>0</v>
      </c>
      <c r="I38" s="65">
        <f>IF($C$3="National Currency",IF(Assets_DATA!S38=0,0,Assets_DATA!S38),IF($C$3="Current Exchange rate",IF(Assets_DATA!S38=0,0,Assets_DATA!S38/ECO!S41),IF($C$3="Constant Exchange rate",IF(Assets_DATA!S38=0,0,Assets_DATA!S38/ECO!S76))))</f>
        <v>0</v>
      </c>
      <c r="J38" s="65">
        <f>IF($C$3="National Currency",IF(Assets_DATA!T38=0,0,Assets_DATA!T38),IF($C$3="Current Exchange rate",IF(Assets_DATA!T38=0,0,Assets_DATA!T38/ECO!T41),IF($C$3="Constant Exchange rate",IF(Assets_DATA!T38=0,0,Assets_DATA!T38/ECO!T76))))</f>
        <v>0</v>
      </c>
      <c r="K38" s="65">
        <f>IF($C$3="National Currency",IF(Assets_DATA!U38=0,0,Assets_DATA!U38),IF($C$3="Current Exchange rate",IF(Assets_DATA!U38=0,0,Assets_DATA!U38/ECO!U41),IF($C$3="Constant Exchange rate",IF(Assets_DATA!U38=0,0,Assets_DATA!U38/ECO!U76))))</f>
        <v>0</v>
      </c>
      <c r="L38" s="65">
        <f>IF($C$3="National Currency",IF(Assets_DATA!V38=0,0,Assets_DATA!V38),IF($C$3="Current Exchange rate",IF(Assets_DATA!V38=0,0,Assets_DATA!V38/ECO!V41),IF($C$3="Constant Exchange rate",IF(Assets_DATA!V38=0,0,Assets_DATA!V38/ECO!V76))))</f>
        <v>0</v>
      </c>
      <c r="M38" s="65">
        <f>IF($C$3="National Currency",IF(Assets_DATA!W38=0,0,Assets_DATA!W38),IF($C$3="Current Exchange rate",IF(Assets_DATA!W38=0,0,Assets_DATA!W38/ECO!W41),IF($C$3="Constant Exchange rate",IF(Assets_DATA!W38=0,0,Assets_DATA!W38/ECO!W76))))</f>
        <v>0</v>
      </c>
      <c r="N38" s="65">
        <f>IF($C$3="National Currency",IF(Assets_DATA!X38=0,0,Assets_DATA!X38),IF($C$3="Current Exchange rate",IF(Assets_DATA!X38=0,0,Assets_DATA!X38/ECO!X41),IF($C$3="Constant Exchange rate",IF(Assets_DATA!X38=0,0,Assets_DATA!X38/ECO!X76))))</f>
        <v>0</v>
      </c>
      <c r="O38" s="65">
        <f>IF($C$3="National Currency",IF(Assets_DATA!Y38=0,0,Assets_DATA!Y38),IF($C$3="Current Exchange rate",IF(Assets_DATA!Y38=0,0,Assets_DATA!Y38/ECO!Y41),IF($C$3="Constant Exchange rate",IF(Assets_DATA!Y38=0,0,Assets_DATA!Y38/ECO!Y76))))</f>
        <v>0</v>
      </c>
      <c r="P38" s="145">
        <f>IF($C$3="National Currency",IF(Assets_DATA!Z38=0,0,Assets_DATA!Z38),IF($C$3="Current Exchange rate",IF(Assets_DATA!Z38=0,0,Assets_DATA!Z38/ECO!Z41),IF($C$3="Constant Exchange rate",IF(Assets_DATA!Z38=0,0,Assets_DATA!Z38/ECO!Z76))))</f>
        <v>0</v>
      </c>
      <c r="Q38" s="92">
        <f t="shared" si="1"/>
        <v>0</v>
      </c>
      <c r="R38" s="63" t="str">
        <f t="shared" si="2"/>
        <v>-</v>
      </c>
      <c r="S38" s="92" t="str">
        <f t="shared" si="3"/>
        <v>-</v>
      </c>
    </row>
    <row r="39" spans="3:19" ht="15.75" thickBot="1" x14ac:dyDescent="0.3">
      <c r="C39" s="171"/>
      <c r="D39" s="172"/>
      <c r="E39" s="87" t="s">
        <v>100</v>
      </c>
      <c r="F39" s="87">
        <f>SUM(F7:F38)</f>
        <v>2684647.6528845811</v>
      </c>
      <c r="G39" s="87">
        <f t="shared" ref="G39:O39" si="4">SUM(G7:G38)</f>
        <v>2910850.0107887057</v>
      </c>
      <c r="H39" s="87">
        <f t="shared" si="4"/>
        <v>3059853.1674904888</v>
      </c>
      <c r="I39" s="87">
        <f t="shared" si="4"/>
        <v>3150622.3717188346</v>
      </c>
      <c r="J39" s="87">
        <f t="shared" si="4"/>
        <v>3103590.8170076646</v>
      </c>
      <c r="K39" s="87">
        <f t="shared" si="4"/>
        <v>3274806.0828665392</v>
      </c>
      <c r="L39" s="87">
        <f t="shared" si="4"/>
        <v>3412248.0538770147</v>
      </c>
      <c r="M39" s="87">
        <f t="shared" si="4"/>
        <v>3462251.5688371058</v>
      </c>
      <c r="N39" s="87">
        <f t="shared" si="4"/>
        <v>3610909.3451479925</v>
      </c>
      <c r="O39" s="87">
        <f t="shared" si="4"/>
        <v>4303788.7812720556</v>
      </c>
      <c r="P39" s="146" t="s">
        <v>181</v>
      </c>
      <c r="Q39" s="92">
        <f t="shared" si="1"/>
        <v>1</v>
      </c>
    </row>
    <row r="40" spans="3:19" ht="16.5" thickTop="1" thickBot="1" x14ac:dyDescent="0.3">
      <c r="C40" s="173"/>
      <c r="D40" s="174"/>
      <c r="E40" s="93" t="s">
        <v>103</v>
      </c>
      <c r="F40" s="99">
        <v>2684647.25</v>
      </c>
      <c r="G40" s="99">
        <v>2910850</v>
      </c>
      <c r="H40" s="99">
        <v>3059853.25</v>
      </c>
      <c r="I40" s="99">
        <v>3150622.5</v>
      </c>
      <c r="J40" s="99">
        <v>3046318</v>
      </c>
      <c r="K40" s="99">
        <v>3210252.5</v>
      </c>
      <c r="L40" s="99">
        <v>3346196.75</v>
      </c>
      <c r="M40" s="99">
        <v>3402033.25</v>
      </c>
      <c r="N40" s="99">
        <v>3551265.5</v>
      </c>
      <c r="O40" s="99">
        <v>3796621.25</v>
      </c>
      <c r="P40" s="147" t="s">
        <v>181</v>
      </c>
      <c r="Q40" s="92">
        <f t="shared" ref="Q40" si="5">O40/$O$39</f>
        <v>0.88215789457907512</v>
      </c>
      <c r="R40" s="63">
        <f t="shared" ref="R40" si="6">IF(OR(O40=0, N40=0),"-",O40/N40-1)</f>
        <v>6.9089666768085811E-2</v>
      </c>
      <c r="S40" s="92">
        <f t="shared" ref="S40" si="7">IF(OR(O40=0, F40=0),"-",O40/F40-1)</f>
        <v>0.41419743320095415</v>
      </c>
    </row>
    <row r="41" spans="3:19" ht="15.75" hidden="1" customHeight="1" thickTop="1" x14ac:dyDescent="0.25">
      <c r="E41" s="86" t="s">
        <v>104</v>
      </c>
      <c r="F41" s="90"/>
      <c r="G41" s="90"/>
      <c r="H41" s="90"/>
      <c r="I41" s="90"/>
      <c r="J41" s="90"/>
      <c r="K41" s="90"/>
      <c r="L41" s="90"/>
      <c r="M41" s="90"/>
      <c r="N41" s="90"/>
      <c r="O41" s="91"/>
      <c r="P41" s="91"/>
    </row>
    <row r="42" spans="3:19" ht="19.5" hidden="1" customHeight="1" thickTop="1" x14ac:dyDescent="0.25">
      <c r="C42" s="171"/>
      <c r="D42" s="172"/>
      <c r="E42" s="87"/>
      <c r="F42" s="87" t="e">
        <f>#REF!+1</f>
        <v>#REF!</v>
      </c>
      <c r="G42" s="87" t="e">
        <f t="shared" ref="G42:O42" si="8">F42+1</f>
        <v>#REF!</v>
      </c>
      <c r="H42" s="87" t="e">
        <f t="shared" si="8"/>
        <v>#REF!</v>
      </c>
      <c r="I42" s="87" t="e">
        <f t="shared" si="8"/>
        <v>#REF!</v>
      </c>
      <c r="J42" s="87" t="e">
        <f t="shared" si="8"/>
        <v>#REF!</v>
      </c>
      <c r="K42" s="87" t="e">
        <f t="shared" si="8"/>
        <v>#REF!</v>
      </c>
      <c r="L42" s="87" t="e">
        <f t="shared" si="8"/>
        <v>#REF!</v>
      </c>
      <c r="M42" s="87" t="e">
        <f t="shared" si="8"/>
        <v>#REF!</v>
      </c>
      <c r="N42" s="87" t="e">
        <f t="shared" si="8"/>
        <v>#REF!</v>
      </c>
      <c r="O42" s="87" t="e">
        <f t="shared" si="8"/>
        <v>#REF!</v>
      </c>
      <c r="P42" s="87"/>
      <c r="Q42" s="92"/>
    </row>
    <row r="43" spans="3:19" ht="19.5" hidden="1" customHeight="1" thickTop="1" x14ac:dyDescent="0.25">
      <c r="C43" s="173"/>
      <c r="D43" s="174"/>
      <c r="E43" s="93" t="s">
        <v>0</v>
      </c>
      <c r="F43" s="89"/>
      <c r="G43" s="89"/>
      <c r="H43" s="89"/>
      <c r="I43" s="89"/>
      <c r="J43" s="89"/>
      <c r="K43" s="89"/>
      <c r="L43" s="89"/>
      <c r="M43" s="89"/>
      <c r="N43" s="89"/>
      <c r="O43" s="89"/>
      <c r="P43" s="89"/>
      <c r="Q43" s="92"/>
      <c r="R43" s="63"/>
      <c r="S43" s="92"/>
    </row>
    <row r="44" spans="3:19" ht="19.5" hidden="1" customHeight="1" thickTop="1" x14ac:dyDescent="0.25">
      <c r="E44" s="86" t="s">
        <v>1</v>
      </c>
      <c r="F44" s="90"/>
      <c r="G44" s="90"/>
      <c r="H44" s="90"/>
      <c r="I44" s="90"/>
      <c r="J44" s="90"/>
      <c r="K44" s="90"/>
      <c r="L44" s="90"/>
      <c r="M44" s="90"/>
      <c r="N44" s="90"/>
      <c r="O44" s="91"/>
      <c r="P44" s="91"/>
    </row>
    <row r="45" spans="3:19" ht="15.75" hidden="1" customHeight="1" thickTop="1" x14ac:dyDescent="0.25">
      <c r="C45" s="171"/>
      <c r="D45" s="172"/>
      <c r="E45" s="87" t="s">
        <v>2</v>
      </c>
      <c r="F45" s="87"/>
      <c r="G45" s="87"/>
      <c r="H45" s="87"/>
      <c r="I45" s="87"/>
      <c r="J45" s="87"/>
      <c r="K45" s="87"/>
      <c r="L45" s="87"/>
      <c r="M45" s="87"/>
      <c r="N45" s="87"/>
      <c r="O45" s="87"/>
      <c r="P45" s="87"/>
      <c r="Q45" s="92"/>
    </row>
    <row r="46" spans="3:19" ht="15.75" hidden="1" customHeight="1" thickTop="1" x14ac:dyDescent="0.25">
      <c r="C46" s="173"/>
      <c r="D46" s="174"/>
      <c r="E46" s="93" t="s">
        <v>3</v>
      </c>
      <c r="F46" s="89"/>
      <c r="G46" s="89"/>
      <c r="H46" s="89"/>
      <c r="I46" s="89"/>
      <c r="J46" s="89"/>
      <c r="K46" s="89"/>
      <c r="L46" s="89"/>
      <c r="M46" s="89"/>
      <c r="N46" s="89"/>
      <c r="O46" s="89"/>
      <c r="P46" s="89"/>
      <c r="Q46" s="92"/>
      <c r="R46" s="63"/>
      <c r="S46" s="92"/>
    </row>
    <row r="47" spans="3:19" ht="15.75" hidden="1" customHeight="1" thickTop="1" x14ac:dyDescent="0.25">
      <c r="E47" s="86" t="s">
        <v>4</v>
      </c>
      <c r="F47" s="90"/>
      <c r="G47" s="90"/>
      <c r="H47" s="90"/>
      <c r="I47" s="90"/>
      <c r="J47" s="90"/>
      <c r="K47" s="90"/>
      <c r="L47" s="90"/>
      <c r="M47" s="90"/>
      <c r="N47" s="90"/>
      <c r="O47" s="91"/>
      <c r="P47" s="91"/>
    </row>
    <row r="48" spans="3:19" ht="15.75" hidden="1" customHeight="1" thickTop="1" x14ac:dyDescent="0.25">
      <c r="C48" s="171"/>
      <c r="D48" s="172"/>
      <c r="E48" s="87" t="s">
        <v>5</v>
      </c>
      <c r="F48" s="87"/>
      <c r="G48" s="87"/>
      <c r="H48" s="87"/>
      <c r="I48" s="87"/>
      <c r="J48" s="87"/>
      <c r="K48" s="87"/>
      <c r="L48" s="87"/>
      <c r="M48" s="87"/>
      <c r="N48" s="87"/>
      <c r="O48" s="87"/>
      <c r="P48" s="87"/>
      <c r="Q48" s="92"/>
    </row>
    <row r="49" spans="3:19" ht="15.75" hidden="1" customHeight="1" thickTop="1" x14ac:dyDescent="0.25">
      <c r="C49" s="173"/>
      <c r="D49" s="174"/>
      <c r="E49" s="93" t="s">
        <v>6</v>
      </c>
      <c r="F49" s="89"/>
      <c r="G49" s="89"/>
      <c r="H49" s="89"/>
      <c r="I49" s="89"/>
      <c r="J49" s="89"/>
      <c r="K49" s="89"/>
      <c r="L49" s="89"/>
      <c r="M49" s="89"/>
      <c r="N49" s="89"/>
      <c r="O49" s="89"/>
      <c r="P49" s="89"/>
      <c r="Q49" s="92"/>
      <c r="R49" s="63"/>
      <c r="S49" s="92"/>
    </row>
    <row r="50" spans="3:19" ht="15.75" hidden="1" customHeight="1" thickTop="1" x14ac:dyDescent="0.25">
      <c r="E50" s="86" t="s">
        <v>7</v>
      </c>
      <c r="F50" s="90"/>
      <c r="G50" s="90"/>
      <c r="H50" s="90"/>
      <c r="I50" s="90"/>
      <c r="J50" s="90"/>
      <c r="K50" s="90"/>
      <c r="L50" s="90"/>
      <c r="M50" s="90"/>
      <c r="N50" s="90"/>
      <c r="O50" s="91"/>
      <c r="P50" s="91"/>
    </row>
    <row r="51" spans="3:19" ht="15.75" hidden="1" customHeight="1" thickTop="1" x14ac:dyDescent="0.25">
      <c r="C51" s="171"/>
      <c r="D51" s="172"/>
      <c r="E51" s="87" t="s">
        <v>8</v>
      </c>
      <c r="F51" s="87"/>
      <c r="G51" s="87"/>
      <c r="H51" s="87"/>
      <c r="I51" s="87"/>
      <c r="J51" s="87"/>
      <c r="K51" s="87"/>
      <c r="L51" s="87"/>
      <c r="M51" s="87"/>
      <c r="N51" s="87"/>
      <c r="O51" s="87"/>
      <c r="P51" s="87"/>
      <c r="Q51" s="92"/>
    </row>
    <row r="52" spans="3:19" ht="15.75" hidden="1" customHeight="1" thickTop="1" x14ac:dyDescent="0.25">
      <c r="C52" s="173"/>
      <c r="D52" s="174"/>
      <c r="E52" s="93" t="s">
        <v>9</v>
      </c>
      <c r="F52" s="89"/>
      <c r="G52" s="89"/>
      <c r="H52" s="89"/>
      <c r="I52" s="89"/>
      <c r="J52" s="89"/>
      <c r="K52" s="89"/>
      <c r="L52" s="89"/>
      <c r="M52" s="89"/>
      <c r="N52" s="89"/>
      <c r="O52" s="89"/>
      <c r="P52" s="89"/>
      <c r="Q52" s="92"/>
      <c r="R52" s="63"/>
      <c r="S52" s="92"/>
    </row>
    <row r="53" spans="3:19" ht="15.75" hidden="1" customHeight="1" thickTop="1" x14ac:dyDescent="0.25">
      <c r="E53" s="86" t="s">
        <v>10</v>
      </c>
      <c r="F53" s="90"/>
      <c r="G53" s="90"/>
      <c r="H53" s="90"/>
      <c r="I53" s="90"/>
      <c r="J53" s="90"/>
      <c r="K53" s="90"/>
      <c r="L53" s="90"/>
      <c r="M53" s="90"/>
      <c r="N53" s="90"/>
      <c r="O53" s="91"/>
      <c r="P53" s="91"/>
    </row>
    <row r="54" spans="3:19" ht="15.75" hidden="1" customHeight="1" thickTop="1" x14ac:dyDescent="0.25">
      <c r="C54" s="171"/>
      <c r="D54" s="172"/>
      <c r="E54" s="87" t="s">
        <v>11</v>
      </c>
      <c r="F54" s="87"/>
      <c r="G54" s="87"/>
      <c r="H54" s="87"/>
      <c r="I54" s="87"/>
      <c r="J54" s="87"/>
      <c r="K54" s="87"/>
      <c r="L54" s="87"/>
      <c r="M54" s="87"/>
      <c r="N54" s="87"/>
      <c r="O54" s="87"/>
      <c r="P54" s="87"/>
      <c r="Q54" s="92"/>
    </row>
    <row r="55" spans="3:19" ht="15.75" hidden="1" customHeight="1" thickTop="1" x14ac:dyDescent="0.25">
      <c r="C55" s="173"/>
      <c r="D55" s="174"/>
      <c r="E55" s="93" t="s">
        <v>12</v>
      </c>
      <c r="F55" s="89"/>
      <c r="G55" s="89"/>
      <c r="H55" s="89"/>
      <c r="I55" s="89"/>
      <c r="J55" s="89"/>
      <c r="K55" s="89"/>
      <c r="L55" s="89"/>
      <c r="M55" s="89"/>
      <c r="N55" s="89"/>
      <c r="O55" s="89"/>
      <c r="P55" s="89"/>
      <c r="Q55" s="92"/>
      <c r="R55" s="63"/>
      <c r="S55" s="92"/>
    </row>
    <row r="56" spans="3:19" ht="15.75" hidden="1" customHeight="1" thickTop="1" x14ac:dyDescent="0.25">
      <c r="E56" s="86" t="s">
        <v>13</v>
      </c>
      <c r="F56" s="90"/>
      <c r="G56" s="90"/>
      <c r="H56" s="90"/>
      <c r="I56" s="90"/>
      <c r="J56" s="90"/>
      <c r="K56" s="90"/>
      <c r="L56" s="90"/>
      <c r="M56" s="90"/>
      <c r="N56" s="90"/>
      <c r="O56" s="91"/>
      <c r="P56" s="91"/>
    </row>
    <row r="57" spans="3:19" ht="15.75" hidden="1" customHeight="1" thickTop="1" x14ac:dyDescent="0.25">
      <c r="C57" s="171"/>
      <c r="D57" s="172"/>
      <c r="E57" s="87" t="s">
        <v>14</v>
      </c>
      <c r="F57" s="87"/>
      <c r="G57" s="87"/>
      <c r="H57" s="87"/>
      <c r="I57" s="87"/>
      <c r="J57" s="87"/>
      <c r="K57" s="87"/>
      <c r="L57" s="87"/>
      <c r="M57" s="87"/>
      <c r="N57" s="87"/>
      <c r="O57" s="87"/>
      <c r="P57" s="87"/>
      <c r="Q57" s="92"/>
    </row>
    <row r="58" spans="3:19" ht="15.75" hidden="1" customHeight="1" thickTop="1" x14ac:dyDescent="0.25">
      <c r="C58" s="173"/>
      <c r="D58" s="174"/>
      <c r="E58" s="93" t="s">
        <v>15</v>
      </c>
      <c r="F58" s="89"/>
      <c r="G58" s="89"/>
      <c r="H58" s="89"/>
      <c r="I58" s="89"/>
      <c r="J58" s="89"/>
      <c r="K58" s="89"/>
      <c r="L58" s="89"/>
      <c r="M58" s="89"/>
      <c r="N58" s="89"/>
      <c r="O58" s="89"/>
      <c r="P58" s="89"/>
      <c r="Q58" s="92"/>
      <c r="R58" s="63"/>
      <c r="S58" s="92"/>
    </row>
    <row r="59" spans="3:19" ht="15.75" hidden="1" customHeight="1" thickTop="1" x14ac:dyDescent="0.25">
      <c r="E59" s="86" t="s">
        <v>16</v>
      </c>
      <c r="F59" s="90"/>
      <c r="G59" s="90"/>
      <c r="H59" s="90"/>
      <c r="I59" s="90"/>
      <c r="J59" s="90"/>
      <c r="K59" s="90"/>
      <c r="L59" s="90"/>
      <c r="M59" s="90"/>
      <c r="N59" s="90"/>
      <c r="O59" s="91"/>
      <c r="P59" s="91"/>
    </row>
    <row r="60" spans="3:19" ht="15.75" hidden="1" customHeight="1" thickTop="1" x14ac:dyDescent="0.25">
      <c r="C60" s="171"/>
      <c r="D60" s="172"/>
      <c r="E60" s="87" t="s">
        <v>17</v>
      </c>
      <c r="F60" s="87"/>
      <c r="G60" s="87"/>
      <c r="H60" s="87"/>
      <c r="I60" s="87"/>
      <c r="J60" s="87"/>
      <c r="K60" s="87"/>
      <c r="L60" s="87"/>
      <c r="M60" s="87"/>
      <c r="N60" s="87"/>
      <c r="O60" s="87"/>
      <c r="P60" s="87"/>
      <c r="Q60" s="92"/>
    </row>
    <row r="61" spans="3:19" ht="15.75" hidden="1" customHeight="1" thickTop="1" x14ac:dyDescent="0.25">
      <c r="C61" s="173"/>
      <c r="D61" s="174"/>
      <c r="E61" s="93" t="s">
        <v>18</v>
      </c>
      <c r="F61" s="89"/>
      <c r="G61" s="89"/>
      <c r="H61" s="89"/>
      <c r="I61" s="89"/>
      <c r="J61" s="89"/>
      <c r="K61" s="89"/>
      <c r="L61" s="89"/>
      <c r="M61" s="89"/>
      <c r="N61" s="89"/>
      <c r="O61" s="89"/>
      <c r="P61" s="89"/>
      <c r="Q61" s="92"/>
      <c r="R61" s="63"/>
      <c r="S61" s="92"/>
    </row>
    <row r="62" spans="3:19" ht="15.75" hidden="1" customHeight="1" thickTop="1" x14ac:dyDescent="0.25">
      <c r="E62" s="86" t="s">
        <v>19</v>
      </c>
      <c r="F62" s="90"/>
      <c r="G62" s="90"/>
      <c r="H62" s="90"/>
      <c r="I62" s="90"/>
      <c r="J62" s="90"/>
      <c r="K62" s="90"/>
      <c r="L62" s="90"/>
      <c r="M62" s="90"/>
      <c r="N62" s="90"/>
      <c r="O62" s="91"/>
      <c r="P62" s="91"/>
    </row>
    <row r="63" spans="3:19" ht="15.75" hidden="1" customHeight="1" thickTop="1" x14ac:dyDescent="0.25">
      <c r="C63" s="171"/>
      <c r="D63" s="172"/>
      <c r="E63" s="87" t="s">
        <v>20</v>
      </c>
      <c r="F63" s="87"/>
      <c r="G63" s="87"/>
      <c r="H63" s="87"/>
      <c r="I63" s="87"/>
      <c r="J63" s="87"/>
      <c r="K63" s="87"/>
      <c r="L63" s="87"/>
      <c r="M63" s="87"/>
      <c r="N63" s="87"/>
      <c r="O63" s="87"/>
      <c r="P63" s="87"/>
      <c r="Q63" s="92"/>
    </row>
    <row r="64" spans="3:19" ht="15.75" hidden="1" customHeight="1" thickTop="1" x14ac:dyDescent="0.25">
      <c r="C64" s="173"/>
      <c r="D64" s="174"/>
      <c r="E64" s="93" t="s">
        <v>21</v>
      </c>
      <c r="F64" s="89"/>
      <c r="G64" s="89"/>
      <c r="H64" s="89"/>
      <c r="I64" s="89"/>
      <c r="J64" s="89"/>
      <c r="K64" s="89"/>
      <c r="L64" s="89"/>
      <c r="M64" s="89"/>
      <c r="N64" s="89"/>
      <c r="O64" s="89"/>
      <c r="P64" s="89"/>
      <c r="Q64" s="92"/>
      <c r="R64" s="63"/>
      <c r="S64" s="92"/>
    </row>
    <row r="65" spans="3:19" ht="15.75" hidden="1" customHeight="1" thickTop="1" x14ac:dyDescent="0.25">
      <c r="E65" s="86" t="s">
        <v>22</v>
      </c>
      <c r="F65" s="90"/>
      <c r="G65" s="90"/>
      <c r="H65" s="90"/>
      <c r="I65" s="90"/>
      <c r="J65" s="90"/>
      <c r="K65" s="90"/>
      <c r="L65" s="90"/>
      <c r="M65" s="90"/>
      <c r="N65" s="90"/>
      <c r="O65" s="91"/>
      <c r="P65" s="91"/>
    </row>
    <row r="66" spans="3:19" ht="15.75" hidden="1" customHeight="1" thickTop="1" x14ac:dyDescent="0.25">
      <c r="C66" s="171"/>
      <c r="D66" s="172"/>
      <c r="E66" s="87" t="s">
        <v>23</v>
      </c>
      <c r="F66" s="87"/>
      <c r="G66" s="87"/>
      <c r="H66" s="87"/>
      <c r="I66" s="87"/>
      <c r="J66" s="87"/>
      <c r="K66" s="87"/>
      <c r="L66" s="87"/>
      <c r="M66" s="87"/>
      <c r="N66" s="87"/>
      <c r="O66" s="87"/>
      <c r="P66" s="87"/>
      <c r="Q66" s="92"/>
    </row>
    <row r="67" spans="3:19" ht="15.75" hidden="1" customHeight="1" thickTop="1" x14ac:dyDescent="0.25">
      <c r="C67" s="173"/>
      <c r="D67" s="174"/>
      <c r="E67" s="93" t="s">
        <v>24</v>
      </c>
      <c r="F67" s="89"/>
      <c r="G67" s="89"/>
      <c r="H67" s="89"/>
      <c r="I67" s="89"/>
      <c r="J67" s="89"/>
      <c r="K67" s="89"/>
      <c r="L67" s="89"/>
      <c r="M67" s="89"/>
      <c r="N67" s="89"/>
      <c r="O67" s="89"/>
      <c r="P67" s="89"/>
      <c r="Q67" s="92"/>
      <c r="R67" s="63"/>
      <c r="S67" s="92"/>
    </row>
    <row r="68" spans="3:19" ht="15.75" hidden="1" customHeight="1" thickTop="1" x14ac:dyDescent="0.25">
      <c r="E68" s="86" t="s">
        <v>25</v>
      </c>
      <c r="F68" s="90"/>
      <c r="G68" s="90"/>
      <c r="H68" s="90"/>
      <c r="I68" s="90"/>
      <c r="J68" s="90"/>
      <c r="K68" s="90"/>
      <c r="L68" s="90"/>
      <c r="M68" s="90"/>
      <c r="N68" s="90"/>
      <c r="O68" s="91"/>
      <c r="P68" s="91"/>
    </row>
    <row r="69" spans="3:19" ht="15.75" hidden="1" customHeight="1" thickTop="1" x14ac:dyDescent="0.25">
      <c r="C69" s="171"/>
      <c r="D69" s="172"/>
      <c r="E69" s="87" t="s">
        <v>26</v>
      </c>
      <c r="F69" s="87"/>
      <c r="G69" s="87"/>
      <c r="H69" s="87"/>
      <c r="I69" s="87"/>
      <c r="J69" s="87"/>
      <c r="K69" s="87"/>
      <c r="L69" s="87"/>
      <c r="M69" s="87"/>
      <c r="N69" s="87"/>
      <c r="O69" s="87"/>
      <c r="P69" s="87"/>
      <c r="Q69" s="92"/>
    </row>
    <row r="70" spans="3:19" ht="15.75" hidden="1" customHeight="1" thickTop="1" x14ac:dyDescent="0.25">
      <c r="C70" s="173"/>
      <c r="D70" s="174"/>
      <c r="E70" s="93" t="s">
        <v>27</v>
      </c>
      <c r="F70" s="89"/>
      <c r="G70" s="89"/>
      <c r="H70" s="89"/>
      <c r="I70" s="89"/>
      <c r="J70" s="89"/>
      <c r="K70" s="89"/>
      <c r="L70" s="89"/>
      <c r="M70" s="89"/>
      <c r="N70" s="89"/>
      <c r="O70" s="89"/>
      <c r="P70" s="89"/>
      <c r="Q70" s="92"/>
      <c r="R70" s="63"/>
      <c r="S70" s="92"/>
    </row>
    <row r="71" spans="3:19" ht="15.75" hidden="1" customHeight="1" thickTop="1" x14ac:dyDescent="0.25">
      <c r="E71" s="86" t="s">
        <v>28</v>
      </c>
      <c r="F71" s="90"/>
      <c r="G71" s="90"/>
      <c r="H71" s="90"/>
      <c r="I71" s="90"/>
      <c r="J71" s="90"/>
      <c r="K71" s="90"/>
      <c r="L71" s="90"/>
      <c r="M71" s="90"/>
      <c r="N71" s="90"/>
      <c r="O71" s="91"/>
      <c r="P71" s="91"/>
    </row>
    <row r="72" spans="3:19" ht="15.75" hidden="1" customHeight="1" thickTop="1" x14ac:dyDescent="0.25">
      <c r="C72" s="171"/>
      <c r="D72" s="172"/>
      <c r="E72" s="87" t="s">
        <v>29</v>
      </c>
      <c r="F72" s="87"/>
      <c r="G72" s="87"/>
      <c r="H72" s="87"/>
      <c r="I72" s="87"/>
      <c r="J72" s="87"/>
      <c r="K72" s="87"/>
      <c r="L72" s="87"/>
      <c r="M72" s="87"/>
      <c r="N72" s="87"/>
      <c r="O72" s="87"/>
      <c r="P72" s="87"/>
      <c r="Q72" s="92"/>
    </row>
    <row r="73" spans="3:19" ht="15.75" hidden="1" customHeight="1" thickTop="1" x14ac:dyDescent="0.25">
      <c r="C73" s="173"/>
      <c r="D73" s="174"/>
      <c r="E73" s="93" t="s">
        <v>30</v>
      </c>
      <c r="F73" s="89"/>
      <c r="G73" s="89"/>
      <c r="H73" s="89"/>
      <c r="I73" s="89"/>
      <c r="J73" s="89"/>
      <c r="K73" s="89"/>
      <c r="L73" s="89"/>
      <c r="M73" s="89"/>
      <c r="N73" s="89"/>
      <c r="O73" s="89"/>
      <c r="P73" s="89"/>
      <c r="Q73" s="92"/>
      <c r="R73" s="63"/>
      <c r="S73" s="92"/>
    </row>
    <row r="74" spans="3:19" ht="15.75" hidden="1" customHeight="1" thickTop="1" x14ac:dyDescent="0.25">
      <c r="E74" s="100" t="s">
        <v>34</v>
      </c>
      <c r="F74" s="101"/>
      <c r="G74" s="101"/>
      <c r="H74" s="101"/>
      <c r="I74" s="101"/>
      <c r="J74" s="101"/>
      <c r="K74" s="101"/>
      <c r="L74" s="101"/>
      <c r="M74" s="101"/>
      <c r="N74" s="101"/>
      <c r="O74" s="102"/>
      <c r="P74" s="102"/>
    </row>
    <row r="75" spans="3:19" ht="15.75" thickTop="1" x14ac:dyDescent="0.25">
      <c r="E75" s="139" t="s">
        <v>104</v>
      </c>
      <c r="F75" s="90"/>
      <c r="G75" s="90">
        <f>G40/F40-1</f>
        <v>8.4257903901527431E-2</v>
      </c>
      <c r="H75" s="90">
        <f t="shared" ref="H75:N75" si="9">H40/G40-1</f>
        <v>5.1188913891131449E-2</v>
      </c>
      <c r="I75" s="90">
        <f t="shared" si="9"/>
        <v>2.9664576234170736E-2</v>
      </c>
      <c r="J75" s="90">
        <f t="shared" si="9"/>
        <v>-3.3105997306881463E-2</v>
      </c>
      <c r="K75" s="90">
        <f t="shared" si="9"/>
        <v>5.3813981337470285E-2</v>
      </c>
      <c r="L75" s="90">
        <f t="shared" si="9"/>
        <v>4.2346902619030846E-2</v>
      </c>
      <c r="M75" s="90">
        <f t="shared" si="9"/>
        <v>1.6686556162604615E-2</v>
      </c>
      <c r="N75" s="90">
        <f t="shared" si="9"/>
        <v>4.386560595784883E-2</v>
      </c>
      <c r="O75" s="91">
        <f>O40/N40-1</f>
        <v>6.9089666768085811E-2</v>
      </c>
      <c r="P75" s="91"/>
    </row>
  </sheetData>
  <mergeCells count="61">
    <mergeCell ref="C52:D52"/>
    <mergeCell ref="C58:D58"/>
    <mergeCell ref="C60:D60"/>
    <mergeCell ref="C61:D61"/>
    <mergeCell ref="C54:D54"/>
    <mergeCell ref="C55:D55"/>
    <mergeCell ref="C57:D57"/>
    <mergeCell ref="C73:D73"/>
    <mergeCell ref="C69:D69"/>
    <mergeCell ref="C70:D70"/>
    <mergeCell ref="C72:D72"/>
    <mergeCell ref="C63:D63"/>
    <mergeCell ref="C64:D64"/>
    <mergeCell ref="C66:D66"/>
    <mergeCell ref="C67:D67"/>
    <mergeCell ref="C38:D38"/>
    <mergeCell ref="C39:D39"/>
    <mergeCell ref="C40:D40"/>
    <mergeCell ref="C49:D49"/>
    <mergeCell ref="C51:D51"/>
    <mergeCell ref="C42:D42"/>
    <mergeCell ref="C48:D48"/>
    <mergeCell ref="C43:D43"/>
    <mergeCell ref="C45:D45"/>
    <mergeCell ref="C46:D46"/>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C13:D13"/>
    <mergeCell ref="C14:D14"/>
    <mergeCell ref="C15:D15"/>
    <mergeCell ref="C16:D16"/>
    <mergeCell ref="C17:D17"/>
    <mergeCell ref="C8:D8"/>
    <mergeCell ref="C9:D9"/>
    <mergeCell ref="C10:D10"/>
    <mergeCell ref="C11:D11"/>
    <mergeCell ref="C12:D12"/>
    <mergeCell ref="C6:D6"/>
    <mergeCell ref="C7:D7"/>
    <mergeCell ref="C3:E3"/>
    <mergeCell ref="C5:D5"/>
    <mergeCell ref="E5:P5"/>
    <mergeCell ref="F3:P3"/>
  </mergeCells>
  <conditionalFormatting sqref="F7:J38 E6:P6 F41:P41 F44:P44 F47:P47 F50:P50 F53:P53 F56:P56 F59:P59 F62:P62 F65:P65 F68:P68 F71:P71 F74:P74">
    <cfRule type="cellIs" dxfId="22" priority="37" operator="equal">
      <formula>0</formula>
    </cfRule>
  </conditionalFormatting>
  <conditionalFormatting sqref="K7:O38">
    <cfRule type="cellIs" dxfId="21" priority="38" operator="equal">
      <formula>0</formula>
    </cfRule>
  </conditionalFormatting>
  <conditionalFormatting sqref="E7:E38">
    <cfRule type="cellIs" dxfId="20" priority="40" operator="equal">
      <formula>0</formula>
    </cfRule>
  </conditionalFormatting>
  <conditionalFormatting sqref="Q7:Q38">
    <cfRule type="cellIs" dxfId="19" priority="27" operator="equal">
      <formula>0</formula>
    </cfRule>
  </conditionalFormatting>
  <conditionalFormatting sqref="R7:R38">
    <cfRule type="cellIs" dxfId="18" priority="29" operator="equal">
      <formula>0</formula>
    </cfRule>
  </conditionalFormatting>
  <conditionalFormatting sqref="S7:S38">
    <cfRule type="cellIs" dxfId="17" priority="31" operator="equal">
      <formula>0</formula>
    </cfRule>
  </conditionalFormatting>
  <conditionalFormatting sqref="S7:S38">
    <cfRule type="dataBar" priority="32">
      <dataBar>
        <cfvo type="min"/>
        <cfvo type="max"/>
        <color rgb="FF008AEF"/>
      </dataBar>
      <extLst>
        <ext xmlns:x14="http://schemas.microsoft.com/office/spreadsheetml/2009/9/main" uri="{B025F937-C7B1-47D3-B67F-A62EFF666E3E}">
          <x14:id>{FA8856D4-99BF-40BF-88C2-9F70AC3D1165}</x14:id>
        </ext>
      </extLst>
    </cfRule>
  </conditionalFormatting>
  <conditionalFormatting sqref="R7:R38">
    <cfRule type="dataBar" priority="30">
      <dataBar>
        <cfvo type="min"/>
        <cfvo type="max"/>
        <color rgb="FF008AEF"/>
      </dataBar>
      <extLst>
        <ext xmlns:x14="http://schemas.microsoft.com/office/spreadsheetml/2009/9/main" uri="{B025F937-C7B1-47D3-B67F-A62EFF666E3E}">
          <x14:id>{0E021C7B-CE5A-4685-8588-AC3C4384520D}</x14:id>
        </ext>
      </extLst>
    </cfRule>
  </conditionalFormatting>
  <conditionalFormatting sqref="Q7:Q38">
    <cfRule type="dataBar" priority="28">
      <dataBar>
        <cfvo type="min"/>
        <cfvo type="max"/>
        <color rgb="FF008AEF"/>
      </dataBar>
      <extLst>
        <ext xmlns:x14="http://schemas.microsoft.com/office/spreadsheetml/2009/9/main" uri="{B025F937-C7B1-47D3-B67F-A62EFF666E3E}">
          <x14:id>{21A8B6CD-3D9F-4BCE-A5A6-3F9535755CE0}</x14:id>
        </ext>
      </extLst>
    </cfRule>
  </conditionalFormatting>
  <conditionalFormatting sqref="S6">
    <cfRule type="cellIs" dxfId="16" priority="22" operator="equal">
      <formula>0</formula>
    </cfRule>
  </conditionalFormatting>
  <conditionalFormatting sqref="Q6:R6">
    <cfRule type="cellIs" dxfId="15" priority="23" operator="equal">
      <formula>0</formula>
    </cfRule>
  </conditionalFormatting>
  <conditionalFormatting sqref="E40:E41 E43:E44 E46:E47 E49:E50 E52:E53 E55:E56 E58:E59 E61:E62 E64:E65 E67:E68 E70:E71 E73:E74">
    <cfRule type="cellIs" dxfId="14" priority="20" operator="equal">
      <formula>0</formula>
    </cfRule>
  </conditionalFormatting>
  <conditionalFormatting sqref="Q39:Q40 Q42:Q43 Q45:Q46 Q48:Q49 Q51:Q52 Q54:Q55 Q57:Q58 Q60:Q61 Q63:Q64 Q66:Q67 Q69:Q70 Q72:Q73">
    <cfRule type="cellIs" dxfId="13" priority="12" operator="equal">
      <formula>0</formula>
    </cfRule>
  </conditionalFormatting>
  <conditionalFormatting sqref="R40 R43 R46 R49 R52 R55 R58 R61 R64 R67 R70 R73">
    <cfRule type="cellIs" dxfId="12" priority="14" operator="equal">
      <formula>0</formula>
    </cfRule>
  </conditionalFormatting>
  <conditionalFormatting sqref="S40 S43 S46 S49 S52 S55 S58 S61 S64 S67 S70 S73">
    <cfRule type="cellIs" dxfId="11" priority="16" operator="equal">
      <formula>0</formula>
    </cfRule>
  </conditionalFormatting>
  <conditionalFormatting sqref="S43 S40 S46 S49 S52 S55 S58 S61 S64 S67 S70 S73">
    <cfRule type="dataBar" priority="17">
      <dataBar>
        <cfvo type="min"/>
        <cfvo type="max"/>
        <color rgb="FF008AEF"/>
      </dataBar>
      <extLst>
        <ext xmlns:x14="http://schemas.microsoft.com/office/spreadsheetml/2009/9/main" uri="{B025F937-C7B1-47D3-B67F-A62EFF666E3E}">
          <x14:id>{8AC278C2-1898-4569-A49E-4822DFA744AC}</x14:id>
        </ext>
      </extLst>
    </cfRule>
  </conditionalFormatting>
  <conditionalFormatting sqref="R43 R40 R46 R49 R52 R55 R58 R61 R64 R67 R70 R73">
    <cfRule type="dataBar" priority="15">
      <dataBar>
        <cfvo type="min"/>
        <cfvo type="max"/>
        <color rgb="FF008AEF"/>
      </dataBar>
      <extLst>
        <ext xmlns:x14="http://schemas.microsoft.com/office/spreadsheetml/2009/9/main" uri="{B025F937-C7B1-47D3-B67F-A62EFF666E3E}">
          <x14:id>{80A84CAB-4E1F-435B-BD0F-B84A57DE22B3}</x14:id>
        </ext>
      </extLst>
    </cfRule>
  </conditionalFormatting>
  <conditionalFormatting sqref="Q39:Q40 Q42:Q43 Q45:Q46 Q48:Q49 Q51:Q52 Q54:Q55 Q57:Q58 Q60:Q61 Q63:Q64 Q66:Q67 Q69:Q70 Q72:Q73">
    <cfRule type="dataBar" priority="13">
      <dataBar>
        <cfvo type="min"/>
        <cfvo type="max"/>
        <color rgb="FF008AEF"/>
      </dataBar>
      <extLst>
        <ext xmlns:x14="http://schemas.microsoft.com/office/spreadsheetml/2009/9/main" uri="{B025F937-C7B1-47D3-B67F-A62EFF666E3E}">
          <x14:id>{458AF51C-3ED7-421A-9443-9E7FC71293E4}</x14:id>
        </ext>
      </extLst>
    </cfRule>
  </conditionalFormatting>
  <conditionalFormatting sqref="C42:C43 C45:C46 C48:C49 C51:C52 C54:C55 C57:C58 C60:C61 C63:C64 C66:C67 C69:C70 C72:C73">
    <cfRule type="cellIs" dxfId="10" priority="11" operator="equal">
      <formula>0</formula>
    </cfRule>
  </conditionalFormatting>
  <conditionalFormatting sqref="C6">
    <cfRule type="cellIs" dxfId="9" priority="10" operator="equal">
      <formula>0</formula>
    </cfRule>
  </conditionalFormatting>
  <conditionalFormatting sqref="C39:C40">
    <cfRule type="cellIs" dxfId="8" priority="7" operator="equal">
      <formula>0</formula>
    </cfRule>
  </conditionalFormatting>
  <conditionalFormatting sqref="C7">
    <cfRule type="cellIs" dxfId="7" priority="9" operator="equal">
      <formula>0</formula>
    </cfRule>
  </conditionalFormatting>
  <conditionalFormatting sqref="C8:C38">
    <cfRule type="cellIs" dxfId="6" priority="8" operator="equal">
      <formula>0</formula>
    </cfRule>
  </conditionalFormatting>
  <conditionalFormatting sqref="F41:P41 F44:P44 F47:P47 F50:P50 F53:P53 F56:P56 F59:P59 F62:P62 F65:P65 F68:P68 F71:P71 F74:P74">
    <cfRule type="dataBar" priority="1044">
      <dataBar>
        <cfvo type="min"/>
        <cfvo type="max"/>
        <color rgb="FF008AEF"/>
      </dataBar>
      <extLst>
        <ext xmlns:x14="http://schemas.microsoft.com/office/spreadsheetml/2009/9/main" uri="{B025F937-C7B1-47D3-B67F-A62EFF666E3E}">
          <x14:id>{41B5D2BB-0EF5-4843-AB2B-681AAA279F05}</x14:id>
        </ext>
      </extLst>
    </cfRule>
  </conditionalFormatting>
  <conditionalFormatting sqref="C5">
    <cfRule type="cellIs" dxfId="5" priority="5" operator="equal">
      <formula>0</formula>
    </cfRule>
  </conditionalFormatting>
  <conditionalFormatting sqref="F75:P75">
    <cfRule type="cellIs" dxfId="4" priority="3" operator="equal">
      <formula>0</formula>
    </cfRule>
  </conditionalFormatting>
  <conditionalFormatting sqref="E75">
    <cfRule type="cellIs" dxfId="3" priority="2" operator="equal">
      <formula>0</formula>
    </cfRule>
  </conditionalFormatting>
  <conditionalFormatting sqref="F75:P75">
    <cfRule type="dataBar" priority="4">
      <dataBar>
        <cfvo type="min"/>
        <cfvo type="max"/>
        <color rgb="FF008AEF"/>
      </dataBar>
      <extLst>
        <ext xmlns:x14="http://schemas.microsoft.com/office/spreadsheetml/2009/9/main" uri="{B025F937-C7B1-47D3-B67F-A62EFF666E3E}">
          <x14:id>{34CD7F10-57A0-4731-8939-4A0896E189A6}</x14:id>
        </ext>
      </extLst>
    </cfRule>
  </conditionalFormatting>
  <conditionalFormatting sqref="P7:P38">
    <cfRule type="cellIs" dxfId="2" priority="1" operator="equal">
      <formula>0</formula>
    </cfRule>
  </conditionalFormatting>
  <dataValidations count="1">
    <dataValidation type="list" allowBlank="1" showInputMessage="1" showErrorMessage="1" sqref="C3">
      <formula1>$AJ$7:$AJ$10</formula1>
    </dataValidation>
  </dataValidations>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78C0D931-6437-407d-A8EE-F0AAD7539E65}">
      <x14:conditionalFormattings>
        <x14:conditionalFormatting xmlns:xm="http://schemas.microsoft.com/office/excel/2006/main">
          <x14:cfRule type="dataBar" id="{FA8856D4-99BF-40BF-88C2-9F70AC3D1165}">
            <x14:dataBar minLength="0" maxLength="100" border="1" negativeBarBorderColorSameAsPositive="0">
              <x14:cfvo type="autoMin"/>
              <x14:cfvo type="autoMax"/>
              <x14:borderColor rgb="FF008AEF"/>
              <x14:negativeFillColor rgb="FFFF0000"/>
              <x14:negativeBorderColor rgb="FFFF0000"/>
              <x14:axisColor rgb="FF000000"/>
            </x14:dataBar>
          </x14:cfRule>
          <xm:sqref>S7:S38</xm:sqref>
        </x14:conditionalFormatting>
        <x14:conditionalFormatting xmlns:xm="http://schemas.microsoft.com/office/excel/2006/main">
          <x14:cfRule type="dataBar" id="{0E021C7B-CE5A-4685-8588-AC3C4384520D}">
            <x14:dataBar minLength="0" maxLength="100" border="1" negativeBarBorderColorSameAsPositive="0">
              <x14:cfvo type="autoMin"/>
              <x14:cfvo type="autoMax"/>
              <x14:borderColor rgb="FF008AEF"/>
              <x14:negativeFillColor rgb="FFFF0000"/>
              <x14:negativeBorderColor rgb="FFFF0000"/>
              <x14:axisColor rgb="FF000000"/>
            </x14:dataBar>
          </x14:cfRule>
          <xm:sqref>R7:R38</xm:sqref>
        </x14:conditionalFormatting>
        <x14:conditionalFormatting xmlns:xm="http://schemas.microsoft.com/office/excel/2006/main">
          <x14:cfRule type="dataBar" id="{21A8B6CD-3D9F-4BCE-A5A6-3F9535755CE0}">
            <x14:dataBar minLength="0" maxLength="100" border="1" negativeBarBorderColorSameAsPositive="0">
              <x14:cfvo type="autoMin"/>
              <x14:cfvo type="autoMax"/>
              <x14:borderColor rgb="FF008AEF"/>
              <x14:negativeFillColor rgb="FFFF0000"/>
              <x14:negativeBorderColor rgb="FFFF0000"/>
              <x14:axisColor rgb="FF000000"/>
            </x14:dataBar>
          </x14:cfRule>
          <xm:sqref>Q7:Q38</xm:sqref>
        </x14:conditionalFormatting>
        <x14:conditionalFormatting xmlns:xm="http://schemas.microsoft.com/office/excel/2006/main">
          <x14:cfRule type="dataBar" id="{8AC278C2-1898-4569-A49E-4822DFA744AC}">
            <x14:dataBar minLength="0" maxLength="100" border="1" negativeBarBorderColorSameAsPositive="0">
              <x14:cfvo type="autoMin"/>
              <x14:cfvo type="autoMax"/>
              <x14:borderColor rgb="FF008AEF"/>
              <x14:negativeFillColor rgb="FFFF0000"/>
              <x14:negativeBorderColor rgb="FFFF0000"/>
              <x14:axisColor rgb="FF000000"/>
            </x14:dataBar>
          </x14:cfRule>
          <xm:sqref>S43 S40 S46 S49 S52 S55 S58 S61 S64 S67 S70 S73</xm:sqref>
        </x14:conditionalFormatting>
        <x14:conditionalFormatting xmlns:xm="http://schemas.microsoft.com/office/excel/2006/main">
          <x14:cfRule type="dataBar" id="{80A84CAB-4E1F-435B-BD0F-B84A57DE22B3}">
            <x14:dataBar minLength="0" maxLength="100" border="1" negativeBarBorderColorSameAsPositive="0">
              <x14:cfvo type="autoMin"/>
              <x14:cfvo type="autoMax"/>
              <x14:borderColor rgb="FF008AEF"/>
              <x14:negativeFillColor rgb="FFFF0000"/>
              <x14:negativeBorderColor rgb="FFFF0000"/>
              <x14:axisColor rgb="FF000000"/>
            </x14:dataBar>
          </x14:cfRule>
          <xm:sqref>R43 R40 R46 R49 R52 R55 R58 R61 R64 R67 R70 R73</xm:sqref>
        </x14:conditionalFormatting>
        <x14:conditionalFormatting xmlns:xm="http://schemas.microsoft.com/office/excel/2006/main">
          <x14:cfRule type="dataBar" id="{458AF51C-3ED7-421A-9443-9E7FC71293E4}">
            <x14:dataBar minLength="0" maxLength="100" border="1" negativeBarBorderColorSameAsPositive="0">
              <x14:cfvo type="autoMin"/>
              <x14:cfvo type="autoMax"/>
              <x14:borderColor rgb="FF008AEF"/>
              <x14:negativeFillColor rgb="FFFF0000"/>
              <x14:negativeBorderColor rgb="FFFF0000"/>
              <x14:axisColor rgb="FF000000"/>
            </x14:dataBar>
          </x14:cfRule>
          <xm:sqref>Q39:Q40 Q42:Q43 Q45:Q46 Q48:Q49 Q51:Q52 Q54:Q55 Q57:Q58 Q60:Q61 Q63:Q64 Q66:Q67 Q69:Q70 Q72:Q73</xm:sqref>
        </x14:conditionalFormatting>
        <x14:conditionalFormatting xmlns:xm="http://schemas.microsoft.com/office/excel/2006/main">
          <x14:cfRule type="dataBar" id="{41B5D2BB-0EF5-4843-AB2B-681AAA279F05}">
            <x14:dataBar minLength="0" maxLength="100" border="1" negativeBarBorderColorSameAsPositive="0">
              <x14:cfvo type="autoMin"/>
              <x14:cfvo type="autoMax"/>
              <x14:borderColor rgb="FF008AEF"/>
              <x14:negativeFillColor rgb="FFFF0000"/>
              <x14:negativeBorderColor rgb="FFFF0000"/>
              <x14:axisColor rgb="FF000000"/>
            </x14:dataBar>
          </x14:cfRule>
          <xm:sqref>F41:P41 F44:P44 F47:P47 F50:P50 F53:P53 F56:P56 F59:P59 F62:P62 F65:P65 F68:P68 F71:P71 F74:P74</xm:sqref>
        </x14:conditionalFormatting>
        <x14:conditionalFormatting xmlns:xm="http://schemas.microsoft.com/office/excel/2006/main">
          <x14:cfRule type="dataBar" id="{34CD7F10-57A0-4731-8939-4A0896E189A6}">
            <x14:dataBar minLength="0" maxLength="100" border="1" negativeBarBorderColorSameAsPositive="0">
              <x14:cfvo type="autoMin"/>
              <x14:cfvo type="autoMax"/>
              <x14:borderColor rgb="FF008AEF"/>
              <x14:negativeFillColor rgb="FFFF0000"/>
              <x14:negativeBorderColor rgb="FFFF0000"/>
              <x14:axisColor rgb="FF000000"/>
            </x14:dataBar>
          </x14:cfRule>
          <xm:sqref>F75:P75</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Assets!F7:O7</xm:f>
              <xm:sqref>C7</xm:sqref>
            </x14:sparkline>
            <x14:sparkline>
              <xm:f>Assets!F8:O8</xm:f>
              <xm:sqref>C8</xm:sqref>
            </x14:sparkline>
            <x14:sparkline>
              <xm:f>Assets!F9:O9</xm:f>
              <xm:sqref>C9</xm:sqref>
            </x14:sparkline>
            <x14:sparkline>
              <xm:f>Assets!F10:O10</xm:f>
              <xm:sqref>C10</xm:sqref>
            </x14:sparkline>
            <x14:sparkline>
              <xm:f>Assets!F11:O11</xm:f>
              <xm:sqref>C11</xm:sqref>
            </x14:sparkline>
            <x14:sparkline>
              <xm:f>Assets!F12:O12</xm:f>
              <xm:sqref>C12</xm:sqref>
            </x14:sparkline>
            <x14:sparkline>
              <xm:f>Assets!F13:O13</xm:f>
              <xm:sqref>C13</xm:sqref>
            </x14:sparkline>
            <x14:sparkline>
              <xm:f>Assets!F14:O14</xm:f>
              <xm:sqref>C14</xm:sqref>
            </x14:sparkline>
            <x14:sparkline>
              <xm:f>Assets!F15:O15</xm:f>
              <xm:sqref>C15</xm:sqref>
            </x14:sparkline>
            <x14:sparkline>
              <xm:f>Assets!F16:O16</xm:f>
              <xm:sqref>C16</xm:sqref>
            </x14:sparkline>
            <x14:sparkline>
              <xm:f>Assets!F17:O17</xm:f>
              <xm:sqref>C17</xm:sqref>
            </x14:sparkline>
            <x14:sparkline>
              <xm:f>Assets!F18:O18</xm:f>
              <xm:sqref>C18</xm:sqref>
            </x14:sparkline>
            <x14:sparkline>
              <xm:f>Assets!F19:O19</xm:f>
              <xm:sqref>C19</xm:sqref>
            </x14:sparkline>
            <x14:sparkline>
              <xm:f>Assets!F20:O20</xm:f>
              <xm:sqref>C20</xm:sqref>
            </x14:sparkline>
            <x14:sparkline>
              <xm:f>Assets!F21:O21</xm:f>
              <xm:sqref>C21</xm:sqref>
            </x14:sparkline>
            <x14:sparkline>
              <xm:f>Assets!F22:O22</xm:f>
              <xm:sqref>C22</xm:sqref>
            </x14:sparkline>
            <x14:sparkline>
              <xm:f>Assets!F23:O23</xm:f>
              <xm:sqref>C23</xm:sqref>
            </x14:sparkline>
            <x14:sparkline>
              <xm:f>Assets!F24:O24</xm:f>
              <xm:sqref>C24</xm:sqref>
            </x14:sparkline>
            <x14:sparkline>
              <xm:f>Assets!F25:O25</xm:f>
              <xm:sqref>C25</xm:sqref>
            </x14:sparkline>
            <x14:sparkline>
              <xm:f>Assets!F26:O26</xm:f>
              <xm:sqref>C26</xm:sqref>
            </x14:sparkline>
            <x14:sparkline>
              <xm:f>Assets!F27:O27</xm:f>
              <xm:sqref>C27</xm:sqref>
            </x14:sparkline>
            <x14:sparkline>
              <xm:f>Assets!F28:O28</xm:f>
              <xm:sqref>C28</xm:sqref>
            </x14:sparkline>
            <x14:sparkline>
              <xm:f>Assets!F29:O29</xm:f>
              <xm:sqref>C29</xm:sqref>
            </x14:sparkline>
            <x14:sparkline>
              <xm:f>Assets!F30:O30</xm:f>
              <xm:sqref>C30</xm:sqref>
            </x14:sparkline>
            <x14:sparkline>
              <xm:f>Assets!F31:O31</xm:f>
              <xm:sqref>C31</xm:sqref>
            </x14:sparkline>
            <x14:sparkline>
              <xm:f>Assets!F32:O32</xm:f>
              <xm:sqref>C32</xm:sqref>
            </x14:sparkline>
            <x14:sparkline>
              <xm:f>Assets!F33:O33</xm:f>
              <xm:sqref>C33</xm:sqref>
            </x14:sparkline>
            <x14:sparkline>
              <xm:f>Assets!F34:O34</xm:f>
              <xm:sqref>C34</xm:sqref>
            </x14:sparkline>
            <x14:sparkline>
              <xm:f>Assets!F35:O35</xm:f>
              <xm:sqref>C35</xm:sqref>
            </x14:sparkline>
            <x14:sparkline>
              <xm:f>Assets!F36:O36</xm:f>
              <xm:sqref>C36</xm:sqref>
            </x14:sparkline>
            <x14:sparkline>
              <xm:f>Assets!F37:O37</xm:f>
              <xm:sqref>C37</xm:sqref>
            </x14:sparkline>
            <x14:sparkline>
              <xm:f>Assets!F38:O38</xm:f>
              <xm:sqref>C38</xm:sqref>
            </x14:sparkline>
            <x14:sparkline>
              <xm:f>Assets!F39:O39</xm:f>
              <xm:sqref>C39</xm:sqref>
            </x14:sparkline>
            <x14:sparkline>
              <xm:f>Assets!F40:O40</xm:f>
              <xm:sqref>C40</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59999389629810485"/>
  </sheetPr>
  <dimension ref="C2:AO51"/>
  <sheetViews>
    <sheetView showGridLines="0" workbookViewId="0">
      <pane ySplit="3" topLeftCell="A4" activePane="bottomLeft" state="frozen"/>
      <selection activeCell="AE163" sqref="AE163"/>
      <selection pane="bottomLeft" activeCell="N21" sqref="N21"/>
    </sheetView>
  </sheetViews>
  <sheetFormatPr defaultRowHeight="15.75" x14ac:dyDescent="0.25"/>
  <cols>
    <col min="1" max="1" width="6.28515625" customWidth="1"/>
    <col min="2" max="2" width="7" customWidth="1"/>
    <col min="3" max="41" width="9.140625" style="110"/>
  </cols>
  <sheetData>
    <row r="2" spans="3:23" x14ac:dyDescent="0.25">
      <c r="C2" s="108" t="s">
        <v>158</v>
      </c>
    </row>
    <row r="3" spans="3:23" x14ac:dyDescent="0.25">
      <c r="T3" s="111"/>
      <c r="U3" s="111"/>
      <c r="V3" s="111"/>
      <c r="W3" s="111"/>
    </row>
    <row r="4" spans="3:23" x14ac:dyDescent="0.25">
      <c r="C4" s="108"/>
    </row>
    <row r="5" spans="3:23" x14ac:dyDescent="0.25">
      <c r="C5" s="113" t="s">
        <v>165</v>
      </c>
    </row>
    <row r="6" spans="3:23" x14ac:dyDescent="0.25">
      <c r="C6" s="113"/>
    </row>
    <row r="7" spans="3:23" x14ac:dyDescent="0.25">
      <c r="D7" s="108" t="s">
        <v>134</v>
      </c>
      <c r="F7" s="108" t="s">
        <v>131</v>
      </c>
    </row>
    <row r="8" spans="3:23" x14ac:dyDescent="0.25">
      <c r="D8" s="108"/>
      <c r="F8" s="109" t="s">
        <v>169</v>
      </c>
    </row>
    <row r="9" spans="3:23" x14ac:dyDescent="0.25">
      <c r="D9" s="108"/>
      <c r="F9" s="109" t="s">
        <v>185</v>
      </c>
    </row>
    <row r="10" spans="3:23" x14ac:dyDescent="0.25">
      <c r="F10" s="109" t="s">
        <v>186</v>
      </c>
    </row>
    <row r="11" spans="3:23" x14ac:dyDescent="0.25">
      <c r="F11" s="109" t="s">
        <v>133</v>
      </c>
    </row>
    <row r="12" spans="3:23" x14ac:dyDescent="0.25">
      <c r="F12" s="109" t="s">
        <v>172</v>
      </c>
    </row>
    <row r="13" spans="3:23" x14ac:dyDescent="0.25">
      <c r="F13" s="109"/>
    </row>
    <row r="14" spans="3:23" x14ac:dyDescent="0.25">
      <c r="D14" s="108" t="s">
        <v>159</v>
      </c>
      <c r="F14" s="108" t="s">
        <v>160</v>
      </c>
    </row>
    <row r="15" spans="3:23" x14ac:dyDescent="0.25">
      <c r="D15" s="108"/>
      <c r="F15" s="109" t="s">
        <v>169</v>
      </c>
    </row>
    <row r="16" spans="3:23" x14ac:dyDescent="0.25">
      <c r="F16" s="109" t="s">
        <v>187</v>
      </c>
    </row>
    <row r="17" spans="3:6" x14ac:dyDescent="0.25">
      <c r="F17" s="109" t="s">
        <v>133</v>
      </c>
    </row>
    <row r="18" spans="3:6" x14ac:dyDescent="0.25">
      <c r="F18" s="109"/>
    </row>
    <row r="19" spans="3:6" x14ac:dyDescent="0.25">
      <c r="D19" s="108" t="s">
        <v>161</v>
      </c>
      <c r="F19" s="108" t="s">
        <v>162</v>
      </c>
    </row>
    <row r="20" spans="3:6" x14ac:dyDescent="0.25">
      <c r="D20" s="108"/>
      <c r="F20" s="109" t="s">
        <v>169</v>
      </c>
    </row>
    <row r="21" spans="3:6" x14ac:dyDescent="0.25">
      <c r="F21" s="109" t="s">
        <v>188</v>
      </c>
    </row>
    <row r="22" spans="3:6" x14ac:dyDescent="0.25">
      <c r="D22" s="112"/>
    </row>
    <row r="23" spans="3:6" x14ac:dyDescent="0.25">
      <c r="D23" s="108" t="s">
        <v>136</v>
      </c>
      <c r="F23" s="108" t="s">
        <v>132</v>
      </c>
    </row>
    <row r="24" spans="3:6" x14ac:dyDescent="0.25">
      <c r="D24" s="108"/>
      <c r="F24" s="109" t="s">
        <v>169</v>
      </c>
    </row>
    <row r="25" spans="3:6" x14ac:dyDescent="0.25">
      <c r="F25" s="109" t="s">
        <v>183</v>
      </c>
    </row>
    <row r="26" spans="3:6" x14ac:dyDescent="0.25">
      <c r="F26" s="109" t="s">
        <v>133</v>
      </c>
    </row>
    <row r="28" spans="3:6" x14ac:dyDescent="0.25">
      <c r="D28" s="108" t="s">
        <v>135</v>
      </c>
      <c r="F28" s="108" t="s">
        <v>138</v>
      </c>
    </row>
    <row r="29" spans="3:6" x14ac:dyDescent="0.25">
      <c r="D29" s="108"/>
      <c r="F29" s="109" t="s">
        <v>169</v>
      </c>
    </row>
    <row r="30" spans="3:6" x14ac:dyDescent="0.25">
      <c r="C30" s="108"/>
      <c r="D30" s="108"/>
      <c r="F30" s="109" t="s">
        <v>191</v>
      </c>
    </row>
    <row r="31" spans="3:6" x14ac:dyDescent="0.25">
      <c r="F31" s="109" t="s">
        <v>130</v>
      </c>
    </row>
    <row r="33" spans="3:6" x14ac:dyDescent="0.25">
      <c r="C33" s="113" t="s">
        <v>171</v>
      </c>
      <c r="F33" s="109"/>
    </row>
    <row r="34" spans="3:6" x14ac:dyDescent="0.25">
      <c r="C34" s="113"/>
      <c r="F34" s="109"/>
    </row>
    <row r="35" spans="3:6" x14ac:dyDescent="0.25">
      <c r="D35" s="108" t="s">
        <v>134</v>
      </c>
      <c r="F35" s="108" t="s">
        <v>173</v>
      </c>
    </row>
    <row r="36" spans="3:6" x14ac:dyDescent="0.25">
      <c r="D36" s="113"/>
      <c r="F36" s="109" t="s">
        <v>189</v>
      </c>
    </row>
    <row r="37" spans="3:6" x14ac:dyDescent="0.25">
      <c r="D37" s="113"/>
      <c r="F37" s="109"/>
    </row>
    <row r="38" spans="3:6" x14ac:dyDescent="0.25">
      <c r="D38" s="108" t="s">
        <v>159</v>
      </c>
      <c r="F38" s="108" t="s">
        <v>137</v>
      </c>
    </row>
    <row r="39" spans="3:6" x14ac:dyDescent="0.25">
      <c r="D39" s="108"/>
      <c r="F39" s="109" t="s">
        <v>182</v>
      </c>
    </row>
    <row r="40" spans="3:6" x14ac:dyDescent="0.25">
      <c r="F40" s="109" t="s">
        <v>139</v>
      </c>
    </row>
    <row r="41" spans="3:6" x14ac:dyDescent="0.25">
      <c r="F41" s="109"/>
    </row>
    <row r="42" spans="3:6" x14ac:dyDescent="0.25">
      <c r="D42" s="108" t="s">
        <v>136</v>
      </c>
      <c r="F42" s="108" t="s">
        <v>167</v>
      </c>
    </row>
    <row r="43" spans="3:6" x14ac:dyDescent="0.25">
      <c r="F43" s="109" t="s">
        <v>168</v>
      </c>
    </row>
    <row r="44" spans="3:6" x14ac:dyDescent="0.25">
      <c r="D44" s="113" t="s">
        <v>163</v>
      </c>
      <c r="F44" s="109"/>
    </row>
    <row r="45" spans="3:6" x14ac:dyDescent="0.25">
      <c r="D45" s="108" t="s">
        <v>164</v>
      </c>
      <c r="F45" s="108" t="s">
        <v>166</v>
      </c>
    </row>
    <row r="46" spans="3:6" x14ac:dyDescent="0.25">
      <c r="C46" s="108"/>
      <c r="F46" s="109" t="s">
        <v>169</v>
      </c>
    </row>
    <row r="47" spans="3:6" x14ac:dyDescent="0.25">
      <c r="F47" s="109" t="s">
        <v>190</v>
      </c>
    </row>
    <row r="48" spans="3:6" x14ac:dyDescent="0.25">
      <c r="F48" s="109"/>
    </row>
    <row r="49" spans="3:6" x14ac:dyDescent="0.25">
      <c r="C49" s="108" t="s">
        <v>140</v>
      </c>
      <c r="F49" s="109"/>
    </row>
    <row r="50" spans="3:6" x14ac:dyDescent="0.25">
      <c r="C50" s="108"/>
      <c r="F50" s="109" t="s">
        <v>192</v>
      </c>
    </row>
    <row r="51" spans="3:6" x14ac:dyDescent="0.25">
      <c r="F51" s="109" t="s">
        <v>184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59999389629810485"/>
  </sheetPr>
  <dimension ref="C2:AQ52"/>
  <sheetViews>
    <sheetView showGridLines="0" workbookViewId="0">
      <pane xSplit="2" ySplit="6" topLeftCell="C19" activePane="bottomRight" state="frozen"/>
      <selection pane="topRight" activeCell="C1" sqref="C1"/>
      <selection pane="bottomLeft" activeCell="A7" sqref="A7"/>
      <selection pane="bottomRight" activeCell="I54" sqref="I54"/>
    </sheetView>
  </sheetViews>
  <sheetFormatPr defaultRowHeight="15.75" x14ac:dyDescent="0.25"/>
  <cols>
    <col min="1" max="1" width="6.28515625" customWidth="1"/>
    <col min="2" max="2" width="7" customWidth="1"/>
    <col min="3" max="41" width="9.140625" style="110"/>
  </cols>
  <sheetData>
    <row r="2" spans="3:43" x14ac:dyDescent="0.25">
      <c r="C2" s="108" t="s">
        <v>158</v>
      </c>
    </row>
    <row r="3" spans="3:43" x14ac:dyDescent="0.25">
      <c r="C3" s="109" t="s">
        <v>200</v>
      </c>
      <c r="D3"/>
      <c r="V3" s="111"/>
      <c r="W3" s="111"/>
      <c r="X3" s="111"/>
      <c r="Y3" s="111"/>
      <c r="AP3" s="110"/>
      <c r="AQ3" s="110"/>
    </row>
    <row r="4" spans="3:43" x14ac:dyDescent="0.25">
      <c r="C4" s="109" t="s">
        <v>196</v>
      </c>
      <c r="D4"/>
      <c r="E4" s="108"/>
      <c r="AP4" s="110"/>
      <c r="AQ4" s="110"/>
    </row>
    <row r="5" spans="3:43" x14ac:dyDescent="0.25">
      <c r="C5" s="109" t="s">
        <v>197</v>
      </c>
      <c r="D5"/>
      <c r="E5" s="108"/>
      <c r="AP5" s="110"/>
      <c r="AQ5" s="110"/>
    </row>
    <row r="6" spans="3:43" x14ac:dyDescent="0.25">
      <c r="C6" s="109"/>
      <c r="D6"/>
      <c r="E6" s="108"/>
      <c r="AP6" s="110"/>
      <c r="AQ6" s="110"/>
    </row>
    <row r="7" spans="3:43" x14ac:dyDescent="0.25">
      <c r="C7" s="113" t="s">
        <v>165</v>
      </c>
    </row>
    <row r="8" spans="3:43" x14ac:dyDescent="0.25">
      <c r="C8" s="108" t="s">
        <v>134</v>
      </c>
      <c r="D8" s="108"/>
      <c r="F8" s="108" t="s">
        <v>131</v>
      </c>
    </row>
    <row r="9" spans="3:43" x14ac:dyDescent="0.25">
      <c r="C9" s="108"/>
      <c r="D9" s="108"/>
      <c r="F9" s="109" t="s">
        <v>169</v>
      </c>
      <c r="G9" s="109"/>
      <c r="H9" s="109"/>
      <c r="I9" s="109"/>
    </row>
    <row r="10" spans="3:43" x14ac:dyDescent="0.25">
      <c r="C10" s="108"/>
      <c r="D10" s="108"/>
      <c r="F10" s="109" t="s">
        <v>188</v>
      </c>
    </row>
    <row r="11" spans="3:43" x14ac:dyDescent="0.25">
      <c r="F11" s="109" t="s">
        <v>193</v>
      </c>
    </row>
    <row r="12" spans="3:43" x14ac:dyDescent="0.25">
      <c r="F12" s="109" t="s">
        <v>133</v>
      </c>
    </row>
    <row r="13" spans="3:43" x14ac:dyDescent="0.25">
      <c r="F13" s="109" t="s">
        <v>172</v>
      </c>
    </row>
    <row r="14" spans="3:43" x14ac:dyDescent="0.25">
      <c r="F14" s="109"/>
    </row>
    <row r="15" spans="3:43" x14ac:dyDescent="0.25">
      <c r="C15" s="108" t="s">
        <v>159</v>
      </c>
      <c r="F15" s="108" t="s">
        <v>202</v>
      </c>
    </row>
    <row r="16" spans="3:43" x14ac:dyDescent="0.25">
      <c r="C16" s="108"/>
      <c r="F16" s="109" t="s">
        <v>169</v>
      </c>
    </row>
    <row r="17" spans="3:6" x14ac:dyDescent="0.25">
      <c r="F17" s="155" t="s">
        <v>188</v>
      </c>
    </row>
    <row r="18" spans="3:6" x14ac:dyDescent="0.25">
      <c r="F18" s="109"/>
    </row>
    <row r="19" spans="3:6" x14ac:dyDescent="0.25">
      <c r="C19" s="108" t="s">
        <v>161</v>
      </c>
      <c r="F19" s="108" t="s">
        <v>201</v>
      </c>
    </row>
    <row r="20" spans="3:6" x14ac:dyDescent="0.25">
      <c r="C20" s="108"/>
      <c r="F20" s="109" t="s">
        <v>169</v>
      </c>
    </row>
    <row r="21" spans="3:6" x14ac:dyDescent="0.25">
      <c r="F21" s="109" t="s">
        <v>188</v>
      </c>
    </row>
    <row r="22" spans="3:6" x14ac:dyDescent="0.25">
      <c r="C22" s="112"/>
      <c r="D22" s="112"/>
    </row>
    <row r="23" spans="3:6" x14ac:dyDescent="0.25">
      <c r="C23" s="108" t="s">
        <v>136</v>
      </c>
      <c r="D23" s="108"/>
      <c r="F23" s="108" t="s">
        <v>132</v>
      </c>
    </row>
    <row r="24" spans="3:6" x14ac:dyDescent="0.25">
      <c r="C24" s="108"/>
      <c r="D24" s="108"/>
      <c r="F24" s="109" t="s">
        <v>169</v>
      </c>
    </row>
    <row r="25" spans="3:6" x14ac:dyDescent="0.25">
      <c r="F25" s="109" t="s">
        <v>204</v>
      </c>
    </row>
    <row r="26" spans="3:6" x14ac:dyDescent="0.25">
      <c r="F26" s="109" t="s">
        <v>133</v>
      </c>
    </row>
    <row r="28" spans="3:6" x14ac:dyDescent="0.25">
      <c r="C28" s="108" t="s">
        <v>135</v>
      </c>
      <c r="D28" s="108"/>
      <c r="F28" s="108" t="s">
        <v>138</v>
      </c>
    </row>
    <row r="29" spans="3:6" x14ac:dyDescent="0.25">
      <c r="C29" s="108"/>
      <c r="D29" s="108"/>
      <c r="F29" s="109" t="s">
        <v>169</v>
      </c>
    </row>
    <row r="30" spans="3:6" x14ac:dyDescent="0.25">
      <c r="C30" s="108"/>
      <c r="D30" s="108"/>
      <c r="F30" s="109" t="s">
        <v>205</v>
      </c>
    </row>
    <row r="31" spans="3:6" x14ac:dyDescent="0.25">
      <c r="F31" s="109" t="s">
        <v>130</v>
      </c>
    </row>
    <row r="32" spans="3:6" x14ac:dyDescent="0.25">
      <c r="F32" s="109" t="s">
        <v>194</v>
      </c>
    </row>
    <row r="34" spans="3:6" x14ac:dyDescent="0.25">
      <c r="C34" s="113" t="s">
        <v>171</v>
      </c>
      <c r="F34" s="109"/>
    </row>
    <row r="35" spans="3:6" x14ac:dyDescent="0.25">
      <c r="C35" s="108" t="s">
        <v>134</v>
      </c>
      <c r="F35" s="108" t="s">
        <v>173</v>
      </c>
    </row>
    <row r="36" spans="3:6" x14ac:dyDescent="0.25">
      <c r="C36" s="108"/>
      <c r="F36" s="109" t="s">
        <v>203</v>
      </c>
    </row>
    <row r="37" spans="3:6" x14ac:dyDescent="0.25">
      <c r="C37" s="113"/>
      <c r="F37" s="109" t="s">
        <v>206</v>
      </c>
    </row>
    <row r="38" spans="3:6" x14ac:dyDescent="0.25">
      <c r="C38" s="113"/>
      <c r="F38" s="109"/>
    </row>
    <row r="39" spans="3:6" x14ac:dyDescent="0.25">
      <c r="C39" s="108" t="s">
        <v>159</v>
      </c>
      <c r="D39" s="108"/>
      <c r="F39" s="108" t="s">
        <v>137</v>
      </c>
    </row>
    <row r="40" spans="3:6" x14ac:dyDescent="0.25">
      <c r="F40" s="109" t="s">
        <v>139</v>
      </c>
    </row>
    <row r="41" spans="3:6" x14ac:dyDescent="0.25">
      <c r="F41" s="109"/>
    </row>
    <row r="42" spans="3:6" x14ac:dyDescent="0.25">
      <c r="C42" s="108" t="s">
        <v>136</v>
      </c>
      <c r="F42" s="108" t="s">
        <v>167</v>
      </c>
    </row>
    <row r="43" spans="3:6" x14ac:dyDescent="0.25">
      <c r="F43" s="109" t="s">
        <v>168</v>
      </c>
    </row>
    <row r="44" spans="3:6" x14ac:dyDescent="0.25">
      <c r="C44" s="113" t="s">
        <v>163</v>
      </c>
      <c r="F44" s="109"/>
    </row>
    <row r="45" spans="3:6" x14ac:dyDescent="0.25">
      <c r="C45" s="108" t="s">
        <v>164</v>
      </c>
      <c r="F45" s="108" t="s">
        <v>166</v>
      </c>
    </row>
    <row r="46" spans="3:6" x14ac:dyDescent="0.25">
      <c r="C46" s="108"/>
      <c r="F46" s="109" t="s">
        <v>169</v>
      </c>
    </row>
    <row r="47" spans="3:6" x14ac:dyDescent="0.25">
      <c r="F47" s="109" t="s">
        <v>207</v>
      </c>
    </row>
    <row r="48" spans="3:6" x14ac:dyDescent="0.25">
      <c r="F48" s="109"/>
    </row>
    <row r="49" spans="3:6" x14ac:dyDescent="0.25">
      <c r="C49" s="108" t="s">
        <v>140</v>
      </c>
      <c r="F49" s="109"/>
    </row>
    <row r="50" spans="3:6" x14ac:dyDescent="0.25">
      <c r="F50" s="109" t="s">
        <v>195</v>
      </c>
    </row>
    <row r="52" spans="3:6" x14ac:dyDescent="0.25">
      <c r="F52" s="10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C3:Z76"/>
  <sheetViews>
    <sheetView workbookViewId="0">
      <selection activeCell="P45" sqref="P45"/>
    </sheetView>
  </sheetViews>
  <sheetFormatPr defaultRowHeight="10.5" x14ac:dyDescent="0.15"/>
  <sheetData>
    <row r="3" spans="3:26" ht="15" x14ac:dyDescent="0.25">
      <c r="C3" s="43" t="s">
        <v>69</v>
      </c>
      <c r="D3" s="44"/>
      <c r="E3" s="44"/>
      <c r="F3" s="44"/>
      <c r="G3" s="44"/>
      <c r="H3" s="44"/>
      <c r="I3" s="45" t="s">
        <v>70</v>
      </c>
      <c r="J3" s="44"/>
      <c r="K3" s="44"/>
      <c r="L3" s="44"/>
      <c r="M3" s="46" t="s">
        <v>71</v>
      </c>
      <c r="N3" s="47"/>
      <c r="O3" s="47"/>
      <c r="P3" s="47"/>
      <c r="Q3" s="47"/>
      <c r="R3" s="47"/>
      <c r="S3" s="47"/>
      <c r="T3" s="48" t="s">
        <v>72</v>
      </c>
      <c r="U3" s="44"/>
      <c r="V3" s="44"/>
      <c r="W3" s="44"/>
      <c r="X3" s="44"/>
      <c r="Y3" s="44"/>
      <c r="Z3" s="44"/>
    </row>
    <row r="4" spans="3:26" ht="15" x14ac:dyDescent="0.25">
      <c r="C4" s="49" t="s">
        <v>73</v>
      </c>
      <c r="D4" s="44"/>
      <c r="E4" s="44"/>
      <c r="F4" s="44"/>
      <c r="G4" s="44"/>
      <c r="H4" s="44"/>
      <c r="I4" s="45" t="s">
        <v>74</v>
      </c>
      <c r="J4" s="44"/>
      <c r="K4" s="44"/>
      <c r="L4" s="44"/>
      <c r="M4" s="44"/>
      <c r="N4" s="44"/>
      <c r="O4" s="44"/>
      <c r="P4" s="44"/>
      <c r="Q4" s="44"/>
      <c r="R4" s="44"/>
      <c r="S4" s="44"/>
      <c r="T4" s="44"/>
      <c r="U4" s="44"/>
      <c r="V4" s="44"/>
      <c r="W4" s="44"/>
      <c r="X4" s="44"/>
      <c r="Y4" s="44"/>
      <c r="Z4" s="44"/>
    </row>
    <row r="5" spans="3:26" ht="15" x14ac:dyDescent="0.25">
      <c r="C5" s="50" t="s">
        <v>75</v>
      </c>
      <c r="D5" s="51"/>
      <c r="E5" s="51"/>
      <c r="F5" s="51"/>
      <c r="G5" s="51"/>
      <c r="H5" s="51"/>
      <c r="I5" s="51"/>
      <c r="J5" s="51"/>
      <c r="K5" s="51"/>
      <c r="L5" s="51"/>
      <c r="M5" s="51"/>
      <c r="N5" s="51"/>
      <c r="O5" s="51"/>
      <c r="P5" s="51"/>
      <c r="Q5" s="51"/>
      <c r="R5" s="51"/>
      <c r="S5" s="51"/>
      <c r="T5" s="51"/>
      <c r="U5" s="51"/>
      <c r="V5" s="51"/>
      <c r="W5" s="51"/>
      <c r="X5" s="51"/>
      <c r="Y5" s="51"/>
      <c r="Z5" s="51"/>
    </row>
    <row r="6" spans="3:26" ht="12.75" x14ac:dyDescent="0.2">
      <c r="C6" s="52" t="s">
        <v>76</v>
      </c>
      <c r="D6" s="53">
        <v>2</v>
      </c>
      <c r="E6" s="53">
        <v>3</v>
      </c>
      <c r="F6" s="53">
        <v>4</v>
      </c>
      <c r="G6" s="53">
        <v>5</v>
      </c>
      <c r="H6" s="53">
        <v>6</v>
      </c>
      <c r="I6" s="53">
        <v>7</v>
      </c>
      <c r="J6" s="53">
        <v>8</v>
      </c>
      <c r="K6" s="53">
        <v>9</v>
      </c>
      <c r="L6" s="53">
        <v>10</v>
      </c>
      <c r="M6" s="53">
        <v>11</v>
      </c>
      <c r="N6" s="53">
        <v>12</v>
      </c>
      <c r="O6" s="53">
        <v>13</v>
      </c>
      <c r="P6" s="53">
        <v>14</v>
      </c>
      <c r="Q6" s="53">
        <v>15</v>
      </c>
      <c r="R6" s="53">
        <v>16</v>
      </c>
      <c r="S6" s="53">
        <v>17</v>
      </c>
      <c r="T6" s="53">
        <v>18</v>
      </c>
      <c r="U6" s="53">
        <v>19</v>
      </c>
      <c r="V6" s="53">
        <v>20</v>
      </c>
      <c r="W6" s="53">
        <v>21</v>
      </c>
      <c r="X6" s="53">
        <v>22</v>
      </c>
      <c r="Y6" s="53">
        <v>23</v>
      </c>
      <c r="Z6" s="53">
        <v>24</v>
      </c>
    </row>
    <row r="9" spans="3:26" ht="12.75" x14ac:dyDescent="0.2">
      <c r="C9" s="54"/>
      <c r="D9" s="54" t="s">
        <v>77</v>
      </c>
      <c r="E9" s="54" t="s">
        <v>78</v>
      </c>
      <c r="F9" s="54" t="s">
        <v>79</v>
      </c>
      <c r="G9" s="54" t="s">
        <v>80</v>
      </c>
      <c r="H9" s="54" t="s">
        <v>81</v>
      </c>
      <c r="I9" s="54" t="s">
        <v>82</v>
      </c>
      <c r="J9" s="54" t="s">
        <v>83</v>
      </c>
      <c r="K9" s="54" t="s">
        <v>84</v>
      </c>
      <c r="L9" s="54" t="s">
        <v>85</v>
      </c>
      <c r="M9" s="54" t="s">
        <v>86</v>
      </c>
      <c r="N9" s="54" t="s">
        <v>87</v>
      </c>
      <c r="O9" s="54" t="s">
        <v>88</v>
      </c>
      <c r="P9" s="54" t="s">
        <v>89</v>
      </c>
      <c r="Q9" s="54" t="s">
        <v>90</v>
      </c>
      <c r="R9" s="54" t="s">
        <v>91</v>
      </c>
      <c r="S9" s="54" t="s">
        <v>92</v>
      </c>
      <c r="T9" s="54" t="s">
        <v>93</v>
      </c>
      <c r="U9" s="54" t="s">
        <v>94</v>
      </c>
      <c r="V9" s="54" t="s">
        <v>95</v>
      </c>
      <c r="W9" s="54" t="s">
        <v>96</v>
      </c>
      <c r="X9" s="54" t="s">
        <v>97</v>
      </c>
      <c r="Y9" s="54" t="s">
        <v>98</v>
      </c>
      <c r="Z9" s="54" t="s">
        <v>99</v>
      </c>
    </row>
    <row r="10" spans="3:26" ht="12.75" x14ac:dyDescent="0.2">
      <c r="C10" s="54" t="s">
        <v>0</v>
      </c>
      <c r="D10" s="55">
        <v>13.7583</v>
      </c>
      <c r="E10" s="55">
        <v>13.610099999999999</v>
      </c>
      <c r="F10" s="55">
        <v>13.407400000000001</v>
      </c>
      <c r="G10" s="55">
        <v>13.2554</v>
      </c>
      <c r="H10" s="55">
        <v>13.6965</v>
      </c>
      <c r="I10" s="55">
        <v>13.901999999999999</v>
      </c>
      <c r="J10" s="55">
        <v>13.760300000000001</v>
      </c>
      <c r="K10" s="55">
        <v>13.760300000000001</v>
      </c>
      <c r="L10" s="55">
        <v>1</v>
      </c>
      <c r="M10" s="55">
        <v>1</v>
      </c>
      <c r="N10" s="55">
        <v>1</v>
      </c>
      <c r="O10" s="55">
        <v>1</v>
      </c>
      <c r="P10" s="55">
        <v>1</v>
      </c>
      <c r="Q10" s="55">
        <v>1</v>
      </c>
      <c r="R10" s="55">
        <v>1</v>
      </c>
      <c r="S10" s="55">
        <v>1</v>
      </c>
      <c r="T10" s="55">
        <v>1</v>
      </c>
      <c r="U10" s="55">
        <v>1</v>
      </c>
      <c r="V10" s="55">
        <v>1</v>
      </c>
      <c r="W10" s="55">
        <v>1</v>
      </c>
      <c r="X10" s="55">
        <v>1</v>
      </c>
      <c r="Y10" s="55">
        <v>1</v>
      </c>
      <c r="Z10" s="55">
        <v>1</v>
      </c>
    </row>
    <row r="11" spans="3:26" ht="12.75" x14ac:dyDescent="0.2">
      <c r="C11" s="54" t="s">
        <v>1</v>
      </c>
      <c r="D11" s="55">
        <v>40.177700000000002</v>
      </c>
      <c r="E11" s="55">
        <v>40.286900000000003</v>
      </c>
      <c r="F11" s="55">
        <v>39.1614</v>
      </c>
      <c r="G11" s="55">
        <v>38.697899999999997</v>
      </c>
      <c r="H11" s="55">
        <v>40.1021</v>
      </c>
      <c r="I11" s="55">
        <v>40.767499999999998</v>
      </c>
      <c r="J11" s="55">
        <v>40.3399</v>
      </c>
      <c r="K11" s="55">
        <v>40.3399</v>
      </c>
      <c r="L11" s="55">
        <v>1</v>
      </c>
      <c r="M11" s="55">
        <v>1</v>
      </c>
      <c r="N11" s="55">
        <v>1</v>
      </c>
      <c r="O11" s="55">
        <v>1</v>
      </c>
      <c r="P11" s="55">
        <v>1</v>
      </c>
      <c r="Q11" s="55">
        <v>1</v>
      </c>
      <c r="R11" s="55">
        <v>1</v>
      </c>
      <c r="S11" s="55">
        <v>1</v>
      </c>
      <c r="T11" s="55">
        <v>1</v>
      </c>
      <c r="U11" s="55">
        <v>1</v>
      </c>
      <c r="V11" s="55">
        <v>1</v>
      </c>
      <c r="W11" s="55">
        <v>1</v>
      </c>
      <c r="X11" s="55">
        <v>1</v>
      </c>
      <c r="Y11" s="55">
        <v>1</v>
      </c>
      <c r="Z11" s="55">
        <v>1</v>
      </c>
    </row>
    <row r="12" spans="3:26" ht="12.75" x14ac:dyDescent="0.2">
      <c r="C12" s="54" t="s">
        <v>2</v>
      </c>
      <c r="D12" s="55">
        <v>2.9654900000000001E-2</v>
      </c>
      <c r="E12" s="55">
        <v>3.6493999999999999E-2</v>
      </c>
      <c r="F12" s="55">
        <v>8.1207000000000001E-2</v>
      </c>
      <c r="G12" s="55">
        <v>9.2917E-2</v>
      </c>
      <c r="H12" s="55">
        <v>0.61064499999999999</v>
      </c>
      <c r="I12" s="55">
        <v>1.9762999999999999</v>
      </c>
      <c r="J12" s="55">
        <v>1.95583</v>
      </c>
      <c r="K12" s="55">
        <v>1.9558</v>
      </c>
      <c r="L12" s="55">
        <v>1.9542999999999999</v>
      </c>
      <c r="M12" s="55">
        <v>1.9462999999999999</v>
      </c>
      <c r="N12" s="55">
        <v>1.9545999999999999</v>
      </c>
      <c r="O12" s="55">
        <v>1.9557</v>
      </c>
      <c r="P12" s="55">
        <v>1.9559</v>
      </c>
      <c r="Q12" s="55">
        <v>1.9562999999999999</v>
      </c>
      <c r="R12" s="55">
        <v>1.9558</v>
      </c>
      <c r="S12" s="55">
        <v>1.9558</v>
      </c>
      <c r="T12" s="55">
        <v>1.9558</v>
      </c>
      <c r="U12" s="55">
        <v>1.9558</v>
      </c>
      <c r="V12" s="55">
        <v>1.9558</v>
      </c>
      <c r="W12" s="55">
        <v>1.9558</v>
      </c>
      <c r="X12" s="55">
        <v>1.9558</v>
      </c>
      <c r="Y12" s="55">
        <v>1.9558</v>
      </c>
      <c r="Z12" s="55">
        <v>1.9558</v>
      </c>
    </row>
    <row r="13" spans="3:26" ht="12.75" x14ac:dyDescent="0.2">
      <c r="C13" s="54" t="s">
        <v>3</v>
      </c>
      <c r="D13" s="55">
        <v>1.7630699999999999</v>
      </c>
      <c r="E13" s="55">
        <v>1.6523099999999999</v>
      </c>
      <c r="F13" s="55">
        <v>1.6132</v>
      </c>
      <c r="G13" s="55">
        <v>1.5128200000000001</v>
      </c>
      <c r="H13" s="55">
        <v>1.69129</v>
      </c>
      <c r="I13" s="55">
        <v>1.6055299999999999</v>
      </c>
      <c r="J13" s="55">
        <v>1.60778</v>
      </c>
      <c r="K13" s="55">
        <v>1.6051</v>
      </c>
      <c r="L13" s="55">
        <v>1.5232000000000001</v>
      </c>
      <c r="M13" s="55">
        <v>1.4829000000000001</v>
      </c>
      <c r="N13" s="55">
        <v>1.4523999999999999</v>
      </c>
      <c r="O13" s="55">
        <v>1.5579000000000001</v>
      </c>
      <c r="P13" s="55">
        <v>1.5428999999999999</v>
      </c>
      <c r="Q13" s="55">
        <v>1.5550999999999999</v>
      </c>
      <c r="R13" s="55">
        <v>1.6069</v>
      </c>
      <c r="S13" s="55">
        <v>1.6547000000000001</v>
      </c>
      <c r="T13" s="55">
        <v>1.4850000000000001</v>
      </c>
      <c r="U13" s="55">
        <v>1.4836</v>
      </c>
      <c r="V13" s="55">
        <v>1.2504</v>
      </c>
      <c r="W13" s="55">
        <v>1.2156</v>
      </c>
      <c r="X13" s="55">
        <v>1.2072000000000001</v>
      </c>
      <c r="Y13" s="55">
        <v>1.2276</v>
      </c>
      <c r="Z13" s="55">
        <v>1.2023999999999999</v>
      </c>
    </row>
    <row r="14" spans="3:26" ht="12.75" x14ac:dyDescent="0.2">
      <c r="C14" s="54" t="s">
        <v>4</v>
      </c>
      <c r="D14" s="55">
        <v>0.58477800000000002</v>
      </c>
      <c r="E14" s="55">
        <v>0.58050500000000005</v>
      </c>
      <c r="F14" s="55">
        <v>0.58502200000000004</v>
      </c>
      <c r="G14" s="55">
        <v>0.59904400000000002</v>
      </c>
      <c r="H14" s="55">
        <v>0.58897900000000003</v>
      </c>
      <c r="I14" s="55">
        <v>0.58030899999999996</v>
      </c>
      <c r="J14" s="55">
        <v>0.58177599999999996</v>
      </c>
      <c r="K14" s="55">
        <v>0.57667000000000002</v>
      </c>
      <c r="L14" s="55">
        <v>0.57369000000000003</v>
      </c>
      <c r="M14" s="55">
        <v>0.57504</v>
      </c>
      <c r="N14" s="55">
        <v>0.57316</v>
      </c>
      <c r="O14" s="55">
        <v>0.58636999999999995</v>
      </c>
      <c r="P14" s="55">
        <v>0.57999999999999996</v>
      </c>
      <c r="Q14" s="55">
        <v>0.57350000000000001</v>
      </c>
      <c r="R14" s="55">
        <v>0.57820000000000005</v>
      </c>
      <c r="S14" s="55">
        <v>0.58526999999999996</v>
      </c>
      <c r="T14" s="55">
        <v>1</v>
      </c>
      <c r="U14" s="55">
        <v>1</v>
      </c>
      <c r="V14" s="55">
        <v>1</v>
      </c>
      <c r="W14" s="55">
        <v>1</v>
      </c>
      <c r="X14" s="55">
        <v>1</v>
      </c>
      <c r="Y14" s="55">
        <v>1</v>
      </c>
      <c r="Z14" s="55">
        <v>1</v>
      </c>
    </row>
    <row r="15" spans="3:26" ht="12.75" x14ac:dyDescent="0.2">
      <c r="C15" s="54" t="s">
        <v>64</v>
      </c>
      <c r="D15" s="55">
        <v>33.5687</v>
      </c>
      <c r="E15" s="55">
        <v>33.5687</v>
      </c>
      <c r="F15" s="55">
        <v>34.290199999999999</v>
      </c>
      <c r="G15" s="55">
        <v>34.944400000000002</v>
      </c>
      <c r="H15" s="55">
        <v>34.246899999999997</v>
      </c>
      <c r="I15" s="55">
        <v>38.026899999999998</v>
      </c>
      <c r="J15" s="55">
        <v>35.193899999999999</v>
      </c>
      <c r="K15" s="55">
        <v>36.103000000000002</v>
      </c>
      <c r="L15" s="55">
        <v>35.046999999999997</v>
      </c>
      <c r="M15" s="55">
        <v>31.962</v>
      </c>
      <c r="N15" s="55">
        <v>31.577000000000002</v>
      </c>
      <c r="O15" s="55">
        <v>32.409999999999997</v>
      </c>
      <c r="P15" s="55">
        <v>30.463999999999999</v>
      </c>
      <c r="Q15" s="55">
        <v>29</v>
      </c>
      <c r="R15" s="55">
        <v>27.484999999999999</v>
      </c>
      <c r="S15" s="55">
        <v>26.628</v>
      </c>
      <c r="T15" s="55">
        <v>26.875</v>
      </c>
      <c r="U15" s="55">
        <v>26.472999999999999</v>
      </c>
      <c r="V15" s="55">
        <v>25.061</v>
      </c>
      <c r="W15" s="55">
        <v>25.786999999999999</v>
      </c>
      <c r="X15" s="55">
        <v>25.151</v>
      </c>
      <c r="Y15" s="55">
        <v>27.427</v>
      </c>
      <c r="Z15" s="55">
        <v>27.734999999999999</v>
      </c>
    </row>
    <row r="16" spans="3:26" ht="12.75" x14ac:dyDescent="0.2">
      <c r="C16" s="54" t="s">
        <v>6</v>
      </c>
      <c r="D16" s="55">
        <v>1.9556100000000001</v>
      </c>
      <c r="E16" s="55">
        <v>1.9356899999999999</v>
      </c>
      <c r="F16" s="55">
        <v>1.90533</v>
      </c>
      <c r="G16" s="55">
        <v>1.8839699999999999</v>
      </c>
      <c r="H16" s="55">
        <v>1.9465300000000001</v>
      </c>
      <c r="I16" s="55">
        <v>1.9763200000000001</v>
      </c>
      <c r="J16" s="55">
        <v>1.95583</v>
      </c>
      <c r="K16" s="55">
        <v>1.95583</v>
      </c>
      <c r="L16" s="55">
        <v>1.95583</v>
      </c>
      <c r="M16" s="55">
        <v>1.95583</v>
      </c>
      <c r="N16" s="55">
        <v>1</v>
      </c>
      <c r="O16" s="55">
        <v>1</v>
      </c>
      <c r="P16" s="55">
        <v>1</v>
      </c>
      <c r="Q16" s="55">
        <v>1</v>
      </c>
      <c r="R16" s="55">
        <v>1</v>
      </c>
      <c r="S16" s="55">
        <v>1</v>
      </c>
      <c r="T16" s="55">
        <v>1</v>
      </c>
      <c r="U16" s="55">
        <v>1</v>
      </c>
      <c r="V16" s="55">
        <v>1</v>
      </c>
      <c r="W16" s="55">
        <v>1</v>
      </c>
      <c r="X16" s="55">
        <v>1</v>
      </c>
      <c r="Y16" s="55">
        <v>1</v>
      </c>
      <c r="Z16" s="55">
        <v>1</v>
      </c>
    </row>
    <row r="17" spans="3:26" ht="12.75" x14ac:dyDescent="0.2">
      <c r="C17" s="54" t="s">
        <v>7</v>
      </c>
      <c r="D17" s="55">
        <v>7.5747900000000001</v>
      </c>
      <c r="E17" s="55">
        <v>7.5530999999999997</v>
      </c>
      <c r="F17" s="55">
        <v>7.4823300000000001</v>
      </c>
      <c r="G17" s="55">
        <v>7.2953599999999996</v>
      </c>
      <c r="H17" s="55">
        <v>7.4465500000000002</v>
      </c>
      <c r="I17" s="55">
        <v>7.5279699999999998</v>
      </c>
      <c r="J17" s="55">
        <v>7.4487800000000002</v>
      </c>
      <c r="K17" s="55">
        <v>7.4432999999999998</v>
      </c>
      <c r="L17" s="55">
        <v>7.4630999999999998</v>
      </c>
      <c r="M17" s="55">
        <v>7.4364999999999997</v>
      </c>
      <c r="N17" s="55">
        <v>7.4287999999999998</v>
      </c>
      <c r="O17" s="55">
        <v>7.4450000000000003</v>
      </c>
      <c r="P17" s="55">
        <v>7.4387999999999996</v>
      </c>
      <c r="Q17" s="55">
        <v>7.4604999999999997</v>
      </c>
      <c r="R17" s="55">
        <v>7.4560000000000004</v>
      </c>
      <c r="S17" s="55">
        <v>7.4583000000000004</v>
      </c>
      <c r="T17" s="55">
        <v>7.4505999999999997</v>
      </c>
      <c r="U17" s="55">
        <v>7.4417999999999997</v>
      </c>
      <c r="V17" s="55">
        <v>7.4535</v>
      </c>
      <c r="W17" s="55">
        <v>7.4341999999999997</v>
      </c>
      <c r="X17" s="55">
        <v>7.4610000000000003</v>
      </c>
      <c r="Y17" s="55">
        <v>7.4592999999999998</v>
      </c>
      <c r="Z17" s="55">
        <v>7.4452999999999996</v>
      </c>
    </row>
    <row r="18" spans="3:26" ht="12.75" x14ac:dyDescent="0.2">
      <c r="C18" s="54" t="s">
        <v>8</v>
      </c>
      <c r="D18" s="55">
        <v>15.646599999999999</v>
      </c>
      <c r="E18" s="55">
        <v>15.646599999999999</v>
      </c>
      <c r="F18" s="55">
        <v>15.646599999999999</v>
      </c>
      <c r="G18" s="55">
        <v>15.646599999999999</v>
      </c>
      <c r="H18" s="55">
        <v>15.646599999999999</v>
      </c>
      <c r="I18" s="55">
        <v>15.646599999999999</v>
      </c>
      <c r="J18" s="55">
        <v>15.646599999999999</v>
      </c>
      <c r="K18" s="55">
        <v>15.646599999999999</v>
      </c>
      <c r="L18" s="55">
        <v>15.646599999999999</v>
      </c>
      <c r="M18" s="55">
        <v>15.646599999999999</v>
      </c>
      <c r="N18" s="55">
        <v>15.646599999999999</v>
      </c>
      <c r="O18" s="55">
        <v>15.646599999999999</v>
      </c>
      <c r="P18" s="55">
        <v>15.646599999999999</v>
      </c>
      <c r="Q18" s="55">
        <v>15.646599999999999</v>
      </c>
      <c r="R18" s="55">
        <v>15.646599999999999</v>
      </c>
      <c r="S18" s="55">
        <v>15.646599999999999</v>
      </c>
      <c r="T18" s="55">
        <v>15.646599999999999</v>
      </c>
      <c r="U18" s="55">
        <v>15.646599999999999</v>
      </c>
      <c r="V18" s="55">
        <v>15.646599999999999</v>
      </c>
      <c r="W18" s="55">
        <v>1</v>
      </c>
      <c r="X18" s="55">
        <v>1</v>
      </c>
      <c r="Y18" s="55">
        <v>1</v>
      </c>
      <c r="Z18" s="55">
        <v>1</v>
      </c>
    </row>
    <row r="19" spans="3:26" ht="12.75" x14ac:dyDescent="0.2">
      <c r="C19" s="54" t="s">
        <v>9</v>
      </c>
      <c r="D19" s="55">
        <v>138.648</v>
      </c>
      <c r="E19" s="55">
        <v>158.928</v>
      </c>
      <c r="F19" s="55">
        <v>162.07</v>
      </c>
      <c r="G19" s="55">
        <v>159.54900000000001</v>
      </c>
      <c r="H19" s="55">
        <v>164.167</v>
      </c>
      <c r="I19" s="55">
        <v>167.38800000000001</v>
      </c>
      <c r="J19" s="55">
        <v>166.386</v>
      </c>
      <c r="K19" s="55">
        <v>166.386</v>
      </c>
      <c r="L19" s="55">
        <v>166.386</v>
      </c>
      <c r="M19" s="55">
        <v>1</v>
      </c>
      <c r="N19" s="55">
        <v>1</v>
      </c>
      <c r="O19" s="55">
        <v>1</v>
      </c>
      <c r="P19" s="55">
        <v>1</v>
      </c>
      <c r="Q19" s="55">
        <v>1</v>
      </c>
      <c r="R19" s="55">
        <v>1</v>
      </c>
      <c r="S19" s="55">
        <v>1</v>
      </c>
      <c r="T19" s="55">
        <v>1</v>
      </c>
      <c r="U19" s="55">
        <v>1</v>
      </c>
      <c r="V19" s="55">
        <v>1</v>
      </c>
      <c r="W19" s="55">
        <v>1</v>
      </c>
      <c r="X19" s="55">
        <v>1</v>
      </c>
      <c r="Y19" s="55">
        <v>1</v>
      </c>
      <c r="Z19" s="55">
        <v>1</v>
      </c>
    </row>
    <row r="20" spans="3:26" ht="12.75" x14ac:dyDescent="0.2">
      <c r="C20" s="54" t="s">
        <v>10</v>
      </c>
      <c r="D20" s="55">
        <v>6.3330099999999998</v>
      </c>
      <c r="E20" s="55">
        <v>6.4608600000000003</v>
      </c>
      <c r="F20" s="55">
        <v>5.8291500000000003</v>
      </c>
      <c r="G20" s="55">
        <v>5.7169499999999998</v>
      </c>
      <c r="H20" s="55">
        <v>5.8163999999999998</v>
      </c>
      <c r="I20" s="55">
        <v>5.98726</v>
      </c>
      <c r="J20" s="55">
        <v>5.9457300000000002</v>
      </c>
      <c r="K20" s="55">
        <v>5.9457300000000002</v>
      </c>
      <c r="L20" s="55">
        <v>5.9457300000000002</v>
      </c>
      <c r="M20" s="55">
        <v>1</v>
      </c>
      <c r="N20" s="55">
        <v>1</v>
      </c>
      <c r="O20" s="55">
        <v>1</v>
      </c>
      <c r="P20" s="55">
        <v>1</v>
      </c>
      <c r="Q20" s="55">
        <v>1</v>
      </c>
      <c r="R20" s="55">
        <v>1</v>
      </c>
      <c r="S20" s="55">
        <v>1</v>
      </c>
      <c r="T20" s="55">
        <v>1</v>
      </c>
      <c r="U20" s="55">
        <v>1</v>
      </c>
      <c r="V20" s="55">
        <v>1</v>
      </c>
      <c r="W20" s="55">
        <v>1</v>
      </c>
      <c r="X20" s="55">
        <v>1</v>
      </c>
      <c r="Y20" s="55">
        <v>1</v>
      </c>
      <c r="Z20" s="55">
        <v>1</v>
      </c>
    </row>
    <row r="21" spans="3:26" ht="12.75" x14ac:dyDescent="0.2">
      <c r="C21" s="54" t="s">
        <v>11</v>
      </c>
      <c r="D21" s="55">
        <v>6.6678199999999999</v>
      </c>
      <c r="E21" s="55">
        <v>6.5774499999999998</v>
      </c>
      <c r="F21" s="55">
        <v>6.5757899999999996</v>
      </c>
      <c r="G21" s="55">
        <v>6.4397900000000003</v>
      </c>
      <c r="H21" s="55">
        <v>6.5619300000000003</v>
      </c>
      <c r="I21" s="55">
        <v>6.6121400000000001</v>
      </c>
      <c r="J21" s="55">
        <v>6.5595699999999999</v>
      </c>
      <c r="K21" s="55">
        <v>6.5595699999999999</v>
      </c>
      <c r="L21" s="55">
        <v>6.5595699999999999</v>
      </c>
      <c r="M21" s="55">
        <v>1</v>
      </c>
      <c r="N21" s="55">
        <v>1</v>
      </c>
      <c r="O21" s="55">
        <v>1</v>
      </c>
      <c r="P21" s="55">
        <v>1</v>
      </c>
      <c r="Q21" s="55">
        <v>1</v>
      </c>
      <c r="R21" s="55">
        <v>1</v>
      </c>
      <c r="S21" s="55">
        <v>1</v>
      </c>
      <c r="T21" s="55">
        <v>1</v>
      </c>
      <c r="U21" s="55">
        <v>1</v>
      </c>
      <c r="V21" s="55">
        <v>1</v>
      </c>
      <c r="W21" s="55">
        <v>1</v>
      </c>
      <c r="X21" s="55">
        <v>1</v>
      </c>
      <c r="Y21" s="55">
        <v>1</v>
      </c>
      <c r="Z21" s="55">
        <v>1</v>
      </c>
    </row>
    <row r="22" spans="3:26" ht="12.75" x14ac:dyDescent="0.2">
      <c r="C22" s="54" t="s">
        <v>12</v>
      </c>
      <c r="D22" s="55">
        <v>260.19799999999998</v>
      </c>
      <c r="E22" s="55">
        <v>277.97000000000003</v>
      </c>
      <c r="F22" s="55">
        <v>295.48</v>
      </c>
      <c r="G22" s="55">
        <v>311.56700000000001</v>
      </c>
      <c r="H22" s="55">
        <v>309.50200000000001</v>
      </c>
      <c r="I22" s="55">
        <v>312.03899999999999</v>
      </c>
      <c r="J22" s="55">
        <v>329.68900000000002</v>
      </c>
      <c r="K22" s="55">
        <v>330.3</v>
      </c>
      <c r="L22" s="55">
        <v>340.75</v>
      </c>
      <c r="M22" s="55">
        <v>340.75</v>
      </c>
      <c r="N22" s="55">
        <v>1</v>
      </c>
      <c r="O22" s="55">
        <v>1</v>
      </c>
      <c r="P22" s="55">
        <v>1</v>
      </c>
      <c r="Q22" s="55">
        <v>1</v>
      </c>
      <c r="R22" s="55">
        <v>1</v>
      </c>
      <c r="S22" s="55">
        <v>1</v>
      </c>
      <c r="T22" s="55">
        <v>1</v>
      </c>
      <c r="U22" s="55">
        <v>1</v>
      </c>
      <c r="V22" s="55">
        <v>1</v>
      </c>
      <c r="W22" s="55">
        <v>1</v>
      </c>
      <c r="X22" s="55">
        <v>1</v>
      </c>
      <c r="Y22" s="55">
        <v>1</v>
      </c>
      <c r="Z22" s="55">
        <v>1</v>
      </c>
    </row>
    <row r="23" spans="3:26" ht="12.75" x14ac:dyDescent="0.2">
      <c r="C23" s="54" t="s">
        <v>13</v>
      </c>
      <c r="D23" s="55">
        <v>0.96099999999999997</v>
      </c>
      <c r="E23" s="55">
        <v>7.3000999999999996</v>
      </c>
      <c r="F23" s="55">
        <v>6.9436999999999998</v>
      </c>
      <c r="G23" s="55">
        <v>6.9621899999999997</v>
      </c>
      <c r="H23" s="55">
        <v>6.9410999999999996</v>
      </c>
      <c r="I23" s="55">
        <v>6.9599000000000002</v>
      </c>
      <c r="J23" s="55">
        <v>7.2892999999999999</v>
      </c>
      <c r="K23" s="55">
        <v>7.6790000000000003</v>
      </c>
      <c r="L23" s="55">
        <v>7.58</v>
      </c>
      <c r="M23" s="55">
        <v>7.37</v>
      </c>
      <c r="N23" s="55">
        <v>7.4749999999999996</v>
      </c>
      <c r="O23" s="55">
        <v>7.6451000000000002</v>
      </c>
      <c r="P23" s="55">
        <v>7.665</v>
      </c>
      <c r="Q23" s="55">
        <v>7.3715000000000002</v>
      </c>
      <c r="R23" s="55">
        <v>7.3503999999999996</v>
      </c>
      <c r="S23" s="55">
        <v>7.3308</v>
      </c>
      <c r="T23" s="55">
        <v>7.3555000000000001</v>
      </c>
      <c r="U23" s="55">
        <v>7.3</v>
      </c>
      <c r="V23" s="55">
        <v>7.383</v>
      </c>
      <c r="W23" s="55">
        <v>7.5369999999999999</v>
      </c>
      <c r="X23" s="55">
        <v>7.5575000000000001</v>
      </c>
      <c r="Y23" s="55">
        <v>7.6265000000000001</v>
      </c>
      <c r="Z23" s="55">
        <v>7.6580000000000004</v>
      </c>
    </row>
    <row r="24" spans="3:26" ht="12.75" x14ac:dyDescent="0.2">
      <c r="C24" s="54" t="s">
        <v>14</v>
      </c>
      <c r="D24" s="55">
        <v>101.679</v>
      </c>
      <c r="E24" s="55">
        <v>112.348</v>
      </c>
      <c r="F24" s="55">
        <v>136.73099999999999</v>
      </c>
      <c r="G24" s="55">
        <v>183.297</v>
      </c>
      <c r="H24" s="55">
        <v>206.90700000000001</v>
      </c>
      <c r="I24" s="55">
        <v>224.70699999999999</v>
      </c>
      <c r="J24" s="55">
        <v>252.392</v>
      </c>
      <c r="K24" s="55">
        <v>254.7</v>
      </c>
      <c r="L24" s="55">
        <v>265</v>
      </c>
      <c r="M24" s="55">
        <v>245.18</v>
      </c>
      <c r="N24" s="55">
        <v>236.29</v>
      </c>
      <c r="O24" s="55">
        <v>262.5</v>
      </c>
      <c r="P24" s="55">
        <v>245.97</v>
      </c>
      <c r="Q24" s="55">
        <v>252.87</v>
      </c>
      <c r="R24" s="55">
        <v>251.77</v>
      </c>
      <c r="S24" s="55">
        <v>253.73</v>
      </c>
      <c r="T24" s="55">
        <v>266.7</v>
      </c>
      <c r="U24" s="55">
        <v>270.42</v>
      </c>
      <c r="V24" s="55">
        <v>277.95</v>
      </c>
      <c r="W24" s="55">
        <v>314.58</v>
      </c>
      <c r="X24" s="55">
        <v>292.3</v>
      </c>
      <c r="Y24" s="55">
        <v>297.04000000000002</v>
      </c>
      <c r="Z24" s="55">
        <v>315.54000000000002</v>
      </c>
    </row>
    <row r="25" spans="3:26" ht="12.75" x14ac:dyDescent="0.2">
      <c r="C25" s="54" t="s">
        <v>15</v>
      </c>
      <c r="D25" s="55">
        <v>0.74315699999999996</v>
      </c>
      <c r="E25" s="55">
        <v>0.79080899999999998</v>
      </c>
      <c r="F25" s="55">
        <v>0.79506100000000002</v>
      </c>
      <c r="G25" s="55">
        <v>0.82047800000000004</v>
      </c>
      <c r="H25" s="55">
        <v>0.74534199999999995</v>
      </c>
      <c r="I25" s="55">
        <v>0.77196100000000001</v>
      </c>
      <c r="J25" s="55">
        <v>0.78756400000000004</v>
      </c>
      <c r="K25" s="55">
        <v>0.78756400000000004</v>
      </c>
      <c r="L25" s="55">
        <v>0.78756400000000004</v>
      </c>
      <c r="M25" s="55">
        <v>1</v>
      </c>
      <c r="N25" s="55">
        <v>1</v>
      </c>
      <c r="O25" s="55">
        <v>1</v>
      </c>
      <c r="P25" s="55">
        <v>1</v>
      </c>
      <c r="Q25" s="55">
        <v>1</v>
      </c>
      <c r="R25" s="55">
        <v>1</v>
      </c>
      <c r="S25" s="55">
        <v>1</v>
      </c>
      <c r="T25" s="55">
        <v>1</v>
      </c>
      <c r="U25" s="55">
        <v>1</v>
      </c>
      <c r="V25" s="55">
        <v>1</v>
      </c>
      <c r="W25" s="55">
        <v>1</v>
      </c>
      <c r="X25" s="55">
        <v>1</v>
      </c>
      <c r="Y25" s="55">
        <v>1</v>
      </c>
      <c r="Z25" s="55">
        <v>1</v>
      </c>
    </row>
    <row r="26" spans="3:26" ht="12.75" x14ac:dyDescent="0.2">
      <c r="C26" s="54" t="s">
        <v>16</v>
      </c>
      <c r="D26" s="55">
        <v>77.400800000000004</v>
      </c>
      <c r="E26" s="55">
        <v>80.942099999999996</v>
      </c>
      <c r="F26" s="55">
        <v>84.393000000000001</v>
      </c>
      <c r="G26" s="55">
        <v>85.727999999999994</v>
      </c>
      <c r="H26" s="55">
        <v>83.888000000000005</v>
      </c>
      <c r="I26" s="55">
        <v>79.702100000000002</v>
      </c>
      <c r="J26" s="55">
        <v>81.299300000000002</v>
      </c>
      <c r="K26" s="55">
        <v>72.83</v>
      </c>
      <c r="L26" s="55">
        <v>78.8</v>
      </c>
      <c r="M26" s="55">
        <v>91.48</v>
      </c>
      <c r="N26" s="55">
        <v>84.74</v>
      </c>
      <c r="O26" s="55">
        <v>89.46</v>
      </c>
      <c r="P26" s="55">
        <v>83.6</v>
      </c>
      <c r="Q26" s="55">
        <v>74.569999999999993</v>
      </c>
      <c r="R26" s="55">
        <v>93.13</v>
      </c>
      <c r="S26" s="55">
        <v>91.9</v>
      </c>
      <c r="T26" s="55">
        <v>143.83000000000001</v>
      </c>
      <c r="U26" s="55">
        <v>179.88</v>
      </c>
      <c r="V26" s="55">
        <v>153.80000000000001</v>
      </c>
      <c r="W26" s="55">
        <v>158.84</v>
      </c>
      <c r="X26" s="55">
        <v>169.8</v>
      </c>
      <c r="Y26" s="55">
        <v>158.5</v>
      </c>
      <c r="Z26" s="55">
        <v>154.08000000000001</v>
      </c>
    </row>
    <row r="27" spans="3:26" ht="12.75" x14ac:dyDescent="0.2">
      <c r="C27" s="54" t="s">
        <v>17</v>
      </c>
      <c r="D27" s="55">
        <v>1787.42</v>
      </c>
      <c r="E27" s="55">
        <v>1909.98</v>
      </c>
      <c r="F27" s="55">
        <v>1997.45</v>
      </c>
      <c r="G27" s="55">
        <v>2082.71</v>
      </c>
      <c r="H27" s="55">
        <v>1913.72</v>
      </c>
      <c r="I27" s="55">
        <v>1942.03</v>
      </c>
      <c r="J27" s="55">
        <v>1</v>
      </c>
      <c r="K27" s="55">
        <v>1</v>
      </c>
      <c r="L27" s="55">
        <v>1</v>
      </c>
      <c r="M27" s="55">
        <v>1</v>
      </c>
      <c r="N27" s="55">
        <v>1</v>
      </c>
      <c r="O27" s="55">
        <v>1</v>
      </c>
      <c r="P27" s="55">
        <v>1</v>
      </c>
      <c r="Q27" s="55">
        <v>1</v>
      </c>
      <c r="R27" s="55">
        <v>1</v>
      </c>
      <c r="S27" s="55">
        <v>1</v>
      </c>
      <c r="T27" s="55">
        <v>1</v>
      </c>
      <c r="U27" s="55">
        <v>1</v>
      </c>
      <c r="V27" s="55">
        <v>1</v>
      </c>
      <c r="W27" s="55">
        <v>1</v>
      </c>
      <c r="X27" s="55">
        <v>1</v>
      </c>
      <c r="Y27" s="55">
        <v>1</v>
      </c>
      <c r="Z27" s="55">
        <v>1</v>
      </c>
    </row>
    <row r="28" spans="3:26" ht="12.75" x14ac:dyDescent="0.2">
      <c r="C28" s="54" t="s">
        <v>18</v>
      </c>
      <c r="D28" s="55"/>
      <c r="E28" s="55"/>
      <c r="F28" s="55"/>
      <c r="G28" s="55"/>
      <c r="H28" s="55"/>
      <c r="I28" s="55"/>
      <c r="J28" s="55"/>
      <c r="K28" s="55"/>
      <c r="L28" s="55">
        <v>1.5232000000000001</v>
      </c>
      <c r="M28" s="55">
        <v>1.4829000000000001</v>
      </c>
      <c r="N28" s="55">
        <v>1.4523999999999999</v>
      </c>
      <c r="O28" s="55">
        <v>1.5579000000000001</v>
      </c>
      <c r="P28" s="55">
        <v>1.5428999999999999</v>
      </c>
      <c r="Q28" s="55">
        <v>1.5550999999999999</v>
      </c>
      <c r="R28" s="55">
        <v>1.6069</v>
      </c>
      <c r="S28" s="55">
        <v>1.6547000000000001</v>
      </c>
      <c r="T28" s="55">
        <v>1.4850000000000001</v>
      </c>
      <c r="U28" s="55">
        <v>1.4836</v>
      </c>
      <c r="V28" s="55">
        <v>1.2504</v>
      </c>
      <c r="W28" s="55">
        <v>1.2156</v>
      </c>
      <c r="X28" s="55">
        <v>1.2072000000000001</v>
      </c>
      <c r="Y28" s="55">
        <v>1.2276</v>
      </c>
      <c r="Z28" s="55">
        <v>1.2023999999999999</v>
      </c>
    </row>
    <row r="29" spans="3:26" ht="12.75" x14ac:dyDescent="0.2">
      <c r="C29" s="54" t="s">
        <v>19</v>
      </c>
      <c r="D29" s="55">
        <v>40.177700000000002</v>
      </c>
      <c r="E29" s="55">
        <v>40.286900000000003</v>
      </c>
      <c r="F29" s="55">
        <v>39.1614</v>
      </c>
      <c r="G29" s="55">
        <v>38.697899999999997</v>
      </c>
      <c r="H29" s="55">
        <v>1</v>
      </c>
      <c r="I29" s="55">
        <v>1</v>
      </c>
      <c r="J29" s="55">
        <v>1</v>
      </c>
      <c r="K29" s="55">
        <v>1</v>
      </c>
      <c r="L29" s="55">
        <v>1</v>
      </c>
      <c r="M29" s="55">
        <v>1</v>
      </c>
      <c r="N29" s="55">
        <v>1</v>
      </c>
      <c r="O29" s="55">
        <v>1</v>
      </c>
      <c r="P29" s="55">
        <v>1</v>
      </c>
      <c r="Q29" s="55">
        <v>1</v>
      </c>
      <c r="R29" s="55">
        <v>1</v>
      </c>
      <c r="S29" s="55">
        <v>1</v>
      </c>
      <c r="T29" s="55">
        <v>1</v>
      </c>
      <c r="U29" s="55">
        <v>1</v>
      </c>
      <c r="V29" s="55">
        <v>1</v>
      </c>
      <c r="W29" s="55">
        <v>1</v>
      </c>
      <c r="X29" s="55">
        <v>1</v>
      </c>
      <c r="Y29" s="55">
        <v>1</v>
      </c>
      <c r="Z29" s="55">
        <v>1</v>
      </c>
    </row>
    <row r="30" spans="3:26" ht="12.75" x14ac:dyDescent="0.2">
      <c r="C30" s="54" t="s">
        <v>20</v>
      </c>
      <c r="D30" s="55">
        <v>1.0171600000000001</v>
      </c>
      <c r="E30" s="55">
        <v>0.66940200000000005</v>
      </c>
      <c r="F30" s="55">
        <v>0.67652199999999996</v>
      </c>
      <c r="G30" s="55">
        <v>0.70969000000000004</v>
      </c>
      <c r="H30" s="55">
        <v>0.70167400000000002</v>
      </c>
      <c r="I30" s="55">
        <v>0.65148399999999995</v>
      </c>
      <c r="J30" s="55">
        <v>0.66504799999999997</v>
      </c>
      <c r="K30" s="55">
        <v>0.58809999999999996</v>
      </c>
      <c r="L30" s="55">
        <v>0.57640000000000002</v>
      </c>
      <c r="M30" s="55">
        <v>0.55630000000000002</v>
      </c>
      <c r="N30" s="55">
        <v>0.61399999999999999</v>
      </c>
      <c r="O30" s="55">
        <v>0.67249999999999999</v>
      </c>
      <c r="P30" s="55">
        <v>0.69789999999999996</v>
      </c>
      <c r="Q30" s="55">
        <v>0.69620000000000004</v>
      </c>
      <c r="R30" s="55">
        <v>0.69720000000000004</v>
      </c>
      <c r="S30" s="55">
        <v>0.69640000000000002</v>
      </c>
      <c r="T30" s="55">
        <v>0.70830000000000004</v>
      </c>
      <c r="U30" s="55">
        <v>0.70930000000000004</v>
      </c>
      <c r="V30" s="55">
        <v>0.70940000000000003</v>
      </c>
      <c r="W30" s="55">
        <v>0.69950000000000001</v>
      </c>
      <c r="X30" s="55">
        <v>0.69769999999999999</v>
      </c>
      <c r="Y30" s="55">
        <v>0.70279999999999998</v>
      </c>
      <c r="Z30" s="55">
        <v>1</v>
      </c>
    </row>
    <row r="31" spans="3:26" ht="12.75" x14ac:dyDescent="0.2">
      <c r="C31" s="54" t="s">
        <v>21</v>
      </c>
      <c r="D31" s="55">
        <v>0.45008199999999998</v>
      </c>
      <c r="E31" s="55">
        <v>0.44082100000000002</v>
      </c>
      <c r="F31" s="55">
        <v>0.45278600000000002</v>
      </c>
      <c r="G31" s="55">
        <v>0.46321800000000002</v>
      </c>
      <c r="H31" s="55">
        <v>0.45073400000000002</v>
      </c>
      <c r="I31" s="55">
        <v>0.43304199999999998</v>
      </c>
      <c r="J31" s="55">
        <v>0.44159999999999999</v>
      </c>
      <c r="K31" s="55">
        <v>0.41510000000000002</v>
      </c>
      <c r="L31" s="55">
        <v>0.40749999999999997</v>
      </c>
      <c r="M31" s="55">
        <v>0.39939999999999998</v>
      </c>
      <c r="N31" s="55">
        <v>0.41820000000000002</v>
      </c>
      <c r="O31" s="55">
        <v>0.43169999999999997</v>
      </c>
      <c r="P31" s="55">
        <v>0.43430000000000002</v>
      </c>
      <c r="Q31" s="55">
        <v>0.42930000000000001</v>
      </c>
      <c r="R31" s="55">
        <v>0.42930000000000001</v>
      </c>
      <c r="S31" s="55">
        <v>0.42930000000000001</v>
      </c>
      <c r="T31" s="55">
        <v>1</v>
      </c>
      <c r="U31" s="55">
        <v>1</v>
      </c>
      <c r="V31" s="55">
        <v>1</v>
      </c>
      <c r="W31" s="55">
        <v>1</v>
      </c>
      <c r="X31" s="55">
        <v>1</v>
      </c>
      <c r="Y31" s="55">
        <v>1</v>
      </c>
      <c r="Z31" s="55">
        <v>1</v>
      </c>
    </row>
    <row r="32" spans="3:26" ht="12.75" x14ac:dyDescent="0.2">
      <c r="C32" s="54" t="s">
        <v>22</v>
      </c>
      <c r="D32" s="55">
        <v>2.1966999999999999</v>
      </c>
      <c r="E32" s="55">
        <v>2.1654100000000001</v>
      </c>
      <c r="F32" s="55">
        <v>2.1342400000000001</v>
      </c>
      <c r="G32" s="55">
        <v>2.1085699999999998</v>
      </c>
      <c r="H32" s="55">
        <v>2.18472</v>
      </c>
      <c r="I32" s="55">
        <v>2.22742</v>
      </c>
      <c r="J32" s="55">
        <v>2.2037100000000001</v>
      </c>
      <c r="K32" s="55">
        <v>2.2037100000000001</v>
      </c>
      <c r="L32" s="55">
        <v>2.2037100000000001</v>
      </c>
      <c r="M32" s="55">
        <v>2.2037100000000001</v>
      </c>
      <c r="N32" s="55">
        <v>1</v>
      </c>
      <c r="O32" s="55">
        <v>1</v>
      </c>
      <c r="P32" s="55">
        <v>1</v>
      </c>
      <c r="Q32" s="55">
        <v>1</v>
      </c>
      <c r="R32" s="55">
        <v>1</v>
      </c>
      <c r="S32" s="55">
        <v>1</v>
      </c>
      <c r="T32" s="55">
        <v>1</v>
      </c>
      <c r="U32" s="55">
        <v>1</v>
      </c>
      <c r="V32" s="55">
        <v>1</v>
      </c>
      <c r="W32" s="55">
        <v>1</v>
      </c>
      <c r="X32" s="55">
        <v>1</v>
      </c>
      <c r="Y32" s="55">
        <v>1</v>
      </c>
      <c r="Z32" s="55">
        <v>1</v>
      </c>
    </row>
    <row r="33" spans="3:26" ht="12.75" x14ac:dyDescent="0.2">
      <c r="C33" s="54" t="s">
        <v>23</v>
      </c>
      <c r="D33" s="55">
        <v>8.3848800000000008</v>
      </c>
      <c r="E33" s="55">
        <v>8.3876299999999997</v>
      </c>
      <c r="F33" s="55">
        <v>8.31752</v>
      </c>
      <c r="G33" s="55">
        <v>8.3119200000000006</v>
      </c>
      <c r="H33" s="55">
        <v>8.0605200000000004</v>
      </c>
      <c r="I33" s="55">
        <v>8.1137599999999992</v>
      </c>
      <c r="J33" s="55">
        <v>8.8713999999999995</v>
      </c>
      <c r="K33" s="55">
        <v>8.0764999999999993</v>
      </c>
      <c r="L33" s="55">
        <v>8.2334999999999994</v>
      </c>
      <c r="M33" s="55">
        <v>7.9515000000000002</v>
      </c>
      <c r="N33" s="55">
        <v>7.2755999999999998</v>
      </c>
      <c r="O33" s="55">
        <v>8.4140999999999995</v>
      </c>
      <c r="P33" s="55">
        <v>8.2364999999999995</v>
      </c>
      <c r="Q33" s="55">
        <v>7.9850000000000003</v>
      </c>
      <c r="R33" s="55">
        <v>8.2379999999999995</v>
      </c>
      <c r="S33" s="55">
        <v>7.9580000000000002</v>
      </c>
      <c r="T33" s="55">
        <v>9.75</v>
      </c>
      <c r="U33" s="55">
        <v>8.3000000000000007</v>
      </c>
      <c r="V33" s="55">
        <v>7.8</v>
      </c>
      <c r="W33" s="55">
        <v>7.7539999999999996</v>
      </c>
      <c r="X33" s="55">
        <v>7.3483000000000001</v>
      </c>
      <c r="Y33" s="55">
        <v>8.3629999999999995</v>
      </c>
      <c r="Z33" s="55">
        <v>9.0419999999999998</v>
      </c>
    </row>
    <row r="34" spans="3:26" ht="12.75" x14ac:dyDescent="0.2">
      <c r="C34" s="54" t="s">
        <v>24</v>
      </c>
      <c r="D34" s="55">
        <v>1.9132199999999999</v>
      </c>
      <c r="E34" s="55">
        <v>2.3932899999999999</v>
      </c>
      <c r="F34" s="55">
        <v>2.9803199999999999</v>
      </c>
      <c r="G34" s="55">
        <v>3.24702</v>
      </c>
      <c r="H34" s="55">
        <v>3.6010800000000001</v>
      </c>
      <c r="I34" s="55">
        <v>3.8801999999999999</v>
      </c>
      <c r="J34" s="55">
        <v>4.0894700000000004</v>
      </c>
      <c r="K34" s="55">
        <v>4.1586999999999996</v>
      </c>
      <c r="L34" s="55">
        <v>3.8498000000000001</v>
      </c>
      <c r="M34" s="55">
        <v>3.4952999999999999</v>
      </c>
      <c r="N34" s="55">
        <v>4.0209999999999999</v>
      </c>
      <c r="O34" s="55">
        <v>4.7019000000000002</v>
      </c>
      <c r="P34" s="55">
        <v>4.0845000000000002</v>
      </c>
      <c r="Q34" s="55">
        <v>3.86</v>
      </c>
      <c r="R34" s="55">
        <v>3.831</v>
      </c>
      <c r="S34" s="55">
        <v>3.5935000000000001</v>
      </c>
      <c r="T34" s="55">
        <v>4.1535000000000002</v>
      </c>
      <c r="U34" s="55">
        <v>4.1044999999999998</v>
      </c>
      <c r="V34" s="55">
        <v>3.9750000000000001</v>
      </c>
      <c r="W34" s="55">
        <v>4.4580000000000002</v>
      </c>
      <c r="X34" s="55">
        <v>4.0739999999999998</v>
      </c>
      <c r="Y34" s="55">
        <v>4.1543000000000001</v>
      </c>
      <c r="Z34" s="55">
        <v>4.2732000000000001</v>
      </c>
    </row>
    <row r="35" spans="3:26" ht="12.75" x14ac:dyDescent="0.2">
      <c r="C35" s="54" t="s">
        <v>25</v>
      </c>
      <c r="D35" s="55">
        <v>177.76</v>
      </c>
      <c r="E35" s="55">
        <v>197.05</v>
      </c>
      <c r="F35" s="55">
        <v>195.88399999999999</v>
      </c>
      <c r="G35" s="55">
        <v>196.505</v>
      </c>
      <c r="H35" s="55">
        <v>195.96799999999999</v>
      </c>
      <c r="I35" s="55">
        <v>202.137</v>
      </c>
      <c r="J35" s="55">
        <v>200.482</v>
      </c>
      <c r="K35" s="55">
        <v>200.482</v>
      </c>
      <c r="L35" s="55">
        <v>200.482</v>
      </c>
      <c r="M35" s="55">
        <v>200.482</v>
      </c>
      <c r="N35" s="55">
        <v>1</v>
      </c>
      <c r="O35" s="55">
        <v>1</v>
      </c>
      <c r="P35" s="55">
        <v>1</v>
      </c>
      <c r="Q35" s="55">
        <v>1</v>
      </c>
      <c r="R35" s="55">
        <v>1</v>
      </c>
      <c r="S35" s="55">
        <v>1</v>
      </c>
      <c r="T35" s="55">
        <v>1</v>
      </c>
      <c r="U35" s="55">
        <v>1</v>
      </c>
      <c r="V35" s="55">
        <v>1</v>
      </c>
      <c r="W35" s="55">
        <v>1</v>
      </c>
      <c r="X35" s="55">
        <v>1</v>
      </c>
      <c r="Y35" s="55">
        <v>1</v>
      </c>
      <c r="Z35" s="55">
        <v>1</v>
      </c>
    </row>
    <row r="36" spans="3:26" ht="12.75" x14ac:dyDescent="0.2">
      <c r="C36" s="54" t="s">
        <v>26</v>
      </c>
      <c r="D36" s="55">
        <v>5.5701399999999998E-2</v>
      </c>
      <c r="E36" s="55">
        <v>0.14235900000000001</v>
      </c>
      <c r="F36" s="55">
        <v>0.21734800000000001</v>
      </c>
      <c r="G36" s="55">
        <v>0.21734800000000001</v>
      </c>
      <c r="H36" s="55">
        <v>0.51823900000000001</v>
      </c>
      <c r="I36" s="55">
        <v>0.88590999999999998</v>
      </c>
      <c r="J36" s="55">
        <v>1.28139</v>
      </c>
      <c r="K36" s="55">
        <v>1.8345</v>
      </c>
      <c r="L36" s="55">
        <v>2.4142000000000001</v>
      </c>
      <c r="M36" s="55">
        <v>2.7816999999999998</v>
      </c>
      <c r="N36" s="55">
        <v>3.5135000000000001</v>
      </c>
      <c r="O36" s="55">
        <v>4.1158000000000001</v>
      </c>
      <c r="P36" s="55">
        <v>3.9390000000000001</v>
      </c>
      <c r="Q36" s="55">
        <v>3.6802000000000001</v>
      </c>
      <c r="R36" s="55">
        <v>3.3835000000000002</v>
      </c>
      <c r="S36" s="55">
        <v>3.6076999999999999</v>
      </c>
      <c r="T36" s="55">
        <v>4.0225</v>
      </c>
      <c r="U36" s="55">
        <v>4.2363</v>
      </c>
      <c r="V36" s="55">
        <v>4.2619999999999996</v>
      </c>
      <c r="W36" s="55">
        <v>4.3232999999999997</v>
      </c>
      <c r="X36" s="55">
        <v>4.4444999999999997</v>
      </c>
      <c r="Y36" s="55">
        <v>4.4710000000000001</v>
      </c>
      <c r="Z36" s="55">
        <v>4.4828000000000001</v>
      </c>
    </row>
    <row r="37" spans="3:26" ht="12.75" x14ac:dyDescent="0.2">
      <c r="C37" s="54" t="s">
        <v>27</v>
      </c>
      <c r="D37" s="55">
        <v>8.5489599999999992</v>
      </c>
      <c r="E37" s="55">
        <v>9.2963400000000007</v>
      </c>
      <c r="F37" s="55">
        <v>9.1779299999999999</v>
      </c>
      <c r="G37" s="55">
        <v>8.69726</v>
      </c>
      <c r="H37" s="55">
        <v>8.6280000000000001</v>
      </c>
      <c r="I37" s="55">
        <v>8.7323400000000007</v>
      </c>
      <c r="J37" s="55">
        <v>9.4880300000000002</v>
      </c>
      <c r="K37" s="55">
        <v>8.5625</v>
      </c>
      <c r="L37" s="55">
        <v>8.8313000000000006</v>
      </c>
      <c r="M37" s="55">
        <v>9.3011999999999997</v>
      </c>
      <c r="N37" s="55">
        <v>9.1527999999999992</v>
      </c>
      <c r="O37" s="55">
        <v>9.08</v>
      </c>
      <c r="P37" s="55">
        <v>9.0206</v>
      </c>
      <c r="Q37" s="55">
        <v>9.3885000000000005</v>
      </c>
      <c r="R37" s="55">
        <v>9.0404</v>
      </c>
      <c r="S37" s="55">
        <v>9.4414999999999996</v>
      </c>
      <c r="T37" s="55">
        <v>10.87</v>
      </c>
      <c r="U37" s="55">
        <v>10.252000000000001</v>
      </c>
      <c r="V37" s="55">
        <v>8.9655000000000005</v>
      </c>
      <c r="W37" s="55">
        <v>8.9120000000000008</v>
      </c>
      <c r="X37" s="55">
        <v>8.5820000000000007</v>
      </c>
      <c r="Y37" s="55">
        <v>8.8590999999999998</v>
      </c>
      <c r="Z37" s="55">
        <v>9.3930000000000007</v>
      </c>
    </row>
    <row r="38" spans="3:26" ht="12.75" x14ac:dyDescent="0.2">
      <c r="C38" s="54" t="s">
        <v>28</v>
      </c>
      <c r="D38" s="55">
        <v>119.51600000000001</v>
      </c>
      <c r="E38" s="55">
        <v>147.834</v>
      </c>
      <c r="F38" s="55">
        <v>156.46600000000001</v>
      </c>
      <c r="G38" s="55">
        <v>165.58199999999999</v>
      </c>
      <c r="H38" s="55">
        <v>177.28200000000001</v>
      </c>
      <c r="I38" s="55">
        <v>186.81</v>
      </c>
      <c r="J38" s="55">
        <v>188.81</v>
      </c>
      <c r="K38" s="55">
        <v>198.90600000000001</v>
      </c>
      <c r="L38" s="55">
        <v>213.54</v>
      </c>
      <c r="M38" s="55">
        <v>218.83600000000001</v>
      </c>
      <c r="N38" s="55">
        <v>230.15799999999999</v>
      </c>
      <c r="O38" s="55">
        <v>236.7</v>
      </c>
      <c r="P38" s="55">
        <v>239.76</v>
      </c>
      <c r="Q38" s="55">
        <v>239.5</v>
      </c>
      <c r="R38" s="55">
        <v>239.64</v>
      </c>
      <c r="S38" s="55">
        <v>1</v>
      </c>
      <c r="T38" s="55">
        <v>1</v>
      </c>
      <c r="U38" s="55">
        <v>1</v>
      </c>
      <c r="V38" s="55">
        <v>1</v>
      </c>
      <c r="W38" s="55">
        <v>1</v>
      </c>
      <c r="X38" s="55">
        <v>1</v>
      </c>
      <c r="Y38" s="55">
        <v>1</v>
      </c>
      <c r="Z38" s="55">
        <v>1</v>
      </c>
    </row>
    <row r="39" spans="3:26" ht="12.75" x14ac:dyDescent="0.2">
      <c r="C39" s="54" t="s">
        <v>63</v>
      </c>
      <c r="D39" s="55"/>
      <c r="E39" s="55">
        <v>37.042499999999997</v>
      </c>
      <c r="F39" s="55">
        <v>38.472000000000001</v>
      </c>
      <c r="G39" s="55">
        <v>38.978999999999999</v>
      </c>
      <c r="H39" s="55">
        <v>39.951700000000002</v>
      </c>
      <c r="I39" s="55">
        <v>38.4343</v>
      </c>
      <c r="J39" s="55">
        <v>43.2089</v>
      </c>
      <c r="K39" s="55">
        <v>42.402000000000001</v>
      </c>
      <c r="L39" s="55">
        <v>43.933</v>
      </c>
      <c r="M39" s="55">
        <v>42.78</v>
      </c>
      <c r="N39" s="55">
        <v>41.503</v>
      </c>
      <c r="O39" s="55">
        <v>41.17</v>
      </c>
      <c r="P39" s="55">
        <v>38.744999999999997</v>
      </c>
      <c r="Q39" s="55">
        <v>37.880000000000003</v>
      </c>
      <c r="R39" s="55">
        <v>34.435000000000002</v>
      </c>
      <c r="S39" s="55">
        <v>33.582999999999998</v>
      </c>
      <c r="T39" s="55">
        <v>30.126000000000001</v>
      </c>
      <c r="U39" s="55">
        <v>1</v>
      </c>
      <c r="V39" s="55">
        <v>1</v>
      </c>
      <c r="W39" s="55">
        <v>1</v>
      </c>
      <c r="X39" s="55">
        <v>1</v>
      </c>
      <c r="Y39" s="55">
        <v>1</v>
      </c>
      <c r="Z39" s="55">
        <v>1</v>
      </c>
    </row>
    <row r="40" spans="3:26" ht="12.75" x14ac:dyDescent="0.2">
      <c r="C40" s="54" t="s">
        <v>30</v>
      </c>
      <c r="D40" s="55">
        <v>1.03707E-2</v>
      </c>
      <c r="E40" s="55">
        <v>1.6146600000000001E-2</v>
      </c>
      <c r="F40" s="55">
        <v>4.7302999999999998E-2</v>
      </c>
      <c r="G40" s="55">
        <v>8.0441499999999999E-2</v>
      </c>
      <c r="H40" s="55">
        <v>0.135042</v>
      </c>
      <c r="I40" s="55">
        <v>0.226634</v>
      </c>
      <c r="J40" s="55">
        <v>0.36574800000000002</v>
      </c>
      <c r="K40" s="55">
        <v>0.54459999999999997</v>
      </c>
      <c r="L40" s="55">
        <v>0.62429999999999997</v>
      </c>
      <c r="M40" s="55">
        <v>1.2695000000000001</v>
      </c>
      <c r="N40" s="55">
        <v>1.738</v>
      </c>
      <c r="O40" s="55">
        <v>1.7716000000000001</v>
      </c>
      <c r="P40" s="55">
        <v>1.8362000000000001</v>
      </c>
      <c r="Q40" s="55">
        <v>1.5924</v>
      </c>
      <c r="R40" s="55">
        <v>1.8640000000000001</v>
      </c>
      <c r="S40" s="55">
        <v>1.7170000000000001</v>
      </c>
      <c r="T40" s="55">
        <v>2.1488</v>
      </c>
      <c r="U40" s="55">
        <v>2.1547000000000001</v>
      </c>
      <c r="V40" s="55">
        <v>2.0693999999999999</v>
      </c>
      <c r="W40" s="55">
        <v>2.4432</v>
      </c>
      <c r="X40" s="55">
        <v>2.3551000000000002</v>
      </c>
      <c r="Y40" s="55">
        <v>2.9605000000000001</v>
      </c>
      <c r="Z40" s="55">
        <v>2.8319999999999999</v>
      </c>
    </row>
    <row r="41" spans="3:26" ht="12.75" x14ac:dyDescent="0.2">
      <c r="C41" s="54" t="s">
        <v>34</v>
      </c>
      <c r="D41" s="55">
        <v>0.79822099999999996</v>
      </c>
      <c r="E41" s="55">
        <v>0.755108</v>
      </c>
      <c r="F41" s="55">
        <v>0.78707400000000005</v>
      </c>
      <c r="G41" s="55">
        <v>0.84724200000000005</v>
      </c>
      <c r="H41" s="55">
        <v>0.73727299999999996</v>
      </c>
      <c r="I41" s="55">
        <v>0.66675499999999999</v>
      </c>
      <c r="J41" s="55">
        <v>0.70545500000000005</v>
      </c>
      <c r="K41" s="55">
        <v>0.62170000000000003</v>
      </c>
      <c r="L41" s="55">
        <v>0.62409999999999999</v>
      </c>
      <c r="M41" s="55">
        <v>0.60850000000000004</v>
      </c>
      <c r="N41" s="55">
        <v>0.65049999999999997</v>
      </c>
      <c r="O41" s="55">
        <v>0.70479999999999998</v>
      </c>
      <c r="P41" s="55">
        <v>0.70504999999999995</v>
      </c>
      <c r="Q41" s="55">
        <v>0.68530000000000002</v>
      </c>
      <c r="R41" s="55">
        <v>0.67149999999999999</v>
      </c>
      <c r="S41" s="55">
        <v>0.73334999999999995</v>
      </c>
      <c r="T41" s="55">
        <v>0.95250000000000001</v>
      </c>
      <c r="U41" s="55">
        <v>0.8881</v>
      </c>
      <c r="V41" s="55">
        <v>0.86075000000000002</v>
      </c>
      <c r="W41" s="55">
        <v>0.83530000000000004</v>
      </c>
      <c r="X41" s="55">
        <v>0.81610000000000005</v>
      </c>
      <c r="Y41" s="55">
        <v>0.8337</v>
      </c>
      <c r="Z41" s="55">
        <v>0.77890000000000004</v>
      </c>
    </row>
    <row r="44" spans="3:26" ht="12.75" x14ac:dyDescent="0.2">
      <c r="C44" s="54"/>
      <c r="D44" s="54" t="s">
        <v>77</v>
      </c>
      <c r="E44" s="54" t="s">
        <v>78</v>
      </c>
      <c r="F44" s="54" t="s">
        <v>79</v>
      </c>
      <c r="G44" s="54" t="s">
        <v>80</v>
      </c>
      <c r="H44" s="54" t="s">
        <v>81</v>
      </c>
      <c r="I44" s="54" t="s">
        <v>82</v>
      </c>
      <c r="J44" s="54" t="s">
        <v>83</v>
      </c>
      <c r="K44" s="54" t="s">
        <v>84</v>
      </c>
      <c r="L44" s="54" t="s">
        <v>85</v>
      </c>
      <c r="M44" s="54" t="s">
        <v>86</v>
      </c>
      <c r="N44" s="54" t="s">
        <v>87</v>
      </c>
      <c r="O44" s="54" t="s">
        <v>88</v>
      </c>
      <c r="P44" s="54" t="s">
        <v>89</v>
      </c>
      <c r="Q44" s="54" t="s">
        <v>90</v>
      </c>
      <c r="R44" s="54" t="s">
        <v>91</v>
      </c>
      <c r="S44" s="54" t="s">
        <v>92</v>
      </c>
      <c r="T44" s="54" t="s">
        <v>93</v>
      </c>
      <c r="U44" s="54" t="s">
        <v>94</v>
      </c>
      <c r="V44" s="54" t="s">
        <v>95</v>
      </c>
      <c r="W44" s="54" t="s">
        <v>96</v>
      </c>
      <c r="X44" s="54" t="s">
        <v>97</v>
      </c>
      <c r="Y44" s="54" t="s">
        <v>98</v>
      </c>
      <c r="Z44" s="54" t="s">
        <v>99</v>
      </c>
    </row>
    <row r="45" spans="3:26" ht="12.75" x14ac:dyDescent="0.2">
      <c r="C45" s="54" t="s">
        <v>0</v>
      </c>
      <c r="D45" s="55">
        <v>13.760300000000001</v>
      </c>
      <c r="E45" s="55">
        <v>13.760300000000001</v>
      </c>
      <c r="F45" s="55">
        <v>13.760300000000001</v>
      </c>
      <c r="G45" s="55">
        <v>13.760300000000001</v>
      </c>
      <c r="H45" s="55">
        <v>13.760300000000001</v>
      </c>
      <c r="I45" s="55">
        <v>13.760300000000001</v>
      </c>
      <c r="J45" s="55">
        <v>13.760300000000001</v>
      </c>
      <c r="K45" s="55">
        <v>13.760300000000001</v>
      </c>
      <c r="L45" s="55">
        <v>1</v>
      </c>
      <c r="M45" s="55">
        <v>1</v>
      </c>
      <c r="N45" s="55">
        <v>1</v>
      </c>
      <c r="O45" s="55">
        <v>1</v>
      </c>
      <c r="P45" s="55">
        <v>1</v>
      </c>
      <c r="Q45" s="55">
        <v>1</v>
      </c>
      <c r="R45" s="55">
        <v>1</v>
      </c>
      <c r="S45" s="55">
        <v>1</v>
      </c>
      <c r="T45" s="55">
        <v>1</v>
      </c>
      <c r="U45" s="55">
        <v>1</v>
      </c>
      <c r="V45" s="55">
        <v>1</v>
      </c>
      <c r="W45" s="55">
        <v>1</v>
      </c>
      <c r="X45" s="55">
        <v>1</v>
      </c>
      <c r="Y45" s="55">
        <v>1</v>
      </c>
      <c r="Z45" s="55">
        <v>1</v>
      </c>
    </row>
    <row r="46" spans="3:26" ht="12.75" x14ac:dyDescent="0.2">
      <c r="C46" s="54" t="s">
        <v>1</v>
      </c>
      <c r="D46" s="55">
        <v>40.3399</v>
      </c>
      <c r="E46" s="55">
        <v>40.3399</v>
      </c>
      <c r="F46" s="55">
        <v>40.3399</v>
      </c>
      <c r="G46" s="55">
        <v>40.3399</v>
      </c>
      <c r="H46" s="55">
        <v>40.3399</v>
      </c>
      <c r="I46" s="55">
        <v>40.3399</v>
      </c>
      <c r="J46" s="55">
        <v>40.3399</v>
      </c>
      <c r="K46" s="55">
        <v>40.3399</v>
      </c>
      <c r="L46" s="55">
        <v>1</v>
      </c>
      <c r="M46" s="55">
        <v>1</v>
      </c>
      <c r="N46" s="55">
        <v>1</v>
      </c>
      <c r="O46" s="55">
        <v>1</v>
      </c>
      <c r="P46" s="55">
        <v>1</v>
      </c>
      <c r="Q46" s="55">
        <v>1</v>
      </c>
      <c r="R46" s="55">
        <v>1</v>
      </c>
      <c r="S46" s="55">
        <v>1</v>
      </c>
      <c r="T46" s="55">
        <v>1</v>
      </c>
      <c r="U46" s="55">
        <v>1</v>
      </c>
      <c r="V46" s="55">
        <v>1</v>
      </c>
      <c r="W46" s="55">
        <v>1</v>
      </c>
      <c r="X46" s="55">
        <v>1</v>
      </c>
      <c r="Y46" s="55">
        <v>1</v>
      </c>
      <c r="Z46" s="55">
        <v>1</v>
      </c>
    </row>
    <row r="47" spans="3:26" ht="12.75" x14ac:dyDescent="0.2">
      <c r="C47" s="54" t="s">
        <v>2</v>
      </c>
      <c r="D47" s="55">
        <v>1.9558</v>
      </c>
      <c r="E47" s="55">
        <v>1.9558</v>
      </c>
      <c r="F47" s="55">
        <v>1.9558</v>
      </c>
      <c r="G47" s="55">
        <v>1.9558</v>
      </c>
      <c r="H47" s="55">
        <v>1.9558</v>
      </c>
      <c r="I47" s="55">
        <v>1.9558</v>
      </c>
      <c r="J47" s="55">
        <v>1.9558</v>
      </c>
      <c r="K47" s="55">
        <v>1.9558</v>
      </c>
      <c r="L47" s="55">
        <v>1.9558</v>
      </c>
      <c r="M47" s="55">
        <v>1.9558</v>
      </c>
      <c r="N47" s="55">
        <v>1.9558</v>
      </c>
      <c r="O47" s="55">
        <v>1.9558</v>
      </c>
      <c r="P47" s="55">
        <v>1.9558</v>
      </c>
      <c r="Q47" s="55">
        <v>1.9558</v>
      </c>
      <c r="R47" s="55">
        <v>1.9558</v>
      </c>
      <c r="S47" s="55">
        <v>1.9558</v>
      </c>
      <c r="T47" s="55">
        <v>1.9558</v>
      </c>
      <c r="U47" s="55">
        <v>1.9558</v>
      </c>
      <c r="V47" s="55">
        <v>1.9558</v>
      </c>
      <c r="W47" s="55">
        <v>1.9558</v>
      </c>
      <c r="X47" s="55">
        <v>1.9558</v>
      </c>
      <c r="Y47" s="55">
        <v>1.9558</v>
      </c>
      <c r="Z47" s="55">
        <v>1.9558</v>
      </c>
    </row>
    <row r="48" spans="3:26" ht="12.75" x14ac:dyDescent="0.2">
      <c r="C48" s="54" t="s">
        <v>3</v>
      </c>
      <c r="D48" s="55">
        <v>1.2023999999999999</v>
      </c>
      <c r="E48" s="55">
        <v>1.2023999999999999</v>
      </c>
      <c r="F48" s="55">
        <v>1.2023999999999999</v>
      </c>
      <c r="G48" s="55">
        <v>1.2023999999999999</v>
      </c>
      <c r="H48" s="55">
        <v>1.2023999999999999</v>
      </c>
      <c r="I48" s="55">
        <v>1.2023999999999999</v>
      </c>
      <c r="J48" s="55">
        <v>1.2023999999999999</v>
      </c>
      <c r="K48" s="55">
        <v>1.2023999999999999</v>
      </c>
      <c r="L48" s="55">
        <v>1.2023999999999999</v>
      </c>
      <c r="M48" s="55">
        <v>1.2023999999999999</v>
      </c>
      <c r="N48" s="55">
        <v>1.2023999999999999</v>
      </c>
      <c r="O48" s="55">
        <v>1.2023999999999999</v>
      </c>
      <c r="P48" s="55">
        <v>1.2023999999999999</v>
      </c>
      <c r="Q48" s="55">
        <v>1.2023999999999999</v>
      </c>
      <c r="R48" s="55">
        <v>1.2023999999999999</v>
      </c>
      <c r="S48" s="55">
        <v>1.2023999999999999</v>
      </c>
      <c r="T48" s="55">
        <v>1.2023999999999999</v>
      </c>
      <c r="U48" s="55">
        <v>1.2023999999999999</v>
      </c>
      <c r="V48" s="55">
        <v>1.2023999999999999</v>
      </c>
      <c r="W48" s="55">
        <v>1.2023999999999999</v>
      </c>
      <c r="X48" s="55">
        <v>1.2023999999999999</v>
      </c>
      <c r="Y48" s="55">
        <v>1.2023999999999999</v>
      </c>
      <c r="Z48" s="55">
        <v>1.2023999999999999</v>
      </c>
    </row>
    <row r="49" spans="3:26" ht="12.75" x14ac:dyDescent="0.2">
      <c r="C49" s="54" t="s">
        <v>4</v>
      </c>
      <c r="D49" s="55">
        <v>0.58526999999999996</v>
      </c>
      <c r="E49" s="55">
        <v>0.58526999999999996</v>
      </c>
      <c r="F49" s="55">
        <v>0.58526999999999996</v>
      </c>
      <c r="G49" s="55">
        <v>0.58526999999999996</v>
      </c>
      <c r="H49" s="55">
        <v>0.58526999999999996</v>
      </c>
      <c r="I49" s="55">
        <v>0.58526999999999996</v>
      </c>
      <c r="J49" s="55">
        <v>0.58526999999999996</v>
      </c>
      <c r="K49" s="55">
        <v>0.58526999999999996</v>
      </c>
      <c r="L49" s="55">
        <v>0.58526999999999996</v>
      </c>
      <c r="M49" s="55">
        <v>0.58526999999999996</v>
      </c>
      <c r="N49" s="55">
        <v>0.58526999999999996</v>
      </c>
      <c r="O49" s="55">
        <v>0.58526999999999996</v>
      </c>
      <c r="P49" s="55">
        <v>0.58526999999999996</v>
      </c>
      <c r="Q49" s="55">
        <v>0.58526999999999996</v>
      </c>
      <c r="R49" s="55">
        <v>0.58526999999999996</v>
      </c>
      <c r="S49" s="55">
        <v>0.58526999999999996</v>
      </c>
      <c r="T49" s="55">
        <v>1</v>
      </c>
      <c r="U49" s="55">
        <v>1</v>
      </c>
      <c r="V49" s="55">
        <v>1</v>
      </c>
      <c r="W49" s="55">
        <v>1</v>
      </c>
      <c r="X49" s="55">
        <v>1</v>
      </c>
      <c r="Y49" s="55">
        <v>1</v>
      </c>
      <c r="Z49" s="55">
        <v>1</v>
      </c>
    </row>
    <row r="50" spans="3:26" ht="12.75" x14ac:dyDescent="0.2">
      <c r="C50" s="54" t="s">
        <v>64</v>
      </c>
      <c r="D50" s="55">
        <v>27.734999999999999</v>
      </c>
      <c r="E50" s="55">
        <v>27.734999999999999</v>
      </c>
      <c r="F50" s="55">
        <v>27.734999999999999</v>
      </c>
      <c r="G50" s="55">
        <v>27.734999999999999</v>
      </c>
      <c r="H50" s="55">
        <v>27.734999999999999</v>
      </c>
      <c r="I50" s="55">
        <v>27.734999999999999</v>
      </c>
      <c r="J50" s="55">
        <v>27.734999999999999</v>
      </c>
      <c r="K50" s="55">
        <v>27.734999999999999</v>
      </c>
      <c r="L50" s="55">
        <v>27.734999999999999</v>
      </c>
      <c r="M50" s="55">
        <v>27.734999999999999</v>
      </c>
      <c r="N50" s="55">
        <v>27.734999999999999</v>
      </c>
      <c r="O50" s="55">
        <v>27.734999999999999</v>
      </c>
      <c r="P50" s="55">
        <v>27.734999999999999</v>
      </c>
      <c r="Q50" s="55">
        <v>27.734999999999999</v>
      </c>
      <c r="R50" s="55">
        <v>27.734999999999999</v>
      </c>
      <c r="S50" s="55">
        <v>27.734999999999999</v>
      </c>
      <c r="T50" s="55">
        <v>27.734999999999999</v>
      </c>
      <c r="U50" s="55">
        <v>27.734999999999999</v>
      </c>
      <c r="V50" s="55">
        <v>27.734999999999999</v>
      </c>
      <c r="W50" s="55">
        <v>27.734999999999999</v>
      </c>
      <c r="X50" s="55">
        <v>27.734999999999999</v>
      </c>
      <c r="Y50" s="55">
        <v>27.734999999999999</v>
      </c>
      <c r="Z50" s="55">
        <v>27.734999999999999</v>
      </c>
    </row>
    <row r="51" spans="3:26" ht="12.75" x14ac:dyDescent="0.2">
      <c r="C51" s="54" t="s">
        <v>6</v>
      </c>
      <c r="D51" s="55">
        <v>1.95583</v>
      </c>
      <c r="E51" s="55">
        <v>1.95583</v>
      </c>
      <c r="F51" s="55">
        <v>1.95583</v>
      </c>
      <c r="G51" s="55">
        <v>1.95583</v>
      </c>
      <c r="H51" s="55">
        <v>1.95583</v>
      </c>
      <c r="I51" s="55">
        <v>1.95583</v>
      </c>
      <c r="J51" s="55">
        <v>1.95583</v>
      </c>
      <c r="K51" s="55">
        <v>1.95583</v>
      </c>
      <c r="L51" s="55">
        <v>1.95583</v>
      </c>
      <c r="M51" s="55">
        <v>1.95583</v>
      </c>
      <c r="N51" s="55">
        <v>1</v>
      </c>
      <c r="O51" s="55">
        <v>1</v>
      </c>
      <c r="P51" s="55">
        <v>1</v>
      </c>
      <c r="Q51" s="55">
        <v>1</v>
      </c>
      <c r="R51" s="55">
        <v>1</v>
      </c>
      <c r="S51" s="55">
        <v>1</v>
      </c>
      <c r="T51" s="55">
        <v>1</v>
      </c>
      <c r="U51" s="55">
        <v>1</v>
      </c>
      <c r="V51" s="55">
        <v>1</v>
      </c>
      <c r="W51" s="55">
        <v>1</v>
      </c>
      <c r="X51" s="55">
        <v>1</v>
      </c>
      <c r="Y51" s="55">
        <v>1</v>
      </c>
      <c r="Z51" s="55">
        <v>1</v>
      </c>
    </row>
    <row r="52" spans="3:26" ht="12.75" x14ac:dyDescent="0.2">
      <c r="C52" s="54" t="s">
        <v>7</v>
      </c>
      <c r="D52" s="55">
        <v>7.4452999999999996</v>
      </c>
      <c r="E52" s="55">
        <v>7.4452999999999996</v>
      </c>
      <c r="F52" s="55">
        <v>7.4452999999999996</v>
      </c>
      <c r="G52" s="55">
        <v>7.4452999999999996</v>
      </c>
      <c r="H52" s="55">
        <v>7.4452999999999996</v>
      </c>
      <c r="I52" s="55">
        <v>7.4452999999999996</v>
      </c>
      <c r="J52" s="55">
        <v>7.4452999999999996</v>
      </c>
      <c r="K52" s="55">
        <v>7.4452999999999996</v>
      </c>
      <c r="L52" s="55">
        <v>7.4452999999999996</v>
      </c>
      <c r="M52" s="55">
        <v>7.4452999999999996</v>
      </c>
      <c r="N52" s="55">
        <v>7.4452999999999996</v>
      </c>
      <c r="O52" s="55">
        <v>7.4452999999999996</v>
      </c>
      <c r="P52" s="55">
        <v>7.4452999999999996</v>
      </c>
      <c r="Q52" s="55">
        <v>7.4452999999999996</v>
      </c>
      <c r="R52" s="55">
        <v>7.4452999999999996</v>
      </c>
      <c r="S52" s="55">
        <v>7.4452999999999996</v>
      </c>
      <c r="T52" s="55">
        <v>7.4452999999999996</v>
      </c>
      <c r="U52" s="55">
        <v>7.4452999999999996</v>
      </c>
      <c r="V52" s="55">
        <v>7.4452999999999996</v>
      </c>
      <c r="W52" s="55">
        <v>7.4452999999999996</v>
      </c>
      <c r="X52" s="55">
        <v>7.4452999999999996</v>
      </c>
      <c r="Y52" s="55">
        <v>7.4452999999999996</v>
      </c>
      <c r="Z52" s="55">
        <v>7.4452999999999996</v>
      </c>
    </row>
    <row r="53" spans="3:26" ht="12.75" x14ac:dyDescent="0.2">
      <c r="C53" s="54" t="s">
        <v>8</v>
      </c>
      <c r="D53" s="55">
        <v>15.646599999999999</v>
      </c>
      <c r="E53" s="55">
        <v>15.646599999999999</v>
      </c>
      <c r="F53" s="55">
        <v>15.646599999999999</v>
      </c>
      <c r="G53" s="55">
        <v>15.646599999999999</v>
      </c>
      <c r="H53" s="55">
        <v>15.646599999999999</v>
      </c>
      <c r="I53" s="55">
        <v>15.646599999999999</v>
      </c>
      <c r="J53" s="55">
        <v>15.646599999999999</v>
      </c>
      <c r="K53" s="55">
        <v>15.646599999999999</v>
      </c>
      <c r="L53" s="55">
        <v>15.646599999999999</v>
      </c>
      <c r="M53" s="55">
        <v>15.646599999999999</v>
      </c>
      <c r="N53" s="55">
        <v>15.646599999999999</v>
      </c>
      <c r="O53" s="55">
        <v>15.646599999999999</v>
      </c>
      <c r="P53" s="55">
        <v>15.646599999999999</v>
      </c>
      <c r="Q53" s="55">
        <v>15.646599999999999</v>
      </c>
      <c r="R53" s="55">
        <v>15.646599999999999</v>
      </c>
      <c r="S53" s="55">
        <v>15.646599999999999</v>
      </c>
      <c r="T53" s="55">
        <v>15.646599999999999</v>
      </c>
      <c r="U53" s="55">
        <v>15.646599999999999</v>
      </c>
      <c r="V53" s="55">
        <v>15.646599999999999</v>
      </c>
      <c r="W53" s="55">
        <v>1</v>
      </c>
      <c r="X53" s="55">
        <v>1</v>
      </c>
      <c r="Y53" s="55">
        <v>1</v>
      </c>
      <c r="Z53" s="55">
        <v>1</v>
      </c>
    </row>
    <row r="54" spans="3:26" ht="12.75" x14ac:dyDescent="0.2">
      <c r="C54" s="54" t="s">
        <v>9</v>
      </c>
      <c r="D54" s="55">
        <v>166.386</v>
      </c>
      <c r="E54" s="55">
        <v>166.386</v>
      </c>
      <c r="F54" s="55">
        <v>166.386</v>
      </c>
      <c r="G54" s="55">
        <v>166.386</v>
      </c>
      <c r="H54" s="55">
        <v>166.386</v>
      </c>
      <c r="I54" s="55">
        <v>166.386</v>
      </c>
      <c r="J54" s="55">
        <v>166.386</v>
      </c>
      <c r="K54" s="55">
        <v>166.386</v>
      </c>
      <c r="L54" s="55">
        <v>166.386</v>
      </c>
      <c r="M54" s="55">
        <v>1</v>
      </c>
      <c r="N54" s="55">
        <v>1</v>
      </c>
      <c r="O54" s="55">
        <v>1</v>
      </c>
      <c r="P54" s="55">
        <v>1</v>
      </c>
      <c r="Q54" s="55">
        <v>1</v>
      </c>
      <c r="R54" s="55">
        <v>1</v>
      </c>
      <c r="S54" s="55">
        <v>1</v>
      </c>
      <c r="T54" s="55">
        <v>1</v>
      </c>
      <c r="U54" s="55">
        <v>1</v>
      </c>
      <c r="V54" s="55">
        <v>1</v>
      </c>
      <c r="W54" s="55">
        <v>1</v>
      </c>
      <c r="X54" s="55">
        <v>1</v>
      </c>
      <c r="Y54" s="55">
        <v>1</v>
      </c>
      <c r="Z54" s="55">
        <v>1</v>
      </c>
    </row>
    <row r="55" spans="3:26" ht="12.75" x14ac:dyDescent="0.2">
      <c r="C55" s="54" t="s">
        <v>10</v>
      </c>
      <c r="D55" s="55">
        <v>5.9457300000000002</v>
      </c>
      <c r="E55" s="55">
        <v>5.9457300000000002</v>
      </c>
      <c r="F55" s="55">
        <v>5.9457300000000002</v>
      </c>
      <c r="G55" s="55">
        <v>5.9457300000000002</v>
      </c>
      <c r="H55" s="55">
        <v>5.9457300000000002</v>
      </c>
      <c r="I55" s="55">
        <v>5.9457300000000002</v>
      </c>
      <c r="J55" s="55">
        <v>5.9457300000000002</v>
      </c>
      <c r="K55" s="55">
        <v>5.9457300000000002</v>
      </c>
      <c r="L55" s="55">
        <v>5.9457300000000002</v>
      </c>
      <c r="M55" s="55">
        <v>1</v>
      </c>
      <c r="N55" s="55">
        <v>1</v>
      </c>
      <c r="O55" s="55">
        <v>1</v>
      </c>
      <c r="P55" s="55">
        <v>1</v>
      </c>
      <c r="Q55" s="55">
        <v>1</v>
      </c>
      <c r="R55" s="55">
        <v>1</v>
      </c>
      <c r="S55" s="55">
        <v>1</v>
      </c>
      <c r="T55" s="55">
        <v>1</v>
      </c>
      <c r="U55" s="55">
        <v>1</v>
      </c>
      <c r="V55" s="55">
        <v>1</v>
      </c>
      <c r="W55" s="55">
        <v>1</v>
      </c>
      <c r="X55" s="55">
        <v>1</v>
      </c>
      <c r="Y55" s="55">
        <v>1</v>
      </c>
      <c r="Z55" s="55">
        <v>1</v>
      </c>
    </row>
    <row r="56" spans="3:26" ht="12.75" x14ac:dyDescent="0.2">
      <c r="C56" s="54" t="s">
        <v>11</v>
      </c>
      <c r="D56" s="55">
        <v>6.5774499999999998</v>
      </c>
      <c r="E56" s="55">
        <v>6.5774499999999998</v>
      </c>
      <c r="F56" s="55">
        <v>6.5757899999999996</v>
      </c>
      <c r="G56" s="55">
        <v>6.4397900000000003</v>
      </c>
      <c r="H56" s="55">
        <v>6.5619300000000003</v>
      </c>
      <c r="I56" s="55">
        <v>6.6121400000000001</v>
      </c>
      <c r="J56" s="55">
        <v>6.5595699999999999</v>
      </c>
      <c r="K56" s="55">
        <v>6.5595699999999999</v>
      </c>
      <c r="L56" s="55">
        <v>6.5595699999999999</v>
      </c>
      <c r="M56" s="55">
        <v>1</v>
      </c>
      <c r="N56" s="55">
        <v>1</v>
      </c>
      <c r="O56" s="55">
        <v>1</v>
      </c>
      <c r="P56" s="55">
        <v>1</v>
      </c>
      <c r="Q56" s="55">
        <v>1</v>
      </c>
      <c r="R56" s="55">
        <v>1</v>
      </c>
      <c r="S56" s="55">
        <v>1</v>
      </c>
      <c r="T56" s="55">
        <v>1</v>
      </c>
      <c r="U56" s="55">
        <v>1</v>
      </c>
      <c r="V56" s="55">
        <v>1</v>
      </c>
      <c r="W56" s="55">
        <v>1</v>
      </c>
      <c r="X56" s="55">
        <v>1</v>
      </c>
      <c r="Y56" s="55">
        <v>1</v>
      </c>
      <c r="Z56" s="55">
        <v>1</v>
      </c>
    </row>
    <row r="57" spans="3:26" ht="12.75" x14ac:dyDescent="0.2">
      <c r="C57" s="54" t="s">
        <v>12</v>
      </c>
      <c r="D57" s="55">
        <v>340.75</v>
      </c>
      <c r="E57" s="55">
        <v>340.75</v>
      </c>
      <c r="F57" s="55">
        <v>340.75</v>
      </c>
      <c r="G57" s="55">
        <v>340.75</v>
      </c>
      <c r="H57" s="55">
        <v>340.75</v>
      </c>
      <c r="I57" s="55">
        <v>340.75</v>
      </c>
      <c r="J57" s="55">
        <v>340.75</v>
      </c>
      <c r="K57" s="55">
        <v>340.75</v>
      </c>
      <c r="L57" s="55">
        <v>340.75</v>
      </c>
      <c r="M57" s="55">
        <v>340.75</v>
      </c>
      <c r="N57" s="55">
        <v>1</v>
      </c>
      <c r="O57" s="55">
        <v>1</v>
      </c>
      <c r="P57" s="55">
        <v>1</v>
      </c>
      <c r="Q57" s="55">
        <v>1</v>
      </c>
      <c r="R57" s="55">
        <v>1</v>
      </c>
      <c r="S57" s="55">
        <v>1</v>
      </c>
      <c r="T57" s="55">
        <v>1</v>
      </c>
      <c r="U57" s="55">
        <v>1</v>
      </c>
      <c r="V57" s="55">
        <v>1</v>
      </c>
      <c r="W57" s="55">
        <v>1</v>
      </c>
      <c r="X57" s="55">
        <v>1</v>
      </c>
      <c r="Y57" s="55">
        <v>1</v>
      </c>
      <c r="Z57" s="55">
        <v>1</v>
      </c>
    </row>
    <row r="58" spans="3:26" ht="12.75" x14ac:dyDescent="0.2">
      <c r="C58" s="54" t="s">
        <v>13</v>
      </c>
      <c r="D58" s="55">
        <v>7.6580000000000004</v>
      </c>
      <c r="E58" s="55">
        <v>7.6580000000000004</v>
      </c>
      <c r="F58" s="55">
        <v>7.6580000000000004</v>
      </c>
      <c r="G58" s="55">
        <v>7.6580000000000004</v>
      </c>
      <c r="H58" s="55">
        <v>7.6580000000000004</v>
      </c>
      <c r="I58" s="55">
        <v>7.6580000000000004</v>
      </c>
      <c r="J58" s="55">
        <v>7.6580000000000004</v>
      </c>
      <c r="K58" s="55">
        <v>7.6580000000000004</v>
      </c>
      <c r="L58" s="55">
        <v>7.6580000000000004</v>
      </c>
      <c r="M58" s="55">
        <v>7.6580000000000004</v>
      </c>
      <c r="N58" s="55">
        <v>7.6580000000000004</v>
      </c>
      <c r="O58" s="55">
        <v>7.6580000000000004</v>
      </c>
      <c r="P58" s="55">
        <v>7.6580000000000004</v>
      </c>
      <c r="Q58" s="55">
        <v>7.6580000000000004</v>
      </c>
      <c r="R58" s="55">
        <v>7.6580000000000004</v>
      </c>
      <c r="S58" s="55">
        <v>7.6580000000000004</v>
      </c>
      <c r="T58" s="55">
        <v>7.6580000000000004</v>
      </c>
      <c r="U58" s="55">
        <v>7.6580000000000004</v>
      </c>
      <c r="V58" s="55">
        <v>7.6580000000000004</v>
      </c>
      <c r="W58" s="55">
        <v>7.6580000000000004</v>
      </c>
      <c r="X58" s="55">
        <v>7.6580000000000004</v>
      </c>
      <c r="Y58" s="55">
        <v>7.6580000000000004</v>
      </c>
      <c r="Z58" s="55">
        <v>7.6580000000000004</v>
      </c>
    </row>
    <row r="59" spans="3:26" ht="12.75" x14ac:dyDescent="0.2">
      <c r="C59" s="54" t="s">
        <v>14</v>
      </c>
      <c r="D59" s="55">
        <v>315.54000000000002</v>
      </c>
      <c r="E59" s="55">
        <v>315.54000000000002</v>
      </c>
      <c r="F59" s="55">
        <v>315.54000000000002</v>
      </c>
      <c r="G59" s="55">
        <v>315.54000000000002</v>
      </c>
      <c r="H59" s="55">
        <v>315.54000000000002</v>
      </c>
      <c r="I59" s="55">
        <v>315.54000000000002</v>
      </c>
      <c r="J59" s="55">
        <v>315.54000000000002</v>
      </c>
      <c r="K59" s="55">
        <v>315.54000000000002</v>
      </c>
      <c r="L59" s="55">
        <v>315.54000000000002</v>
      </c>
      <c r="M59" s="55">
        <v>315.54000000000002</v>
      </c>
      <c r="N59" s="55">
        <v>315.54000000000002</v>
      </c>
      <c r="O59" s="55">
        <v>315.54000000000002</v>
      </c>
      <c r="P59" s="55">
        <v>315.54000000000002</v>
      </c>
      <c r="Q59" s="55">
        <v>315.54000000000002</v>
      </c>
      <c r="R59" s="55">
        <v>315.54000000000002</v>
      </c>
      <c r="S59" s="55">
        <v>315.54000000000002</v>
      </c>
      <c r="T59" s="55">
        <v>315.54000000000002</v>
      </c>
      <c r="U59" s="55">
        <v>315.54000000000002</v>
      </c>
      <c r="V59" s="55">
        <v>315.54000000000002</v>
      </c>
      <c r="W59" s="55">
        <v>315.54000000000002</v>
      </c>
      <c r="X59" s="55">
        <v>315.54000000000002</v>
      </c>
      <c r="Y59" s="55">
        <v>315.54000000000002</v>
      </c>
      <c r="Z59" s="55">
        <v>315.54000000000002</v>
      </c>
    </row>
    <row r="60" spans="3:26" ht="12.75" x14ac:dyDescent="0.2">
      <c r="C60" s="54" t="s">
        <v>15</v>
      </c>
      <c r="D60" s="55">
        <v>0.78756400000000004</v>
      </c>
      <c r="E60" s="55">
        <v>0.78756400000000004</v>
      </c>
      <c r="F60" s="55">
        <v>0.78756400000000004</v>
      </c>
      <c r="G60" s="55">
        <v>0.78756400000000004</v>
      </c>
      <c r="H60" s="55">
        <v>0.78756400000000004</v>
      </c>
      <c r="I60" s="55">
        <v>0.78756400000000004</v>
      </c>
      <c r="J60" s="55">
        <v>0.78756400000000004</v>
      </c>
      <c r="K60" s="55">
        <v>0.78756400000000004</v>
      </c>
      <c r="L60" s="55">
        <v>0.78756400000000004</v>
      </c>
      <c r="M60" s="55">
        <v>1</v>
      </c>
      <c r="N60" s="55">
        <v>1</v>
      </c>
      <c r="O60" s="55">
        <v>1</v>
      </c>
      <c r="P60" s="55">
        <v>1</v>
      </c>
      <c r="Q60" s="55">
        <v>1</v>
      </c>
      <c r="R60" s="55">
        <v>1</v>
      </c>
      <c r="S60" s="55">
        <v>1</v>
      </c>
      <c r="T60" s="55">
        <v>1</v>
      </c>
      <c r="U60" s="55">
        <v>1</v>
      </c>
      <c r="V60" s="55">
        <v>1</v>
      </c>
      <c r="W60" s="55">
        <v>1</v>
      </c>
      <c r="X60" s="55">
        <v>1</v>
      </c>
      <c r="Y60" s="55">
        <v>1</v>
      </c>
      <c r="Z60" s="55">
        <v>1</v>
      </c>
    </row>
    <row r="61" spans="3:26" ht="12.75" x14ac:dyDescent="0.2">
      <c r="C61" s="54" t="s">
        <v>16</v>
      </c>
      <c r="D61" s="55">
        <v>154.08000000000001</v>
      </c>
      <c r="E61" s="55">
        <v>154.08000000000001</v>
      </c>
      <c r="F61" s="55">
        <v>154.08000000000001</v>
      </c>
      <c r="G61" s="55">
        <v>154.08000000000001</v>
      </c>
      <c r="H61" s="55">
        <v>154.08000000000001</v>
      </c>
      <c r="I61" s="55">
        <v>154.08000000000001</v>
      </c>
      <c r="J61" s="55">
        <v>154.08000000000001</v>
      </c>
      <c r="K61" s="55">
        <v>154.08000000000001</v>
      </c>
      <c r="L61" s="55">
        <v>154.08000000000001</v>
      </c>
      <c r="M61" s="55">
        <v>154.08000000000001</v>
      </c>
      <c r="N61" s="55">
        <v>154.08000000000001</v>
      </c>
      <c r="O61" s="55">
        <v>154.08000000000001</v>
      </c>
      <c r="P61" s="55">
        <v>154.08000000000001</v>
      </c>
      <c r="Q61" s="55">
        <v>154.08000000000001</v>
      </c>
      <c r="R61" s="55">
        <v>154.08000000000001</v>
      </c>
      <c r="S61" s="55">
        <v>154.08000000000001</v>
      </c>
      <c r="T61" s="55">
        <v>154.08000000000001</v>
      </c>
      <c r="U61" s="55">
        <v>154.08000000000001</v>
      </c>
      <c r="V61" s="55">
        <v>154.08000000000001</v>
      </c>
      <c r="W61" s="55">
        <v>154.08000000000001</v>
      </c>
      <c r="X61" s="55">
        <v>154.08000000000001</v>
      </c>
      <c r="Y61" s="55">
        <v>154.08000000000001</v>
      </c>
      <c r="Z61" s="55">
        <v>154.08000000000001</v>
      </c>
    </row>
    <row r="62" spans="3:26" ht="12.75" x14ac:dyDescent="0.2">
      <c r="C62" s="54" t="s">
        <v>17</v>
      </c>
      <c r="D62" s="55">
        <v>1936.27</v>
      </c>
      <c r="E62" s="55">
        <v>1936.27</v>
      </c>
      <c r="F62" s="55">
        <v>1936.27</v>
      </c>
      <c r="G62" s="55">
        <v>1936.27</v>
      </c>
      <c r="H62" s="55">
        <v>1936.27</v>
      </c>
      <c r="I62" s="55">
        <v>1936.27</v>
      </c>
      <c r="J62" s="55">
        <v>1</v>
      </c>
      <c r="K62" s="55">
        <v>1</v>
      </c>
      <c r="L62" s="55">
        <v>1</v>
      </c>
      <c r="M62" s="55">
        <v>1</v>
      </c>
      <c r="N62" s="55">
        <v>1</v>
      </c>
      <c r="O62" s="55">
        <v>1</v>
      </c>
      <c r="P62" s="55">
        <v>1</v>
      </c>
      <c r="Q62" s="55">
        <v>1</v>
      </c>
      <c r="R62" s="55">
        <v>1</v>
      </c>
      <c r="S62" s="55">
        <v>1</v>
      </c>
      <c r="T62" s="55">
        <v>1</v>
      </c>
      <c r="U62" s="55">
        <v>1</v>
      </c>
      <c r="V62" s="55">
        <v>1</v>
      </c>
      <c r="W62" s="55">
        <v>1</v>
      </c>
      <c r="X62" s="55">
        <v>1</v>
      </c>
      <c r="Y62" s="55">
        <v>1</v>
      </c>
      <c r="Z62" s="55">
        <v>1</v>
      </c>
    </row>
    <row r="63" spans="3:26" ht="12.75" x14ac:dyDescent="0.2">
      <c r="C63" s="54" t="s">
        <v>18</v>
      </c>
      <c r="D63" s="55">
        <v>1.2023999999999999</v>
      </c>
      <c r="E63" s="55">
        <v>1.2023999999999999</v>
      </c>
      <c r="F63" s="55">
        <v>1.2023999999999999</v>
      </c>
      <c r="G63" s="55">
        <v>1.2023999999999999</v>
      </c>
      <c r="H63" s="55">
        <v>1.2023999999999999</v>
      </c>
      <c r="I63" s="55">
        <v>1.2023999999999999</v>
      </c>
      <c r="J63" s="55">
        <v>1.2023999999999999</v>
      </c>
      <c r="K63" s="55">
        <v>1.2023999999999999</v>
      </c>
      <c r="L63" s="55">
        <v>1.2023999999999999</v>
      </c>
      <c r="M63" s="55">
        <v>1.2023999999999999</v>
      </c>
      <c r="N63" s="55">
        <v>1.2023999999999999</v>
      </c>
      <c r="O63" s="55">
        <v>1.2023999999999999</v>
      </c>
      <c r="P63" s="55">
        <v>1.2023999999999999</v>
      </c>
      <c r="Q63" s="55">
        <v>1.2023999999999999</v>
      </c>
      <c r="R63" s="55">
        <v>1.2023999999999999</v>
      </c>
      <c r="S63" s="55">
        <v>1.2023999999999999</v>
      </c>
      <c r="T63" s="55">
        <v>1.2023999999999999</v>
      </c>
      <c r="U63" s="55">
        <v>1.2023999999999999</v>
      </c>
      <c r="V63" s="55">
        <v>1.2023999999999999</v>
      </c>
      <c r="W63" s="55">
        <v>1.2023999999999999</v>
      </c>
      <c r="X63" s="55">
        <v>1.2023999999999999</v>
      </c>
      <c r="Y63" s="55">
        <v>1.2023999999999999</v>
      </c>
      <c r="Z63" s="55">
        <v>1.2023999999999999</v>
      </c>
    </row>
    <row r="64" spans="3:26" ht="12.75" x14ac:dyDescent="0.2">
      <c r="C64" s="54" t="s">
        <v>19</v>
      </c>
      <c r="D64" s="55">
        <v>40.3399</v>
      </c>
      <c r="E64" s="55">
        <v>40.3399</v>
      </c>
      <c r="F64" s="55">
        <v>40.3399</v>
      </c>
      <c r="G64" s="55">
        <v>40.3399</v>
      </c>
      <c r="H64" s="55">
        <v>40.3399</v>
      </c>
      <c r="I64" s="55">
        <v>40.3399</v>
      </c>
      <c r="J64" s="55">
        <v>40.3399</v>
      </c>
      <c r="K64" s="55">
        <v>40.3399</v>
      </c>
      <c r="L64" s="55">
        <v>40.3399</v>
      </c>
      <c r="M64" s="55">
        <v>40.3399</v>
      </c>
      <c r="N64" s="55">
        <v>1</v>
      </c>
      <c r="O64" s="55">
        <v>1</v>
      </c>
      <c r="P64" s="55">
        <v>1</v>
      </c>
      <c r="Q64" s="55">
        <v>1</v>
      </c>
      <c r="R64" s="55">
        <v>1</v>
      </c>
      <c r="S64" s="55">
        <v>1</v>
      </c>
      <c r="T64" s="55">
        <v>1</v>
      </c>
      <c r="U64" s="55">
        <v>1</v>
      </c>
      <c r="V64" s="55">
        <v>1</v>
      </c>
      <c r="W64" s="55">
        <v>1</v>
      </c>
      <c r="X64" s="55">
        <v>1</v>
      </c>
      <c r="Y64" s="55">
        <v>1</v>
      </c>
      <c r="Z64" s="55">
        <v>1</v>
      </c>
    </row>
    <row r="65" spans="3:26" ht="12.75" x14ac:dyDescent="0.2">
      <c r="C65" s="54" t="s">
        <v>20</v>
      </c>
      <c r="D65" s="55">
        <v>0.70279999999999998</v>
      </c>
      <c r="E65" s="55">
        <v>0.70279999999999998</v>
      </c>
      <c r="F65" s="55">
        <v>0.70279999999999998</v>
      </c>
      <c r="G65" s="55">
        <v>0.70279999999999998</v>
      </c>
      <c r="H65" s="55">
        <v>0.70279999999999998</v>
      </c>
      <c r="I65" s="55">
        <v>0.70279999999999998</v>
      </c>
      <c r="J65" s="55">
        <v>0.70279999999999998</v>
      </c>
      <c r="K65" s="55">
        <v>0.70279999999999998</v>
      </c>
      <c r="L65" s="55">
        <v>0.70279999999999998</v>
      </c>
      <c r="M65" s="55">
        <v>0.70279999999999998</v>
      </c>
      <c r="N65" s="55">
        <v>0.70279999999999998</v>
      </c>
      <c r="O65" s="55">
        <v>0.70279999999999998</v>
      </c>
      <c r="P65" s="55">
        <v>0.70279999999999998</v>
      </c>
      <c r="Q65" s="55">
        <v>0.70279999999999998</v>
      </c>
      <c r="R65" s="55">
        <v>0.70279999999999998</v>
      </c>
      <c r="S65" s="55">
        <v>0.70279999999999998</v>
      </c>
      <c r="T65" s="55">
        <v>0.70279999999999998</v>
      </c>
      <c r="U65" s="55">
        <v>0.70279999999999998</v>
      </c>
      <c r="V65" s="55">
        <v>0.70279999999999998</v>
      </c>
      <c r="W65" s="55">
        <v>0.70279999999999998</v>
      </c>
      <c r="X65" s="55">
        <v>0.70279999999999998</v>
      </c>
      <c r="Y65" s="55">
        <v>0.70279999999999998</v>
      </c>
      <c r="Z65" s="55">
        <v>1</v>
      </c>
    </row>
    <row r="66" spans="3:26" ht="12.75" x14ac:dyDescent="0.2">
      <c r="C66" s="54" t="s">
        <v>21</v>
      </c>
      <c r="D66" s="55">
        <v>0.42930000000000001</v>
      </c>
      <c r="E66" s="55">
        <v>0.42930000000000001</v>
      </c>
      <c r="F66" s="55">
        <v>0.42930000000000001</v>
      </c>
      <c r="G66" s="55">
        <v>0.42930000000000001</v>
      </c>
      <c r="H66" s="55">
        <v>0.42930000000000001</v>
      </c>
      <c r="I66" s="55">
        <v>0.42930000000000001</v>
      </c>
      <c r="J66" s="55">
        <v>0.42930000000000001</v>
      </c>
      <c r="K66" s="55">
        <v>0.42930000000000001</v>
      </c>
      <c r="L66" s="55">
        <v>0.42930000000000001</v>
      </c>
      <c r="M66" s="55">
        <v>0.42930000000000001</v>
      </c>
      <c r="N66" s="55">
        <v>0.42930000000000001</v>
      </c>
      <c r="O66" s="55">
        <v>0.42930000000000001</v>
      </c>
      <c r="P66" s="55">
        <v>0.42930000000000001</v>
      </c>
      <c r="Q66" s="55">
        <v>0.42930000000000001</v>
      </c>
      <c r="R66" s="55">
        <v>0.42930000000000001</v>
      </c>
      <c r="S66" s="55">
        <v>0.42930000000000001</v>
      </c>
      <c r="T66" s="55">
        <v>1</v>
      </c>
      <c r="U66" s="55">
        <v>1</v>
      </c>
      <c r="V66" s="55">
        <v>1</v>
      </c>
      <c r="W66" s="55">
        <v>1</v>
      </c>
      <c r="X66" s="55">
        <v>1</v>
      </c>
      <c r="Y66" s="55">
        <v>1</v>
      </c>
      <c r="Z66" s="55">
        <v>1</v>
      </c>
    </row>
    <row r="67" spans="3:26" ht="12.75" x14ac:dyDescent="0.2">
      <c r="C67" s="54" t="s">
        <v>22</v>
      </c>
      <c r="D67" s="55">
        <v>2.2037100000000001</v>
      </c>
      <c r="E67" s="55">
        <v>2.2037100000000001</v>
      </c>
      <c r="F67" s="55">
        <v>2.2037100000000001</v>
      </c>
      <c r="G67" s="55">
        <v>2.2037100000000001</v>
      </c>
      <c r="H67" s="55">
        <v>2.2037100000000001</v>
      </c>
      <c r="I67" s="55">
        <v>2.2037100000000001</v>
      </c>
      <c r="J67" s="55">
        <v>2.2037100000000001</v>
      </c>
      <c r="K67" s="55">
        <v>2.2037100000000001</v>
      </c>
      <c r="L67" s="55">
        <v>2.2037100000000001</v>
      </c>
      <c r="M67" s="55">
        <v>2.2037100000000001</v>
      </c>
      <c r="N67" s="55">
        <v>1</v>
      </c>
      <c r="O67" s="55">
        <v>1</v>
      </c>
      <c r="P67" s="55">
        <v>1</v>
      </c>
      <c r="Q67" s="55">
        <v>1</v>
      </c>
      <c r="R67" s="55">
        <v>1</v>
      </c>
      <c r="S67" s="55">
        <v>1</v>
      </c>
      <c r="T67" s="55">
        <v>1</v>
      </c>
      <c r="U67" s="55">
        <v>1</v>
      </c>
      <c r="V67" s="55">
        <v>1</v>
      </c>
      <c r="W67" s="55">
        <v>1</v>
      </c>
      <c r="X67" s="55">
        <v>1</v>
      </c>
      <c r="Y67" s="55">
        <v>1</v>
      </c>
      <c r="Z67" s="55">
        <v>1</v>
      </c>
    </row>
    <row r="68" spans="3:26" ht="12.75" x14ac:dyDescent="0.2">
      <c r="C68" s="54" t="s">
        <v>23</v>
      </c>
      <c r="D68" s="55">
        <v>9.0419999999999998</v>
      </c>
      <c r="E68" s="55">
        <v>9.0419999999999998</v>
      </c>
      <c r="F68" s="55">
        <v>9.0419999999999998</v>
      </c>
      <c r="G68" s="55">
        <v>9.0419999999999998</v>
      </c>
      <c r="H68" s="55">
        <v>9.0419999999999998</v>
      </c>
      <c r="I68" s="55">
        <v>9.0419999999999998</v>
      </c>
      <c r="J68" s="55">
        <v>9.0419999999999998</v>
      </c>
      <c r="K68" s="55">
        <v>9.0419999999999998</v>
      </c>
      <c r="L68" s="55">
        <v>9.0419999999999998</v>
      </c>
      <c r="M68" s="55">
        <v>9.0419999999999998</v>
      </c>
      <c r="N68" s="55">
        <v>9.0419999999999998</v>
      </c>
      <c r="O68" s="55">
        <v>9.0419999999999998</v>
      </c>
      <c r="P68" s="55">
        <v>9.0419999999999998</v>
      </c>
      <c r="Q68" s="55">
        <v>9.0419999999999998</v>
      </c>
      <c r="R68" s="55">
        <v>9.0419999999999998</v>
      </c>
      <c r="S68" s="55">
        <v>9.0419999999999998</v>
      </c>
      <c r="T68" s="55">
        <v>9.0419999999999998</v>
      </c>
      <c r="U68" s="55">
        <v>9.0419999999999998</v>
      </c>
      <c r="V68" s="55">
        <v>9.0419999999999998</v>
      </c>
      <c r="W68" s="55">
        <v>9.0419999999999998</v>
      </c>
      <c r="X68" s="55">
        <v>9.0419999999999998</v>
      </c>
      <c r="Y68" s="55">
        <v>9.0419999999999998</v>
      </c>
      <c r="Z68" s="55">
        <v>9.0419999999999998</v>
      </c>
    </row>
    <row r="69" spans="3:26" ht="12.75" x14ac:dyDescent="0.2">
      <c r="C69" s="54" t="s">
        <v>24</v>
      </c>
      <c r="D69" s="55">
        <v>4.2732000000000001</v>
      </c>
      <c r="E69" s="55">
        <v>4.2732000000000001</v>
      </c>
      <c r="F69" s="55">
        <v>4.2732000000000001</v>
      </c>
      <c r="G69" s="55">
        <v>4.2732000000000001</v>
      </c>
      <c r="H69" s="55">
        <v>4.2732000000000001</v>
      </c>
      <c r="I69" s="55">
        <v>4.2732000000000001</v>
      </c>
      <c r="J69" s="55">
        <v>4.2732000000000001</v>
      </c>
      <c r="K69" s="55">
        <v>4.2732000000000001</v>
      </c>
      <c r="L69" s="55">
        <v>4.2732000000000001</v>
      </c>
      <c r="M69" s="55">
        <v>4.2732000000000001</v>
      </c>
      <c r="N69" s="55">
        <v>4.2732000000000001</v>
      </c>
      <c r="O69" s="55">
        <v>4.2732000000000001</v>
      </c>
      <c r="P69" s="55">
        <v>4.2732000000000001</v>
      </c>
      <c r="Q69" s="55">
        <v>4.2732000000000001</v>
      </c>
      <c r="R69" s="55">
        <v>4.2732000000000001</v>
      </c>
      <c r="S69" s="55">
        <v>4.2732000000000001</v>
      </c>
      <c r="T69" s="55">
        <v>4.2732000000000001</v>
      </c>
      <c r="U69" s="55">
        <v>4.2732000000000001</v>
      </c>
      <c r="V69" s="55">
        <v>4.2732000000000001</v>
      </c>
      <c r="W69" s="55">
        <v>4.2732000000000001</v>
      </c>
      <c r="X69" s="55">
        <v>4.2732000000000001</v>
      </c>
      <c r="Y69" s="55">
        <v>4.2732000000000001</v>
      </c>
      <c r="Z69" s="55">
        <v>4.2732000000000001</v>
      </c>
    </row>
    <row r="70" spans="3:26" ht="12.75" x14ac:dyDescent="0.2">
      <c r="C70" s="54" t="s">
        <v>25</v>
      </c>
      <c r="D70" s="55">
        <v>200.482</v>
      </c>
      <c r="E70" s="55">
        <v>200.482</v>
      </c>
      <c r="F70" s="55">
        <v>200.482</v>
      </c>
      <c r="G70" s="55">
        <v>200.482</v>
      </c>
      <c r="H70" s="55">
        <v>200.482</v>
      </c>
      <c r="I70" s="55">
        <v>200.482</v>
      </c>
      <c r="J70" s="55">
        <v>200.482</v>
      </c>
      <c r="K70" s="55">
        <v>200.482</v>
      </c>
      <c r="L70" s="55">
        <v>200.482</v>
      </c>
      <c r="M70" s="55">
        <v>200.482</v>
      </c>
      <c r="N70" s="55">
        <v>1</v>
      </c>
      <c r="O70" s="55">
        <v>1</v>
      </c>
      <c r="P70" s="55">
        <v>1</v>
      </c>
      <c r="Q70" s="55">
        <v>1</v>
      </c>
      <c r="R70" s="55">
        <v>1</v>
      </c>
      <c r="S70" s="55">
        <v>1</v>
      </c>
      <c r="T70" s="55">
        <v>1</v>
      </c>
      <c r="U70" s="55">
        <v>1</v>
      </c>
      <c r="V70" s="55">
        <v>1</v>
      </c>
      <c r="W70" s="55">
        <v>1</v>
      </c>
      <c r="X70" s="55">
        <v>1</v>
      </c>
      <c r="Y70" s="55">
        <v>1</v>
      </c>
      <c r="Z70" s="55">
        <v>1</v>
      </c>
    </row>
    <row r="71" spans="3:26" ht="12.75" x14ac:dyDescent="0.2">
      <c r="C71" s="54" t="s">
        <v>26</v>
      </c>
      <c r="D71" s="55">
        <v>4.4828000000000001</v>
      </c>
      <c r="E71" s="55">
        <v>4.4828000000000001</v>
      </c>
      <c r="F71" s="55">
        <v>4.4828000000000001</v>
      </c>
      <c r="G71" s="55">
        <v>4.4828000000000001</v>
      </c>
      <c r="H71" s="55">
        <v>4.4828000000000001</v>
      </c>
      <c r="I71" s="55">
        <v>4.4828000000000001</v>
      </c>
      <c r="J71" s="55">
        <v>4.4828000000000001</v>
      </c>
      <c r="K71" s="55">
        <v>4.4828000000000001</v>
      </c>
      <c r="L71" s="55">
        <v>4.4828000000000001</v>
      </c>
      <c r="M71" s="55">
        <v>4.4828000000000001</v>
      </c>
      <c r="N71" s="55">
        <v>4.4828000000000001</v>
      </c>
      <c r="O71" s="55">
        <v>4.4828000000000001</v>
      </c>
      <c r="P71" s="55">
        <v>4.4828000000000001</v>
      </c>
      <c r="Q71" s="55">
        <v>4.4828000000000001</v>
      </c>
      <c r="R71" s="55">
        <v>4.4828000000000001</v>
      </c>
      <c r="S71" s="55">
        <v>4.4828000000000001</v>
      </c>
      <c r="T71" s="55">
        <v>4.4828000000000001</v>
      </c>
      <c r="U71" s="55">
        <v>4.4828000000000001</v>
      </c>
      <c r="V71" s="55">
        <v>4.4828000000000001</v>
      </c>
      <c r="W71" s="55">
        <v>4.4828000000000001</v>
      </c>
      <c r="X71" s="55">
        <v>4.4828000000000001</v>
      </c>
      <c r="Y71" s="55">
        <v>4.4828000000000001</v>
      </c>
      <c r="Z71" s="55">
        <v>4.4828000000000001</v>
      </c>
    </row>
    <row r="72" spans="3:26" ht="12.75" x14ac:dyDescent="0.2">
      <c r="C72" s="54" t="s">
        <v>27</v>
      </c>
      <c r="D72" s="55">
        <v>9.3930000000000007</v>
      </c>
      <c r="E72" s="55">
        <v>9.3930000000000007</v>
      </c>
      <c r="F72" s="55">
        <v>9.3930000000000007</v>
      </c>
      <c r="G72" s="55">
        <v>9.3930000000000007</v>
      </c>
      <c r="H72" s="55">
        <v>9.3930000000000007</v>
      </c>
      <c r="I72" s="55">
        <v>9.3930000000000007</v>
      </c>
      <c r="J72" s="55">
        <v>9.3930000000000007</v>
      </c>
      <c r="K72" s="55">
        <v>9.3930000000000007</v>
      </c>
      <c r="L72" s="55">
        <v>9.3930000000000007</v>
      </c>
      <c r="M72" s="55">
        <v>9.3930000000000007</v>
      </c>
      <c r="N72" s="55">
        <v>9.3930000000000007</v>
      </c>
      <c r="O72" s="55">
        <v>9.3930000000000007</v>
      </c>
      <c r="P72" s="55">
        <v>9.3930000000000007</v>
      </c>
      <c r="Q72" s="55">
        <v>9.3930000000000007</v>
      </c>
      <c r="R72" s="55">
        <v>9.3930000000000007</v>
      </c>
      <c r="S72" s="55">
        <v>9.3930000000000007</v>
      </c>
      <c r="T72" s="55">
        <v>9.3930000000000007</v>
      </c>
      <c r="U72" s="55">
        <v>9.3930000000000007</v>
      </c>
      <c r="V72" s="55">
        <v>9.3930000000000007</v>
      </c>
      <c r="W72" s="55">
        <v>9.3930000000000007</v>
      </c>
      <c r="X72" s="55">
        <v>9.3930000000000007</v>
      </c>
      <c r="Y72" s="55">
        <v>9.3930000000000007</v>
      </c>
      <c r="Z72" s="55">
        <v>9.3930000000000007</v>
      </c>
    </row>
    <row r="73" spans="3:26" ht="12.75" x14ac:dyDescent="0.2">
      <c r="C73" s="54" t="s">
        <v>28</v>
      </c>
      <c r="D73" s="55">
        <v>239.64</v>
      </c>
      <c r="E73" s="55">
        <v>239.64</v>
      </c>
      <c r="F73" s="55">
        <v>239.64</v>
      </c>
      <c r="G73" s="55">
        <v>239.64</v>
      </c>
      <c r="H73" s="55">
        <v>239.64</v>
      </c>
      <c r="I73" s="55">
        <v>239.64</v>
      </c>
      <c r="J73" s="55">
        <v>239.64</v>
      </c>
      <c r="K73" s="55">
        <v>239.64</v>
      </c>
      <c r="L73" s="55">
        <v>239.64</v>
      </c>
      <c r="M73" s="55">
        <v>239.64</v>
      </c>
      <c r="N73" s="55">
        <v>239.64</v>
      </c>
      <c r="O73" s="55">
        <v>239.64</v>
      </c>
      <c r="P73" s="55">
        <v>239.64</v>
      </c>
      <c r="Q73" s="55">
        <v>239.64</v>
      </c>
      <c r="R73" s="55">
        <v>239.64</v>
      </c>
      <c r="S73" s="55">
        <v>1</v>
      </c>
      <c r="T73" s="55">
        <v>1</v>
      </c>
      <c r="U73" s="55">
        <v>1</v>
      </c>
      <c r="V73" s="55">
        <v>1</v>
      </c>
      <c r="W73" s="55">
        <v>1</v>
      </c>
      <c r="X73" s="55">
        <v>1</v>
      </c>
      <c r="Y73" s="55">
        <v>1</v>
      </c>
      <c r="Z73" s="55">
        <v>1</v>
      </c>
    </row>
    <row r="74" spans="3:26" ht="12.75" x14ac:dyDescent="0.2">
      <c r="C74" s="54" t="s">
        <v>63</v>
      </c>
      <c r="D74" s="55">
        <v>30.126000000000001</v>
      </c>
      <c r="E74" s="55">
        <v>30.126000000000001</v>
      </c>
      <c r="F74" s="55">
        <v>30.126000000000001</v>
      </c>
      <c r="G74" s="55">
        <v>30.126000000000001</v>
      </c>
      <c r="H74" s="55">
        <v>30.126000000000001</v>
      </c>
      <c r="I74" s="55">
        <v>30.126000000000001</v>
      </c>
      <c r="J74" s="55">
        <v>30.126000000000001</v>
      </c>
      <c r="K74" s="55">
        <v>30.126000000000001</v>
      </c>
      <c r="L74" s="55">
        <v>30.126000000000001</v>
      </c>
      <c r="M74" s="55">
        <v>30.126000000000001</v>
      </c>
      <c r="N74" s="55">
        <v>30.126000000000001</v>
      </c>
      <c r="O74" s="55">
        <v>30.126000000000001</v>
      </c>
      <c r="P74" s="55">
        <v>30.126000000000001</v>
      </c>
      <c r="Q74" s="55">
        <v>30.126000000000001</v>
      </c>
      <c r="R74" s="55">
        <v>30.126000000000001</v>
      </c>
      <c r="S74" s="55">
        <v>30.126000000000001</v>
      </c>
      <c r="T74" s="55">
        <v>30.126000000000001</v>
      </c>
      <c r="U74" s="55">
        <v>1</v>
      </c>
      <c r="V74" s="55">
        <v>1</v>
      </c>
      <c r="W74" s="55">
        <v>1</v>
      </c>
      <c r="X74" s="55">
        <v>1</v>
      </c>
      <c r="Y74" s="55">
        <v>1</v>
      </c>
      <c r="Z74" s="55">
        <v>1</v>
      </c>
    </row>
    <row r="75" spans="3:26" ht="12.75" x14ac:dyDescent="0.2">
      <c r="C75" s="54" t="s">
        <v>30</v>
      </c>
      <c r="D75" s="55">
        <v>2.8319999999999999</v>
      </c>
      <c r="E75" s="55">
        <v>2.8319999999999999</v>
      </c>
      <c r="F75" s="55">
        <v>2.8319999999999999</v>
      </c>
      <c r="G75" s="55">
        <v>2.8319999999999999</v>
      </c>
      <c r="H75" s="55">
        <v>2.8319999999999999</v>
      </c>
      <c r="I75" s="55">
        <v>2.8319999999999999</v>
      </c>
      <c r="J75" s="55">
        <v>2.8319999999999999</v>
      </c>
      <c r="K75" s="55">
        <v>2.8319999999999999</v>
      </c>
      <c r="L75" s="55">
        <v>2.8319999999999999</v>
      </c>
      <c r="M75" s="55">
        <v>2.8319999999999999</v>
      </c>
      <c r="N75" s="55">
        <v>2.8319999999999999</v>
      </c>
      <c r="O75" s="55">
        <v>2.8319999999999999</v>
      </c>
      <c r="P75" s="55">
        <v>2.8319999999999999</v>
      </c>
      <c r="Q75" s="55">
        <v>2.8319999999999999</v>
      </c>
      <c r="R75" s="55">
        <v>2.8319999999999999</v>
      </c>
      <c r="S75" s="55">
        <v>2.8319999999999999</v>
      </c>
      <c r="T75" s="55">
        <v>2.8319999999999999</v>
      </c>
      <c r="U75" s="55">
        <v>2.8319999999999999</v>
      </c>
      <c r="V75" s="55">
        <v>2.8319999999999999</v>
      </c>
      <c r="W75" s="55">
        <v>2.8319999999999999</v>
      </c>
      <c r="X75" s="55">
        <v>2.8319999999999999</v>
      </c>
      <c r="Y75" s="55">
        <v>2.8319999999999999</v>
      </c>
      <c r="Z75" s="55">
        <v>2.8319999999999999</v>
      </c>
    </row>
    <row r="76" spans="3:26" ht="12.75" x14ac:dyDescent="0.2">
      <c r="C76" s="54" t="s">
        <v>34</v>
      </c>
      <c r="D76" s="55">
        <v>0.77890000000000004</v>
      </c>
      <c r="E76" s="55">
        <v>0.77890000000000004</v>
      </c>
      <c r="F76" s="55">
        <v>0.77890000000000004</v>
      </c>
      <c r="G76" s="55">
        <v>0.77890000000000004</v>
      </c>
      <c r="H76" s="55">
        <v>0.77890000000000004</v>
      </c>
      <c r="I76" s="55">
        <v>0.77890000000000004</v>
      </c>
      <c r="J76" s="55">
        <v>0.77890000000000004</v>
      </c>
      <c r="K76" s="55">
        <v>0.77890000000000004</v>
      </c>
      <c r="L76" s="55">
        <v>0.77890000000000004</v>
      </c>
      <c r="M76" s="55">
        <v>0.77890000000000004</v>
      </c>
      <c r="N76" s="55">
        <v>0.77890000000000004</v>
      </c>
      <c r="O76" s="55">
        <v>0.77890000000000004</v>
      </c>
      <c r="P76" s="55">
        <v>0.77890000000000004</v>
      </c>
      <c r="Q76" s="55">
        <v>0.77890000000000004</v>
      </c>
      <c r="R76" s="55">
        <v>0.77890000000000004</v>
      </c>
      <c r="S76" s="55">
        <v>0.77890000000000004</v>
      </c>
      <c r="T76" s="55">
        <v>0.77890000000000004</v>
      </c>
      <c r="U76" s="55">
        <v>0.77890000000000004</v>
      </c>
      <c r="V76" s="55">
        <v>0.77890000000000004</v>
      </c>
      <c r="W76" s="55">
        <v>0.77890000000000004</v>
      </c>
      <c r="X76" s="55">
        <v>0.77890000000000004</v>
      </c>
      <c r="Y76" s="55">
        <v>0.77890000000000004</v>
      </c>
      <c r="Z76" s="55">
        <v>0.77890000000000004</v>
      </c>
    </row>
  </sheetData>
  <conditionalFormatting sqref="D45:Z76">
    <cfRule type="cellIs" dxfId="1" priority="1" operator="equal">
      <formula>1</formula>
    </cfRule>
  </conditionalFormatting>
  <conditionalFormatting sqref="D10:Z41">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Investments</vt:lpstr>
      <vt:lpstr>Investments_Breakdown</vt:lpstr>
      <vt:lpstr>Assets</vt:lpstr>
      <vt:lpstr>Notes and comments</vt:lpstr>
    </vt:vector>
  </TitlesOfParts>
  <Company>Insurance Europe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dc:creator>
  <cp:lastModifiedBy>Antonella Corrias</cp:lastModifiedBy>
  <cp:lastPrinted>2016-03-11T11:42:54Z</cp:lastPrinted>
  <dcterms:created xsi:type="dcterms:W3CDTF">2014-10-23T08:45:51Z</dcterms:created>
  <dcterms:modified xsi:type="dcterms:W3CDTF">2016-05-13T12:56:58Z</dcterms:modified>
</cp:coreProperties>
</file>