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G:\STAT\XLS\DATABASE\Database_Versions\Database\Figures 2014\Historical database - for approval\"/>
    </mc:Choice>
  </mc:AlternateContent>
  <bookViews>
    <workbookView xWindow="0" yWindow="0" windowWidth="28800" windowHeight="11235" firstSheet="1" activeTab="4"/>
  </bookViews>
  <sheets>
    <sheet name="Companies (2)" sheetId="16" state="veryHidden" r:id="rId1"/>
    <sheet name="Companies" sheetId="12" r:id="rId2"/>
    <sheet name="Number of policies" sheetId="13" r:id="rId3"/>
    <sheet name="Number of claims" sheetId="14" r:id="rId4"/>
    <sheet name="Premiums" sheetId="7" r:id="rId5"/>
    <sheet name="Claims" sheetId="10" r:id="rId6"/>
    <sheet name="Other" sheetId="11" r:id="rId7"/>
    <sheet name="Penetration" sheetId="6" r:id="rId8"/>
    <sheet name="Density" sheetId="5" r:id="rId9"/>
    <sheet name="Notes and comments" sheetId="17" r:id="rId10"/>
    <sheet name="Health_premiums_data" sheetId="2" state="veryHidden" r:id="rId11"/>
    <sheet name="Health_claims_data" sheetId="3" state="veryHidden" r:id="rId12"/>
    <sheet name="Other_Health_data" sheetId="4" state="veryHidden" r:id="rId13"/>
    <sheet name="Macro data" sheetId="8" state="veryHidden" r:id="rId14"/>
    <sheet name="ECO" sheetId="9" state="veryHidden" r:id="rId15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68" i="10" l="1"/>
  <c r="O68" i="10"/>
  <c r="P28" i="7"/>
  <c r="O28" i="7" l="1"/>
  <c r="M29" i="11" l="1"/>
  <c r="C38" i="8" l="1"/>
  <c r="F52" i="11" l="1"/>
  <c r="G52" i="11"/>
  <c r="I52" i="11"/>
  <c r="F49" i="11"/>
  <c r="G49" i="11"/>
  <c r="H49" i="11"/>
  <c r="I49" i="11"/>
  <c r="J49" i="11"/>
  <c r="K49" i="11"/>
  <c r="L49" i="11"/>
  <c r="M49" i="11"/>
  <c r="N49" i="11"/>
  <c r="O49" i="11"/>
  <c r="F51" i="11"/>
  <c r="G51" i="11"/>
  <c r="H51" i="11"/>
  <c r="I51" i="11"/>
  <c r="J51" i="11"/>
  <c r="K51" i="11"/>
  <c r="L51" i="11"/>
  <c r="M51" i="11"/>
  <c r="H52" i="11"/>
  <c r="F58" i="11"/>
  <c r="G58" i="11"/>
  <c r="H58" i="11"/>
  <c r="F63" i="11"/>
  <c r="G63" i="11"/>
  <c r="H63" i="11"/>
  <c r="I63" i="11"/>
  <c r="J63" i="11"/>
  <c r="K63" i="11"/>
  <c r="L63" i="11"/>
  <c r="F66" i="11"/>
  <c r="G66" i="11"/>
  <c r="H66" i="11"/>
  <c r="I66" i="11"/>
  <c r="J66" i="11"/>
  <c r="K66" i="11"/>
  <c r="L66" i="11"/>
  <c r="M66" i="11"/>
  <c r="N66" i="11"/>
  <c r="O66" i="11"/>
  <c r="F69" i="11"/>
  <c r="G69" i="11"/>
  <c r="H69" i="11"/>
  <c r="I69" i="11"/>
  <c r="J69" i="11"/>
  <c r="K69" i="11"/>
  <c r="L69" i="11"/>
  <c r="M69" i="11"/>
  <c r="N69" i="11"/>
  <c r="F71" i="11"/>
  <c r="G71" i="11"/>
  <c r="H71" i="11"/>
  <c r="I71" i="11"/>
  <c r="J71" i="11"/>
  <c r="K71" i="11"/>
  <c r="L71" i="11"/>
  <c r="M71" i="11"/>
  <c r="N71" i="11"/>
  <c r="O71" i="11"/>
  <c r="F73" i="11"/>
  <c r="G73" i="11"/>
  <c r="H73" i="11"/>
  <c r="I73" i="11"/>
  <c r="J73" i="11"/>
  <c r="K73" i="11"/>
  <c r="L73" i="11"/>
  <c r="M73" i="11"/>
  <c r="N73" i="11"/>
  <c r="O73" i="11"/>
  <c r="F75" i="11"/>
  <c r="G75" i="11"/>
  <c r="H75" i="11"/>
  <c r="I75" i="11"/>
  <c r="J75" i="11"/>
  <c r="K75" i="11"/>
  <c r="L75" i="11"/>
  <c r="M75" i="11"/>
  <c r="N75" i="11"/>
  <c r="F10" i="11"/>
  <c r="G10" i="11"/>
  <c r="H10" i="11"/>
  <c r="I10" i="11"/>
  <c r="J10" i="11"/>
  <c r="K10" i="11"/>
  <c r="L10" i="11"/>
  <c r="M10" i="11"/>
  <c r="N10" i="11"/>
  <c r="F28" i="11"/>
  <c r="G28" i="11"/>
  <c r="F32" i="11"/>
  <c r="G32" i="11"/>
  <c r="H32" i="11"/>
  <c r="I32" i="11"/>
  <c r="J32" i="11"/>
  <c r="K32" i="11"/>
  <c r="L32" i="11"/>
  <c r="M32" i="11"/>
  <c r="N32" i="11"/>
  <c r="O32" i="11"/>
  <c r="F34" i="11"/>
  <c r="G34" i="11"/>
  <c r="H34" i="11"/>
  <c r="I34" i="11"/>
  <c r="J34" i="11"/>
  <c r="K34" i="11"/>
  <c r="L34" i="11"/>
  <c r="M34" i="11"/>
  <c r="N34" i="11"/>
  <c r="O34" i="11"/>
  <c r="F36" i="11"/>
  <c r="G36" i="11"/>
  <c r="H36" i="11"/>
  <c r="I36" i="11"/>
  <c r="J36" i="11"/>
  <c r="K36" i="11"/>
  <c r="L36" i="11"/>
  <c r="M36" i="11"/>
  <c r="N36" i="11"/>
  <c r="F38" i="11"/>
  <c r="G38" i="11"/>
  <c r="F8" i="7"/>
  <c r="F10" i="10" l="1"/>
  <c r="G10" i="10"/>
  <c r="H10" i="10"/>
  <c r="I10" i="10"/>
  <c r="J10" i="10"/>
  <c r="K10" i="10"/>
  <c r="L10" i="10"/>
  <c r="M10" i="10"/>
  <c r="F12" i="10"/>
  <c r="G12" i="10"/>
  <c r="H12" i="10"/>
  <c r="I12" i="10"/>
  <c r="J12" i="10"/>
  <c r="K12" i="10"/>
  <c r="L12" i="10"/>
  <c r="M12" i="10"/>
  <c r="F15" i="10"/>
  <c r="G15" i="10"/>
  <c r="H15" i="10"/>
  <c r="I15" i="10"/>
  <c r="J15" i="10"/>
  <c r="K15" i="10"/>
  <c r="L15" i="10"/>
  <c r="M15" i="10"/>
  <c r="N15" i="10"/>
  <c r="O15" i="10"/>
  <c r="F21" i="10"/>
  <c r="F22" i="10"/>
  <c r="G22" i="10"/>
  <c r="H22" i="10"/>
  <c r="I22" i="10"/>
  <c r="F27" i="10"/>
  <c r="G27" i="10"/>
  <c r="H27" i="10"/>
  <c r="I27" i="10"/>
  <c r="J27" i="10"/>
  <c r="K27" i="10"/>
  <c r="L27" i="10"/>
  <c r="M27" i="10"/>
  <c r="N27" i="10"/>
  <c r="O27" i="10"/>
  <c r="F28" i="10"/>
  <c r="M28" i="10"/>
  <c r="N28" i="10"/>
  <c r="O28" i="10"/>
  <c r="F30" i="10"/>
  <c r="G30" i="10"/>
  <c r="H30" i="10"/>
  <c r="I30" i="10"/>
  <c r="J30" i="10"/>
  <c r="K30" i="10"/>
  <c r="L30" i="10"/>
  <c r="M30" i="10"/>
  <c r="N30" i="10"/>
  <c r="F32" i="10"/>
  <c r="G32" i="10"/>
  <c r="H32" i="10"/>
  <c r="I32" i="10"/>
  <c r="J32" i="10"/>
  <c r="K32" i="10"/>
  <c r="L32" i="10"/>
  <c r="M32" i="10"/>
  <c r="N32" i="10"/>
  <c r="O32" i="10"/>
  <c r="F34" i="10"/>
  <c r="G34" i="10"/>
  <c r="H34" i="10"/>
  <c r="I34" i="10"/>
  <c r="J34" i="10"/>
  <c r="K34" i="10"/>
  <c r="L34" i="10"/>
  <c r="M34" i="10"/>
  <c r="N34" i="10"/>
  <c r="O34" i="10"/>
  <c r="F36" i="10"/>
  <c r="G36" i="10"/>
  <c r="H36" i="10"/>
  <c r="I36" i="10"/>
  <c r="J36" i="10"/>
  <c r="K36" i="10"/>
  <c r="L36" i="10"/>
  <c r="M36" i="10"/>
  <c r="N36" i="10"/>
  <c r="F38" i="10"/>
  <c r="G38" i="10"/>
  <c r="P7" i="14" l="1"/>
  <c r="P7" i="12"/>
  <c r="P7" i="13"/>
  <c r="J17" i="11" l="1"/>
  <c r="F89" i="10"/>
  <c r="G89" i="10"/>
  <c r="H89" i="10"/>
  <c r="I89" i="10"/>
  <c r="J89" i="10"/>
  <c r="K89" i="10"/>
  <c r="L89" i="10"/>
  <c r="M89" i="10"/>
  <c r="N89" i="10"/>
  <c r="O89" i="10"/>
  <c r="P89" i="10"/>
  <c r="F91" i="10"/>
  <c r="G91" i="10"/>
  <c r="H91" i="10"/>
  <c r="I91" i="10"/>
  <c r="J91" i="10"/>
  <c r="K91" i="10"/>
  <c r="L91" i="10"/>
  <c r="M91" i="10"/>
  <c r="N91" i="10"/>
  <c r="O91" i="10"/>
  <c r="P91" i="10"/>
  <c r="F99" i="10"/>
  <c r="G99" i="10"/>
  <c r="H99" i="10"/>
  <c r="I99" i="10"/>
  <c r="J99" i="10"/>
  <c r="K99" i="10"/>
  <c r="L99" i="10"/>
  <c r="M99" i="10"/>
  <c r="N99" i="10"/>
  <c r="O99" i="10"/>
  <c r="P99" i="10"/>
  <c r="F106" i="10"/>
  <c r="G106" i="10"/>
  <c r="H106" i="10"/>
  <c r="I106" i="10"/>
  <c r="J106" i="10"/>
  <c r="K106" i="10"/>
  <c r="L106" i="10"/>
  <c r="M106" i="10"/>
  <c r="N106" i="10"/>
  <c r="O106" i="10"/>
  <c r="P106" i="10"/>
  <c r="F107" i="10"/>
  <c r="G107" i="10"/>
  <c r="H107" i="10"/>
  <c r="I107" i="10"/>
  <c r="J107" i="10"/>
  <c r="K107" i="10"/>
  <c r="L107" i="10"/>
  <c r="M107" i="10"/>
  <c r="N107" i="10"/>
  <c r="O107" i="10"/>
  <c r="P107" i="10"/>
  <c r="F109" i="10"/>
  <c r="G109" i="10"/>
  <c r="H109" i="10"/>
  <c r="I109" i="10"/>
  <c r="J109" i="10"/>
  <c r="K109" i="10"/>
  <c r="L109" i="10"/>
  <c r="M109" i="10"/>
  <c r="N109" i="10"/>
  <c r="F111" i="10"/>
  <c r="G111" i="10"/>
  <c r="H111" i="10"/>
  <c r="I111" i="10"/>
  <c r="J111" i="10"/>
  <c r="K111" i="10"/>
  <c r="L111" i="10"/>
  <c r="M111" i="10"/>
  <c r="N111" i="10"/>
  <c r="O111" i="10"/>
  <c r="P111" i="10"/>
  <c r="F113" i="10"/>
  <c r="G113" i="10"/>
  <c r="H113" i="10"/>
  <c r="I113" i="10"/>
  <c r="J113" i="10"/>
  <c r="K113" i="10"/>
  <c r="L113" i="10"/>
  <c r="M113" i="10"/>
  <c r="N113" i="10"/>
  <c r="O113" i="10"/>
  <c r="P113" i="10"/>
  <c r="F115" i="10"/>
  <c r="G115" i="10"/>
  <c r="H115" i="10"/>
  <c r="I115" i="10"/>
  <c r="J115" i="10"/>
  <c r="K115" i="10"/>
  <c r="L115" i="10"/>
  <c r="M115" i="10"/>
  <c r="N115" i="10"/>
  <c r="P115" i="10"/>
  <c r="F117" i="10"/>
  <c r="G117" i="10"/>
  <c r="H117" i="10"/>
  <c r="I117" i="10"/>
  <c r="J117" i="10"/>
  <c r="K117" i="10"/>
  <c r="L117" i="10"/>
  <c r="M117" i="10"/>
  <c r="N117" i="10"/>
  <c r="F118" i="10"/>
  <c r="G118" i="10"/>
  <c r="H118" i="10"/>
  <c r="I118" i="10"/>
  <c r="J118" i="10"/>
  <c r="K118" i="10"/>
  <c r="L118" i="10"/>
  <c r="M118" i="10"/>
  <c r="N118" i="10"/>
  <c r="P117" i="10"/>
  <c r="P118" i="10"/>
  <c r="O118" i="10"/>
  <c r="O117" i="10"/>
  <c r="O115" i="10"/>
  <c r="P109" i="10"/>
  <c r="O109" i="10"/>
  <c r="O87" i="10"/>
  <c r="P87" i="10"/>
  <c r="O88" i="10"/>
  <c r="P88" i="10"/>
  <c r="O90" i="10"/>
  <c r="P90" i="10"/>
  <c r="O92" i="10"/>
  <c r="P92" i="10"/>
  <c r="O93" i="10"/>
  <c r="P93" i="10"/>
  <c r="O94" i="10"/>
  <c r="P94" i="10"/>
  <c r="O95" i="10"/>
  <c r="P95" i="10"/>
  <c r="O96" i="10"/>
  <c r="P96" i="10"/>
  <c r="O97" i="10"/>
  <c r="P97" i="10"/>
  <c r="O98" i="10"/>
  <c r="P98" i="10"/>
  <c r="O100" i="10"/>
  <c r="P100" i="10"/>
  <c r="O101" i="10"/>
  <c r="P101" i="10"/>
  <c r="O102" i="10"/>
  <c r="P102" i="10"/>
  <c r="O103" i="10"/>
  <c r="P103" i="10"/>
  <c r="O104" i="10"/>
  <c r="P104" i="10"/>
  <c r="O105" i="10"/>
  <c r="P105" i="10"/>
  <c r="O108" i="10"/>
  <c r="P108" i="10"/>
  <c r="O110" i="10"/>
  <c r="P110" i="10"/>
  <c r="O112" i="10"/>
  <c r="P112" i="10"/>
  <c r="O114" i="10"/>
  <c r="P114" i="10"/>
  <c r="O116" i="10"/>
  <c r="P116" i="10"/>
  <c r="F92" i="10"/>
  <c r="G92" i="10"/>
  <c r="H92" i="10"/>
  <c r="I92" i="10"/>
  <c r="J92" i="10"/>
  <c r="K92" i="10"/>
  <c r="L92" i="10"/>
  <c r="M92" i="10"/>
  <c r="N92" i="10"/>
  <c r="F87" i="10"/>
  <c r="G87" i="10"/>
  <c r="H87" i="10"/>
  <c r="I87" i="10"/>
  <c r="J87" i="10"/>
  <c r="K87" i="10"/>
  <c r="L87" i="10"/>
  <c r="M87" i="10"/>
  <c r="F88" i="10"/>
  <c r="G88" i="10"/>
  <c r="H88" i="10"/>
  <c r="I88" i="10"/>
  <c r="J88" i="10"/>
  <c r="K88" i="10"/>
  <c r="L88" i="10"/>
  <c r="M88" i="10"/>
  <c r="F90" i="10"/>
  <c r="G90" i="10"/>
  <c r="H90" i="10"/>
  <c r="I90" i="10"/>
  <c r="J90" i="10"/>
  <c r="K90" i="10"/>
  <c r="L90" i="10"/>
  <c r="M90" i="10"/>
  <c r="F93" i="10"/>
  <c r="G93" i="10"/>
  <c r="H93" i="10"/>
  <c r="I93" i="10"/>
  <c r="J93" i="10"/>
  <c r="K93" i="10"/>
  <c r="L93" i="10"/>
  <c r="M93" i="10"/>
  <c r="F94" i="10"/>
  <c r="G94" i="10"/>
  <c r="H94" i="10"/>
  <c r="I94" i="10"/>
  <c r="J94" i="10"/>
  <c r="K94" i="10"/>
  <c r="L94" i="10"/>
  <c r="M94" i="10"/>
  <c r="F95" i="10"/>
  <c r="G95" i="10"/>
  <c r="H95" i="10"/>
  <c r="I95" i="10"/>
  <c r="J95" i="10"/>
  <c r="K95" i="10"/>
  <c r="L95" i="10"/>
  <c r="M95" i="10"/>
  <c r="F96" i="10"/>
  <c r="G96" i="10"/>
  <c r="H96" i="10"/>
  <c r="I96" i="10"/>
  <c r="J96" i="10"/>
  <c r="K96" i="10"/>
  <c r="L96" i="10"/>
  <c r="M96" i="10"/>
  <c r="F97" i="10"/>
  <c r="G97" i="10"/>
  <c r="H97" i="10"/>
  <c r="I97" i="10"/>
  <c r="J97" i="10"/>
  <c r="K97" i="10"/>
  <c r="L97" i="10"/>
  <c r="M97" i="10"/>
  <c r="F98" i="10"/>
  <c r="G98" i="10"/>
  <c r="H98" i="10"/>
  <c r="I98" i="10"/>
  <c r="J98" i="10"/>
  <c r="K98" i="10"/>
  <c r="L98" i="10"/>
  <c r="M98" i="10"/>
  <c r="F100" i="10"/>
  <c r="G100" i="10"/>
  <c r="H100" i="10"/>
  <c r="I100" i="10"/>
  <c r="J100" i="10"/>
  <c r="K100" i="10"/>
  <c r="L100" i="10"/>
  <c r="M100" i="10"/>
  <c r="F101" i="10"/>
  <c r="G101" i="10"/>
  <c r="H101" i="10"/>
  <c r="I101" i="10"/>
  <c r="J101" i="10"/>
  <c r="K101" i="10"/>
  <c r="L101" i="10"/>
  <c r="M101" i="10"/>
  <c r="F102" i="10"/>
  <c r="G102" i="10"/>
  <c r="H102" i="10"/>
  <c r="I102" i="10"/>
  <c r="J102" i="10"/>
  <c r="K102" i="10"/>
  <c r="L102" i="10"/>
  <c r="M102" i="10"/>
  <c r="F103" i="10"/>
  <c r="G103" i="10"/>
  <c r="H103" i="10"/>
  <c r="I103" i="10"/>
  <c r="J103" i="10"/>
  <c r="K103" i="10"/>
  <c r="L103" i="10"/>
  <c r="M103" i="10"/>
  <c r="F104" i="10"/>
  <c r="G104" i="10"/>
  <c r="H104" i="10"/>
  <c r="I104" i="10"/>
  <c r="J104" i="10"/>
  <c r="K104" i="10"/>
  <c r="L104" i="10"/>
  <c r="M104" i="10"/>
  <c r="F105" i="10"/>
  <c r="G105" i="10"/>
  <c r="H105" i="10"/>
  <c r="I105" i="10"/>
  <c r="J105" i="10"/>
  <c r="K105" i="10"/>
  <c r="L105" i="10"/>
  <c r="M105" i="10"/>
  <c r="F108" i="10"/>
  <c r="G108" i="10"/>
  <c r="H108" i="10"/>
  <c r="I108" i="10"/>
  <c r="J108" i="10"/>
  <c r="K108" i="10"/>
  <c r="L108" i="10"/>
  <c r="M108" i="10"/>
  <c r="F110" i="10"/>
  <c r="G110" i="10"/>
  <c r="H110" i="10"/>
  <c r="I110" i="10"/>
  <c r="J110" i="10"/>
  <c r="K110" i="10"/>
  <c r="L110" i="10"/>
  <c r="M110" i="10"/>
  <c r="F112" i="10"/>
  <c r="G112" i="10"/>
  <c r="H112" i="10"/>
  <c r="I112" i="10"/>
  <c r="J112" i="10"/>
  <c r="K112" i="10"/>
  <c r="L112" i="10"/>
  <c r="M112" i="10"/>
  <c r="F114" i="10"/>
  <c r="G114" i="10"/>
  <c r="H114" i="10"/>
  <c r="I114" i="10"/>
  <c r="J114" i="10"/>
  <c r="K114" i="10"/>
  <c r="L114" i="10"/>
  <c r="M114" i="10"/>
  <c r="F116" i="10"/>
  <c r="G116" i="10"/>
  <c r="H116" i="10"/>
  <c r="I116" i="10"/>
  <c r="J116" i="10"/>
  <c r="K116" i="10"/>
  <c r="L116" i="10"/>
  <c r="M116" i="10"/>
  <c r="N116" i="10"/>
  <c r="N114" i="10"/>
  <c r="N112" i="10"/>
  <c r="N110" i="10"/>
  <c r="N108" i="10"/>
  <c r="N105" i="10"/>
  <c r="N104" i="10"/>
  <c r="N103" i="10"/>
  <c r="N102" i="10"/>
  <c r="N101" i="10"/>
  <c r="N100" i="10"/>
  <c r="N98" i="10"/>
  <c r="N97" i="10"/>
  <c r="N96" i="10"/>
  <c r="N95" i="10"/>
  <c r="N94" i="10"/>
  <c r="N93" i="10"/>
  <c r="N90" i="10"/>
  <c r="N88" i="10"/>
  <c r="N87" i="10"/>
  <c r="G81" i="3"/>
  <c r="H81" i="3" s="1"/>
  <c r="I81" i="3" s="1"/>
  <c r="J81" i="3" s="1"/>
  <c r="K81" i="3" s="1"/>
  <c r="L81" i="3" s="1"/>
  <c r="M81" i="3" s="1"/>
  <c r="N81" i="3" s="1"/>
  <c r="O81" i="3" s="1"/>
  <c r="F81" i="3"/>
  <c r="F48" i="10"/>
  <c r="F48" i="11" l="1"/>
  <c r="G48" i="11"/>
  <c r="F21" i="11"/>
  <c r="F9" i="11"/>
  <c r="G9" i="11"/>
  <c r="F9" i="10" l="1"/>
  <c r="G9" i="10"/>
  <c r="R34" i="16"/>
  <c r="Q34" i="16"/>
  <c r="R33" i="16"/>
  <c r="R32" i="16"/>
  <c r="Q32" i="16"/>
  <c r="Q30" i="16"/>
  <c r="R29" i="16"/>
  <c r="R27" i="16"/>
  <c r="Q27" i="16"/>
  <c r="R20" i="16"/>
  <c r="R17" i="16"/>
  <c r="Q17" i="16"/>
  <c r="R12" i="16"/>
  <c r="R10" i="16"/>
  <c r="Q10" i="16"/>
  <c r="H7" i="16"/>
  <c r="I7" i="16" s="1"/>
  <c r="J7" i="16" s="1"/>
  <c r="K7" i="16" s="1"/>
  <c r="L7" i="16" s="1"/>
  <c r="M7" i="16" s="1"/>
  <c r="N7" i="16" s="1"/>
  <c r="O7" i="16" s="1"/>
  <c r="G7" i="16"/>
  <c r="Q13" i="16" l="1"/>
  <c r="Q23" i="16"/>
  <c r="Q31" i="16"/>
  <c r="R25" i="16"/>
  <c r="Q29" i="16"/>
  <c r="Q36" i="16"/>
  <c r="Q39" i="16"/>
  <c r="R14" i="16"/>
  <c r="Q16" i="16"/>
  <c r="Q18" i="16"/>
  <c r="Q22" i="16"/>
  <c r="R26" i="16"/>
  <c r="Q26" i="16"/>
  <c r="R28" i="16"/>
  <c r="Q28" i="16"/>
  <c r="R21" i="16"/>
  <c r="R30" i="16"/>
  <c r="R37" i="16"/>
  <c r="Q38" i="16"/>
  <c r="F40" i="16"/>
  <c r="J40" i="16"/>
  <c r="N40" i="16"/>
  <c r="Q33" i="16"/>
  <c r="R9" i="16"/>
  <c r="R11" i="16"/>
  <c r="Q19" i="16"/>
  <c r="Q35" i="16"/>
  <c r="Q8" i="16"/>
  <c r="Q12" i="16"/>
  <c r="R15" i="16"/>
  <c r="R24" i="16"/>
  <c r="R35" i="16"/>
  <c r="R39" i="16"/>
  <c r="R16" i="16"/>
  <c r="R18" i="16"/>
  <c r="G40" i="16"/>
  <c r="K40" i="16"/>
  <c r="R22" i="16"/>
  <c r="Q37" i="16"/>
  <c r="L40" i="16"/>
  <c r="I40" i="16"/>
  <c r="H40" i="16"/>
  <c r="M40" i="16"/>
  <c r="I42" i="16"/>
  <c r="M42" i="16"/>
  <c r="L42" i="16"/>
  <c r="J42" i="16"/>
  <c r="N42" i="16"/>
  <c r="H42" i="16"/>
  <c r="G42" i="16"/>
  <c r="K42" i="16"/>
  <c r="O42" i="16"/>
  <c r="R41" i="16"/>
  <c r="Q41" i="16"/>
  <c r="O40" i="16"/>
  <c r="P16" i="16" s="1"/>
  <c r="R13" i="16"/>
  <c r="Q14" i="16"/>
  <c r="R19" i="16"/>
  <c r="Q20" i="16"/>
  <c r="R23" i="16"/>
  <c r="Q24" i="16"/>
  <c r="R31" i="16"/>
  <c r="R36" i="16"/>
  <c r="R38" i="16"/>
  <c r="R8" i="16"/>
  <c r="Q9" i="16"/>
  <c r="Q11" i="16"/>
  <c r="Q15" i="16"/>
  <c r="Q21" i="16"/>
  <c r="Q25" i="16"/>
  <c r="P14" i="16" l="1"/>
  <c r="P8" i="16"/>
  <c r="P35" i="16"/>
  <c r="P33" i="16"/>
  <c r="P32" i="16"/>
  <c r="P30" i="16"/>
  <c r="P29" i="16"/>
  <c r="P28" i="16"/>
  <c r="P26" i="16"/>
  <c r="P37" i="16"/>
  <c r="P24" i="16"/>
  <c r="P20" i="16"/>
  <c r="P40" i="16"/>
  <c r="P34" i="16"/>
  <c r="P27" i="16"/>
  <c r="P17" i="16"/>
  <c r="P39" i="16"/>
  <c r="P10" i="16"/>
  <c r="P41" i="16"/>
  <c r="P22" i="16"/>
  <c r="P25" i="16"/>
  <c r="P12" i="16"/>
  <c r="P18" i="16"/>
  <c r="P15" i="16"/>
  <c r="P9" i="16"/>
  <c r="P38" i="16"/>
  <c r="P21" i="16"/>
  <c r="P23" i="16"/>
  <c r="P19" i="16"/>
  <c r="P31" i="16"/>
  <c r="P11" i="16"/>
  <c r="P36" i="16"/>
  <c r="P13" i="16"/>
  <c r="F7" i="5"/>
  <c r="F49" i="10" l="1"/>
  <c r="G49" i="10"/>
  <c r="F50" i="10"/>
  <c r="G50" i="10"/>
  <c r="H50" i="10"/>
  <c r="I50" i="10"/>
  <c r="J50" i="10"/>
  <c r="K50" i="10"/>
  <c r="L50" i="10"/>
  <c r="M50" i="10"/>
  <c r="N50" i="10"/>
  <c r="F52" i="10"/>
  <c r="G52" i="10"/>
  <c r="H52" i="10"/>
  <c r="I52" i="10"/>
  <c r="J52" i="10"/>
  <c r="K52" i="10"/>
  <c r="L52" i="10"/>
  <c r="M52" i="10"/>
  <c r="N52" i="10"/>
  <c r="F53" i="10"/>
  <c r="G53" i="10"/>
  <c r="H53" i="10"/>
  <c r="I53" i="10"/>
  <c r="J53" i="10"/>
  <c r="K53" i="10"/>
  <c r="L53" i="10"/>
  <c r="M53" i="10"/>
  <c r="N53" i="10"/>
  <c r="F56" i="10"/>
  <c r="G56" i="10"/>
  <c r="H56" i="10"/>
  <c r="I56" i="10"/>
  <c r="F60" i="10"/>
  <c r="G60" i="10"/>
  <c r="H60" i="10"/>
  <c r="I60" i="10"/>
  <c r="J60" i="10"/>
  <c r="K60" i="10"/>
  <c r="L60" i="10"/>
  <c r="M60" i="10"/>
  <c r="N60" i="10"/>
  <c r="F67" i="10"/>
  <c r="G67" i="10"/>
  <c r="H67" i="10"/>
  <c r="I67" i="10"/>
  <c r="J67" i="10"/>
  <c r="K67" i="10"/>
  <c r="L67" i="10"/>
  <c r="M67" i="10"/>
  <c r="N67" i="10"/>
  <c r="F70" i="10"/>
  <c r="G70" i="10"/>
  <c r="H70" i="10"/>
  <c r="I70" i="10"/>
  <c r="J70" i="10"/>
  <c r="K70" i="10"/>
  <c r="L70" i="10"/>
  <c r="M70" i="10"/>
  <c r="N70" i="10"/>
  <c r="F72" i="10"/>
  <c r="G72" i="10"/>
  <c r="H72" i="10"/>
  <c r="I72" i="10"/>
  <c r="J72" i="10"/>
  <c r="K72" i="10"/>
  <c r="L72" i="10"/>
  <c r="M72" i="10"/>
  <c r="N72" i="10"/>
  <c r="F74" i="10"/>
  <c r="G74" i="10"/>
  <c r="H74" i="10"/>
  <c r="I74" i="10"/>
  <c r="J74" i="10"/>
  <c r="K74" i="10"/>
  <c r="L74" i="10"/>
  <c r="M74" i="10"/>
  <c r="N74" i="10"/>
  <c r="F76" i="10"/>
  <c r="G76" i="10"/>
  <c r="H76" i="10"/>
  <c r="I76" i="10"/>
  <c r="J76" i="10"/>
  <c r="K76" i="10"/>
  <c r="L76" i="10"/>
  <c r="M76" i="10"/>
  <c r="N76" i="10"/>
  <c r="F78" i="10"/>
  <c r="G78" i="10"/>
  <c r="G48" i="10"/>
  <c r="H48" i="10"/>
  <c r="I48" i="10"/>
  <c r="J48" i="10"/>
  <c r="K48" i="10"/>
  <c r="L48" i="10"/>
  <c r="M48" i="10"/>
  <c r="F7" i="6"/>
  <c r="S34" i="14"/>
  <c r="S16" i="14"/>
  <c r="S8" i="14"/>
  <c r="G7" i="14"/>
  <c r="H7" i="14" s="1"/>
  <c r="I7" i="14" s="1"/>
  <c r="J7" i="14" s="1"/>
  <c r="K7" i="14" s="1"/>
  <c r="L7" i="14" s="1"/>
  <c r="M7" i="14" s="1"/>
  <c r="N7" i="14" s="1"/>
  <c r="O7" i="14" s="1"/>
  <c r="S38" i="13"/>
  <c r="S36" i="13"/>
  <c r="S34" i="13"/>
  <c r="R34" i="13"/>
  <c r="S8" i="13"/>
  <c r="G7" i="13"/>
  <c r="H7" i="13" s="1"/>
  <c r="I7" i="13" s="1"/>
  <c r="J7" i="13" s="1"/>
  <c r="K7" i="13" s="1"/>
  <c r="L7" i="13" s="1"/>
  <c r="M7" i="13" s="1"/>
  <c r="N7" i="13" s="1"/>
  <c r="O7" i="13" s="1"/>
  <c r="R17" i="14" l="1"/>
  <c r="R21" i="14"/>
  <c r="S31" i="13"/>
  <c r="R31" i="13"/>
  <c r="S15" i="13"/>
  <c r="R15" i="13"/>
  <c r="S16" i="13"/>
  <c r="R16" i="13"/>
  <c r="S12" i="13"/>
  <c r="S14" i="13"/>
  <c r="S24" i="13"/>
  <c r="R24" i="13"/>
  <c r="S28" i="13"/>
  <c r="S30" i="13"/>
  <c r="S23" i="14"/>
  <c r="R33" i="13"/>
  <c r="S20" i="14"/>
  <c r="S39" i="13"/>
  <c r="R12" i="14"/>
  <c r="S37" i="14"/>
  <c r="S39" i="14"/>
  <c r="S25" i="14"/>
  <c r="R25" i="14"/>
  <c r="R8" i="14"/>
  <c r="S12" i="14"/>
  <c r="R15" i="14"/>
  <c r="S24" i="14"/>
  <c r="S26" i="14"/>
  <c r="S11" i="14"/>
  <c r="R11" i="14"/>
  <c r="G40" i="14"/>
  <c r="S17" i="14"/>
  <c r="R20" i="14"/>
  <c r="R29" i="14"/>
  <c r="S38" i="14"/>
  <c r="R38" i="14"/>
  <c r="S15" i="14"/>
  <c r="S21" i="14"/>
  <c r="R24" i="14"/>
  <c r="S29" i="14"/>
  <c r="S30" i="14"/>
  <c r="S33" i="14"/>
  <c r="R33" i="14"/>
  <c r="R37" i="14"/>
  <c r="H40" i="14"/>
  <c r="L40" i="14"/>
  <c r="R16" i="14"/>
  <c r="S19" i="14"/>
  <c r="S28" i="14"/>
  <c r="R28" i="14"/>
  <c r="L42" i="14"/>
  <c r="H42" i="14"/>
  <c r="G42" i="14"/>
  <c r="K42" i="14"/>
  <c r="S41" i="14"/>
  <c r="R41" i="14"/>
  <c r="O42" i="14"/>
  <c r="I42" i="14"/>
  <c r="M42" i="14"/>
  <c r="J42" i="14"/>
  <c r="N42" i="14"/>
  <c r="K40" i="14"/>
  <c r="R14" i="14"/>
  <c r="S14" i="14"/>
  <c r="R32" i="14"/>
  <c r="S32" i="14"/>
  <c r="S22" i="14"/>
  <c r="R22" i="14"/>
  <c r="R27" i="14"/>
  <c r="S27" i="14"/>
  <c r="F40" i="14"/>
  <c r="J40" i="14"/>
  <c r="R10" i="14"/>
  <c r="S18" i="14"/>
  <c r="R18" i="14"/>
  <c r="R36" i="14"/>
  <c r="S36" i="14"/>
  <c r="O40" i="14"/>
  <c r="Q32" i="14" s="1"/>
  <c r="S9" i="14"/>
  <c r="R9" i="14"/>
  <c r="S10" i="14"/>
  <c r="R23" i="14"/>
  <c r="R31" i="14"/>
  <c r="S31" i="14"/>
  <c r="N40" i="14"/>
  <c r="I40" i="14"/>
  <c r="M40" i="14"/>
  <c r="S13" i="14"/>
  <c r="R13" i="14"/>
  <c r="R19" i="14"/>
  <c r="R35" i="14"/>
  <c r="S35" i="14"/>
  <c r="R26" i="14"/>
  <c r="R30" i="14"/>
  <c r="R34" i="14"/>
  <c r="R39" i="14"/>
  <c r="R17" i="13"/>
  <c r="S19" i="13"/>
  <c r="S37" i="13"/>
  <c r="R20" i="13"/>
  <c r="S13" i="13"/>
  <c r="S22" i="13"/>
  <c r="R28" i="13"/>
  <c r="R38" i="13"/>
  <c r="R12" i="13"/>
  <c r="S20" i="13"/>
  <c r="R23" i="13"/>
  <c r="S29" i="13"/>
  <c r="R13" i="13"/>
  <c r="R29" i="13"/>
  <c r="K40" i="13"/>
  <c r="S33" i="13"/>
  <c r="R18" i="13"/>
  <c r="S17" i="13"/>
  <c r="S18" i="13"/>
  <c r="S21" i="13"/>
  <c r="S23" i="13"/>
  <c r="K42" i="13"/>
  <c r="G42" i="13"/>
  <c r="L42" i="13"/>
  <c r="H42" i="13"/>
  <c r="N42" i="13"/>
  <c r="J42" i="13"/>
  <c r="R41" i="13"/>
  <c r="S41" i="13"/>
  <c r="O42" i="13"/>
  <c r="I42" i="13"/>
  <c r="M42" i="13"/>
  <c r="R26" i="13"/>
  <c r="S26" i="13"/>
  <c r="S35" i="13"/>
  <c r="R35" i="13"/>
  <c r="I40" i="13"/>
  <c r="M40" i="13"/>
  <c r="R10" i="13"/>
  <c r="S10" i="13"/>
  <c r="S32" i="13"/>
  <c r="R32" i="13"/>
  <c r="F40" i="13"/>
  <c r="N40" i="13"/>
  <c r="J40" i="13"/>
  <c r="S25" i="13"/>
  <c r="R25" i="13"/>
  <c r="S27" i="13"/>
  <c r="R27" i="13"/>
  <c r="G40" i="13"/>
  <c r="S9" i="13"/>
  <c r="O40" i="13"/>
  <c r="Q26" i="13" s="1"/>
  <c r="R9" i="13"/>
  <c r="S11" i="13"/>
  <c r="R11" i="13"/>
  <c r="R8" i="13"/>
  <c r="H40" i="13"/>
  <c r="L40" i="13"/>
  <c r="R14" i="13"/>
  <c r="R21" i="13"/>
  <c r="R30" i="13"/>
  <c r="R36" i="13"/>
  <c r="R39" i="13"/>
  <c r="R19" i="13"/>
  <c r="R22" i="13"/>
  <c r="R37" i="13"/>
  <c r="G7" i="12"/>
  <c r="H7" i="12" s="1"/>
  <c r="I7" i="12" s="1"/>
  <c r="J7" i="12" s="1"/>
  <c r="K7" i="12" s="1"/>
  <c r="L7" i="12" s="1"/>
  <c r="M7" i="12" s="1"/>
  <c r="N7" i="12" s="1"/>
  <c r="O7" i="12" s="1"/>
  <c r="R10" i="12"/>
  <c r="S10" i="12"/>
  <c r="S12" i="12"/>
  <c r="R17" i="12"/>
  <c r="S17" i="12"/>
  <c r="S20" i="12"/>
  <c r="R27" i="12"/>
  <c r="S27" i="12"/>
  <c r="S29" i="12"/>
  <c r="S30" i="12"/>
  <c r="R32" i="12"/>
  <c r="S32" i="12"/>
  <c r="S33" i="12"/>
  <c r="R34" i="12"/>
  <c r="S34" i="12"/>
  <c r="S21" i="12" l="1"/>
  <c r="S16" i="12"/>
  <c r="R28" i="12"/>
  <c r="S26" i="12"/>
  <c r="S24" i="12"/>
  <c r="R22" i="12"/>
  <c r="S8" i="12"/>
  <c r="R21" i="12"/>
  <c r="Q17" i="13"/>
  <c r="Q23" i="13"/>
  <c r="Q35" i="14"/>
  <c r="Q23" i="14"/>
  <c r="Q33" i="14"/>
  <c r="Q41" i="14"/>
  <c r="Q28" i="14"/>
  <c r="Q16" i="14"/>
  <c r="Q37" i="14"/>
  <c r="Q15" i="14"/>
  <c r="Q27" i="14"/>
  <c r="Q14" i="14"/>
  <c r="Q40" i="14"/>
  <c r="Q38" i="14"/>
  <c r="Q29" i="14"/>
  <c r="Q25" i="14"/>
  <c r="Q30" i="14"/>
  <c r="Q21" i="14"/>
  <c r="Q39" i="14"/>
  <c r="Q34" i="14"/>
  <c r="Q17" i="14"/>
  <c r="Q8" i="14"/>
  <c r="Q26" i="14"/>
  <c r="Q13" i="14"/>
  <c r="Q12" i="14"/>
  <c r="Q9" i="14"/>
  <c r="Q20" i="14"/>
  <c r="Q19" i="14"/>
  <c r="Q11" i="14"/>
  <c r="Q31" i="14"/>
  <c r="Q18" i="14"/>
  <c r="Q36" i="14"/>
  <c r="Q24" i="14"/>
  <c r="Q10" i="14"/>
  <c r="Q22" i="14"/>
  <c r="Q19" i="13"/>
  <c r="Q11" i="13"/>
  <c r="Q18" i="13"/>
  <c r="Q31" i="13"/>
  <c r="Q27" i="13"/>
  <c r="Q15" i="13"/>
  <c r="Q9" i="13"/>
  <c r="Q25" i="13"/>
  <c r="Q32" i="13"/>
  <c r="Q41" i="13"/>
  <c r="Q10" i="13"/>
  <c r="Q40" i="13"/>
  <c r="Q20" i="13"/>
  <c r="Q39" i="13"/>
  <c r="Q38" i="13"/>
  <c r="Q30" i="13"/>
  <c r="Q29" i="13"/>
  <c r="Q16" i="13"/>
  <c r="Q14" i="13"/>
  <c r="Q13" i="13"/>
  <c r="Q33" i="13"/>
  <c r="Q28" i="13"/>
  <c r="Q12" i="13"/>
  <c r="Q21" i="13"/>
  <c r="Q36" i="13"/>
  <c r="Q22" i="13"/>
  <c r="Q37" i="13"/>
  <c r="Q34" i="13"/>
  <c r="Q24" i="13"/>
  <c r="Q8" i="13"/>
  <c r="Q35" i="13"/>
  <c r="R29" i="12"/>
  <c r="S25" i="12"/>
  <c r="F40" i="12"/>
  <c r="S15" i="12"/>
  <c r="R13" i="12"/>
  <c r="S9" i="12"/>
  <c r="I40" i="12"/>
  <c r="R36" i="12"/>
  <c r="S18" i="12"/>
  <c r="R16" i="12"/>
  <c r="R11" i="12"/>
  <c r="S11" i="12"/>
  <c r="R9" i="12"/>
  <c r="J40" i="12"/>
  <c r="M40" i="12"/>
  <c r="S35" i="12"/>
  <c r="R33" i="12"/>
  <c r="R31" i="12"/>
  <c r="R25" i="12"/>
  <c r="R19" i="12"/>
  <c r="H40" i="12"/>
  <c r="R15" i="12"/>
  <c r="K40" i="12"/>
  <c r="G40" i="12"/>
  <c r="L40" i="12"/>
  <c r="N40" i="12"/>
  <c r="R30" i="12"/>
  <c r="S22" i="12"/>
  <c r="S14" i="12"/>
  <c r="R12" i="12"/>
  <c r="R38" i="12"/>
  <c r="R35" i="12"/>
  <c r="S28" i="12"/>
  <c r="R26" i="12"/>
  <c r="R23" i="12"/>
  <c r="R18" i="12"/>
  <c r="S39" i="12"/>
  <c r="S37" i="12"/>
  <c r="R39" i="12"/>
  <c r="S38" i="12"/>
  <c r="R37" i="12"/>
  <c r="S36" i="12"/>
  <c r="S31" i="12"/>
  <c r="R24" i="12"/>
  <c r="S23" i="12"/>
  <c r="R20" i="12"/>
  <c r="S19" i="12"/>
  <c r="R14" i="12"/>
  <c r="S13" i="12"/>
  <c r="R8" i="12"/>
  <c r="O40" i="12"/>
  <c r="Q20" i="12" s="1"/>
  <c r="L42" i="12" l="1"/>
  <c r="Q14" i="12"/>
  <c r="Q8" i="12"/>
  <c r="Q24" i="12"/>
  <c r="Q39" i="12"/>
  <c r="M42" i="12"/>
  <c r="I42" i="12"/>
  <c r="H42" i="12"/>
  <c r="S41" i="12"/>
  <c r="O42" i="12"/>
  <c r="Q41" i="12"/>
  <c r="R41" i="12"/>
  <c r="K42" i="12"/>
  <c r="G42" i="12"/>
  <c r="N42" i="12"/>
  <c r="J42" i="12"/>
  <c r="Q12" i="12"/>
  <c r="Q16" i="12"/>
  <c r="Q18" i="12"/>
  <c r="Q22" i="12"/>
  <c r="Q26" i="12"/>
  <c r="Q28" i="12"/>
  <c r="Q29" i="12"/>
  <c r="Q30" i="12"/>
  <c r="Q32" i="12"/>
  <c r="Q19" i="12"/>
  <c r="Q36" i="12"/>
  <c r="Q38" i="12"/>
  <c r="Q13" i="12"/>
  <c r="Q23" i="12"/>
  <c r="Q31" i="12"/>
  <c r="Q10" i="12"/>
  <c r="Q9" i="12"/>
  <c r="Q11" i="12"/>
  <c r="Q15" i="12"/>
  <c r="Q17" i="12"/>
  <c r="Q21" i="12"/>
  <c r="Q25" i="12"/>
  <c r="Q27" i="12"/>
  <c r="Q34" i="12"/>
  <c r="Q40" i="12"/>
  <c r="Q33" i="12"/>
  <c r="Q35" i="12"/>
  <c r="Q37" i="12"/>
  <c r="G46" i="11" l="1"/>
  <c r="H46" i="11" s="1"/>
  <c r="I46" i="11" s="1"/>
  <c r="J46" i="11" s="1"/>
  <c r="K46" i="11" s="1"/>
  <c r="L46" i="11" s="1"/>
  <c r="M46" i="11" s="1"/>
  <c r="N46" i="11" s="1"/>
  <c r="O46" i="11" s="1"/>
  <c r="G7" i="11"/>
  <c r="H7" i="11" s="1"/>
  <c r="I7" i="11" s="1"/>
  <c r="J7" i="11" s="1"/>
  <c r="K7" i="11" s="1"/>
  <c r="L7" i="11" s="1"/>
  <c r="M7" i="11" s="1"/>
  <c r="N7" i="11" s="1"/>
  <c r="O7" i="11" s="1"/>
  <c r="G86" i="10"/>
  <c r="H86" i="10" s="1"/>
  <c r="I86" i="10" s="1"/>
  <c r="J86" i="10" s="1"/>
  <c r="K86" i="10" s="1"/>
  <c r="L86" i="10" s="1"/>
  <c r="M86" i="10" s="1"/>
  <c r="N86" i="10" s="1"/>
  <c r="O86" i="10" s="1"/>
  <c r="P86" i="10" s="1"/>
  <c r="G47" i="10"/>
  <c r="H47" i="10" s="1"/>
  <c r="I47" i="10" s="1"/>
  <c r="J47" i="10" s="1"/>
  <c r="K47" i="10" s="1"/>
  <c r="L47" i="10" s="1"/>
  <c r="M47" i="10" s="1"/>
  <c r="N47" i="10" s="1"/>
  <c r="O47" i="10" s="1"/>
  <c r="P47" i="10" s="1"/>
  <c r="S32" i="10"/>
  <c r="S28" i="10"/>
  <c r="R15" i="10"/>
  <c r="S15" i="10"/>
  <c r="G7" i="10"/>
  <c r="H7" i="10" s="1"/>
  <c r="I7" i="10" s="1"/>
  <c r="J7" i="10" s="1"/>
  <c r="K7" i="10" s="1"/>
  <c r="L7" i="10" s="1"/>
  <c r="M7" i="10" s="1"/>
  <c r="N7" i="10" s="1"/>
  <c r="O7" i="10" s="1"/>
  <c r="P7" i="10" s="1"/>
  <c r="K30" i="7"/>
  <c r="F9" i="7"/>
  <c r="G9" i="7"/>
  <c r="F10" i="7"/>
  <c r="G10" i="7"/>
  <c r="H10" i="7"/>
  <c r="I10" i="7"/>
  <c r="J10" i="7"/>
  <c r="K10" i="7"/>
  <c r="L10" i="7"/>
  <c r="M10" i="7"/>
  <c r="F12" i="7"/>
  <c r="G12" i="7"/>
  <c r="H12" i="7"/>
  <c r="I12" i="7"/>
  <c r="J12" i="7"/>
  <c r="K12" i="7"/>
  <c r="L12" i="7"/>
  <c r="M12" i="7"/>
  <c r="N12" i="7"/>
  <c r="F15" i="7"/>
  <c r="G15" i="7"/>
  <c r="H15" i="7"/>
  <c r="I15" i="7"/>
  <c r="J15" i="7"/>
  <c r="K15" i="7"/>
  <c r="L15" i="7"/>
  <c r="M15" i="7"/>
  <c r="N15" i="7"/>
  <c r="F20" i="7"/>
  <c r="G20" i="7"/>
  <c r="H20" i="7"/>
  <c r="I20" i="7"/>
  <c r="J20" i="7"/>
  <c r="K20" i="7"/>
  <c r="L20" i="7"/>
  <c r="M20" i="7"/>
  <c r="F27" i="7"/>
  <c r="G27" i="7"/>
  <c r="H27" i="7"/>
  <c r="I27" i="7"/>
  <c r="J27" i="7"/>
  <c r="K27" i="7"/>
  <c r="L27" i="7"/>
  <c r="M27" i="7"/>
  <c r="N27" i="7"/>
  <c r="F29" i="7"/>
  <c r="G29" i="7"/>
  <c r="F30" i="7"/>
  <c r="G30" i="7"/>
  <c r="H30" i="7"/>
  <c r="I30" i="7"/>
  <c r="J30" i="7"/>
  <c r="L30" i="7"/>
  <c r="M30" i="7"/>
  <c r="N30" i="7"/>
  <c r="F32" i="7"/>
  <c r="G32" i="7"/>
  <c r="H32" i="7"/>
  <c r="I32" i="7"/>
  <c r="J32" i="7"/>
  <c r="K32" i="7"/>
  <c r="L32" i="7"/>
  <c r="M32" i="7"/>
  <c r="N32" i="7"/>
  <c r="F33" i="7"/>
  <c r="G33" i="7"/>
  <c r="H33" i="7"/>
  <c r="F34" i="7"/>
  <c r="G34" i="7"/>
  <c r="H34" i="7"/>
  <c r="I34" i="7"/>
  <c r="J34" i="7"/>
  <c r="K34" i="7"/>
  <c r="L34" i="7"/>
  <c r="M34" i="7"/>
  <c r="N34" i="7"/>
  <c r="F36" i="7"/>
  <c r="G36" i="7"/>
  <c r="H36" i="7"/>
  <c r="I36" i="7"/>
  <c r="J36" i="7"/>
  <c r="K36" i="7"/>
  <c r="L36" i="7"/>
  <c r="M36" i="7"/>
  <c r="N36" i="7"/>
  <c r="F38" i="7"/>
  <c r="G38" i="7"/>
  <c r="G8" i="7"/>
  <c r="H8" i="7"/>
  <c r="I8" i="7"/>
  <c r="J8" i="7"/>
  <c r="K8" i="7"/>
  <c r="L8" i="7"/>
  <c r="M8" i="7"/>
  <c r="M76" i="8"/>
  <c r="L76" i="8"/>
  <c r="K76" i="8"/>
  <c r="J76" i="8"/>
  <c r="I76" i="8"/>
  <c r="H76" i="8"/>
  <c r="G76" i="8"/>
  <c r="F76" i="8"/>
  <c r="E76" i="8"/>
  <c r="D76" i="8"/>
  <c r="C76" i="8"/>
  <c r="M37" i="8"/>
  <c r="L37" i="8"/>
  <c r="K37" i="8"/>
  <c r="J37" i="8"/>
  <c r="I37" i="8"/>
  <c r="H37" i="8"/>
  <c r="G37" i="8"/>
  <c r="F37" i="8"/>
  <c r="E37" i="8"/>
  <c r="D37" i="8"/>
  <c r="C37" i="8"/>
  <c r="G7" i="7"/>
  <c r="H7" i="7" s="1"/>
  <c r="I7" i="7" s="1"/>
  <c r="J7" i="7" s="1"/>
  <c r="K7" i="7" s="1"/>
  <c r="L7" i="7" s="1"/>
  <c r="M7" i="7" s="1"/>
  <c r="N7" i="7" s="1"/>
  <c r="O7" i="7" s="1"/>
  <c r="P7" i="7" s="1"/>
  <c r="G6" i="6"/>
  <c r="H6" i="6" s="1"/>
  <c r="I6" i="6" s="1"/>
  <c r="J6" i="6" s="1"/>
  <c r="K6" i="6" s="1"/>
  <c r="L6" i="6" s="1"/>
  <c r="M6" i="6" s="1"/>
  <c r="N6" i="6" s="1"/>
  <c r="O6" i="6" s="1"/>
  <c r="P6" i="6" s="1"/>
  <c r="G6" i="5"/>
  <c r="H6" i="5" s="1"/>
  <c r="I6" i="5" s="1"/>
  <c r="J6" i="5" s="1"/>
  <c r="K6" i="5" s="1"/>
  <c r="L6" i="5" s="1"/>
  <c r="M6" i="5" s="1"/>
  <c r="N6" i="5" s="1"/>
  <c r="O6" i="5" s="1"/>
  <c r="P6" i="5" s="1"/>
  <c r="P78" i="11"/>
  <c r="O78" i="11"/>
  <c r="N78" i="11"/>
  <c r="M78" i="11"/>
  <c r="L78" i="11"/>
  <c r="K78" i="11"/>
  <c r="J78" i="11"/>
  <c r="I78" i="11"/>
  <c r="H78" i="11"/>
  <c r="G78" i="11"/>
  <c r="F78" i="11"/>
  <c r="P77" i="11"/>
  <c r="O77" i="11"/>
  <c r="N77" i="11"/>
  <c r="M77" i="11"/>
  <c r="L77" i="11"/>
  <c r="K77" i="11"/>
  <c r="J77" i="11"/>
  <c r="I77" i="11"/>
  <c r="H77" i="11"/>
  <c r="G77" i="11"/>
  <c r="F77" i="11"/>
  <c r="P76" i="11"/>
  <c r="O76" i="11"/>
  <c r="N76" i="11"/>
  <c r="M76" i="11"/>
  <c r="L76" i="11"/>
  <c r="K76" i="11"/>
  <c r="J76" i="11"/>
  <c r="I76" i="11"/>
  <c r="H76" i="11"/>
  <c r="G76" i="11"/>
  <c r="F76" i="11"/>
  <c r="P75" i="11"/>
  <c r="O75" i="11"/>
  <c r="P74" i="11"/>
  <c r="O74" i="11"/>
  <c r="N74" i="11"/>
  <c r="M74" i="11"/>
  <c r="L74" i="11"/>
  <c r="K74" i="11"/>
  <c r="J74" i="11"/>
  <c r="I74" i="11"/>
  <c r="H74" i="11"/>
  <c r="G74" i="11"/>
  <c r="F74" i="11"/>
  <c r="P73" i="11"/>
  <c r="F68" i="4"/>
  <c r="G68" i="4" s="1"/>
  <c r="H68" i="4" s="1"/>
  <c r="I68" i="4" s="1"/>
  <c r="P72" i="11"/>
  <c r="O72" i="11"/>
  <c r="N72" i="11"/>
  <c r="M72" i="11"/>
  <c r="L72" i="11"/>
  <c r="K72" i="11"/>
  <c r="J72" i="11"/>
  <c r="I72" i="11"/>
  <c r="H72" i="11"/>
  <c r="G72" i="11"/>
  <c r="F72" i="11"/>
  <c r="P71" i="11"/>
  <c r="P70" i="11"/>
  <c r="O70" i="11"/>
  <c r="N70" i="11"/>
  <c r="M70" i="11"/>
  <c r="L70" i="11"/>
  <c r="K70" i="11"/>
  <c r="J70" i="11"/>
  <c r="I70" i="11"/>
  <c r="H70" i="11"/>
  <c r="G70" i="11"/>
  <c r="F70" i="11"/>
  <c r="P69" i="11"/>
  <c r="O69" i="11"/>
  <c r="P68" i="11"/>
  <c r="O68" i="11"/>
  <c r="N68" i="11"/>
  <c r="M68" i="11"/>
  <c r="L68" i="11"/>
  <c r="K68" i="11"/>
  <c r="J68" i="11"/>
  <c r="I68" i="11"/>
  <c r="H68" i="11"/>
  <c r="G68" i="11"/>
  <c r="F68" i="11"/>
  <c r="P67" i="11"/>
  <c r="O67" i="11"/>
  <c r="N67" i="11"/>
  <c r="M67" i="11"/>
  <c r="L67" i="11"/>
  <c r="K67" i="11"/>
  <c r="J67" i="11"/>
  <c r="I67" i="11"/>
  <c r="H67" i="11"/>
  <c r="G67" i="11"/>
  <c r="F67" i="11"/>
  <c r="P66" i="11"/>
  <c r="P65" i="11"/>
  <c r="O65" i="11"/>
  <c r="N65" i="11"/>
  <c r="M65" i="11"/>
  <c r="L65" i="11"/>
  <c r="K65" i="11"/>
  <c r="J65" i="11"/>
  <c r="I65" i="11"/>
  <c r="H65" i="11"/>
  <c r="G65" i="11"/>
  <c r="F65" i="11"/>
  <c r="P64" i="11"/>
  <c r="O64" i="11"/>
  <c r="N64" i="11"/>
  <c r="M64" i="11"/>
  <c r="L64" i="11"/>
  <c r="K64" i="11"/>
  <c r="J64" i="11"/>
  <c r="I64" i="11"/>
  <c r="H64" i="11"/>
  <c r="G64" i="11"/>
  <c r="F64" i="11"/>
  <c r="P63" i="11"/>
  <c r="O63" i="11"/>
  <c r="N63" i="11"/>
  <c r="M63" i="11"/>
  <c r="P62" i="11"/>
  <c r="O62" i="11"/>
  <c r="N62" i="11"/>
  <c r="M62" i="11"/>
  <c r="L62" i="11"/>
  <c r="K62" i="11"/>
  <c r="J62" i="11"/>
  <c r="I62" i="11"/>
  <c r="H62" i="11"/>
  <c r="G62" i="11"/>
  <c r="F62" i="11"/>
  <c r="P61" i="11"/>
  <c r="O61" i="11"/>
  <c r="N61" i="11"/>
  <c r="M61" i="11"/>
  <c r="L61" i="11"/>
  <c r="K61" i="11"/>
  <c r="J61" i="11"/>
  <c r="I61" i="11"/>
  <c r="H61" i="11"/>
  <c r="G61" i="11"/>
  <c r="F61" i="11"/>
  <c r="P60" i="11"/>
  <c r="O60" i="11"/>
  <c r="N60" i="11"/>
  <c r="M60" i="11"/>
  <c r="L60" i="11"/>
  <c r="K60" i="11"/>
  <c r="J60" i="11"/>
  <c r="I60" i="11"/>
  <c r="H60" i="11"/>
  <c r="G60" i="11"/>
  <c r="F60" i="11"/>
  <c r="P59" i="11"/>
  <c r="O59" i="11"/>
  <c r="N59" i="11"/>
  <c r="M59" i="11"/>
  <c r="L59" i="11"/>
  <c r="K59" i="11"/>
  <c r="J59" i="11"/>
  <c r="I59" i="11"/>
  <c r="H59" i="11"/>
  <c r="G59" i="11"/>
  <c r="F59" i="11"/>
  <c r="P58" i="11"/>
  <c r="O58" i="11"/>
  <c r="N58" i="11"/>
  <c r="M58" i="11"/>
  <c r="L58" i="11"/>
  <c r="K58" i="11"/>
  <c r="J58" i="11"/>
  <c r="I58" i="11"/>
  <c r="P57" i="11"/>
  <c r="O57" i="11"/>
  <c r="N57" i="11"/>
  <c r="M57" i="11"/>
  <c r="L57" i="11"/>
  <c r="K57" i="11"/>
  <c r="J57" i="11"/>
  <c r="I57" i="11"/>
  <c r="H57" i="11"/>
  <c r="G57" i="11"/>
  <c r="F57" i="11"/>
  <c r="P56" i="11"/>
  <c r="O56" i="11"/>
  <c r="N56" i="11"/>
  <c r="M56" i="11"/>
  <c r="L56" i="11"/>
  <c r="K56" i="11"/>
  <c r="J56" i="11"/>
  <c r="I56" i="11"/>
  <c r="H56" i="11"/>
  <c r="G56" i="11"/>
  <c r="F56" i="11"/>
  <c r="P55" i="11"/>
  <c r="O55" i="11"/>
  <c r="N55" i="11"/>
  <c r="M55" i="11"/>
  <c r="L55" i="11"/>
  <c r="K55" i="11"/>
  <c r="J55" i="11"/>
  <c r="I55" i="11"/>
  <c r="H55" i="11"/>
  <c r="G55" i="11"/>
  <c r="F55" i="11"/>
  <c r="P54" i="11"/>
  <c r="O54" i="11"/>
  <c r="N54" i="11"/>
  <c r="M54" i="11"/>
  <c r="L54" i="11"/>
  <c r="K54" i="11"/>
  <c r="J54" i="11"/>
  <c r="I54" i="11"/>
  <c r="H54" i="11"/>
  <c r="G54" i="11"/>
  <c r="F54" i="11"/>
  <c r="P53" i="11"/>
  <c r="O53" i="11"/>
  <c r="N53" i="11"/>
  <c r="M53" i="11"/>
  <c r="L53" i="11"/>
  <c r="K53" i="11"/>
  <c r="J53" i="11"/>
  <c r="I53" i="11"/>
  <c r="H53" i="11"/>
  <c r="G53" i="11"/>
  <c r="F53" i="11"/>
  <c r="P52" i="11"/>
  <c r="O52" i="11"/>
  <c r="N52" i="11"/>
  <c r="M52" i="11"/>
  <c r="L52" i="11"/>
  <c r="K52" i="11"/>
  <c r="J52" i="11"/>
  <c r="P51" i="11"/>
  <c r="O51" i="11"/>
  <c r="N51" i="11"/>
  <c r="P50" i="11"/>
  <c r="O50" i="11"/>
  <c r="N50" i="11"/>
  <c r="M50" i="11"/>
  <c r="L50" i="11"/>
  <c r="K50" i="11"/>
  <c r="J50" i="11"/>
  <c r="I50" i="11"/>
  <c r="H50" i="11"/>
  <c r="G50" i="11"/>
  <c r="F50" i="11"/>
  <c r="P49" i="11"/>
  <c r="P48" i="11"/>
  <c r="O48" i="11"/>
  <c r="N48" i="11"/>
  <c r="M48" i="11"/>
  <c r="L48" i="11"/>
  <c r="K48" i="11"/>
  <c r="J48" i="11"/>
  <c r="I48" i="11"/>
  <c r="H48" i="11"/>
  <c r="P47" i="11"/>
  <c r="O47" i="11"/>
  <c r="N47" i="11"/>
  <c r="M47" i="11"/>
  <c r="L47" i="11"/>
  <c r="K47" i="11"/>
  <c r="J47" i="11"/>
  <c r="I47" i="11"/>
  <c r="H47" i="11"/>
  <c r="G47" i="11"/>
  <c r="F47" i="11"/>
  <c r="F41" i="4"/>
  <c r="G41" i="4" s="1"/>
  <c r="H41" i="4" s="1"/>
  <c r="I41" i="4" s="1"/>
  <c r="J41" i="4" s="1"/>
  <c r="K41" i="4" s="1"/>
  <c r="L41" i="4" s="1"/>
  <c r="M41" i="4" s="1"/>
  <c r="N41" i="4" s="1"/>
  <c r="O41" i="4" s="1"/>
  <c r="P39" i="11"/>
  <c r="O39" i="11"/>
  <c r="N39" i="11"/>
  <c r="M39" i="11"/>
  <c r="L39" i="11"/>
  <c r="K39" i="11"/>
  <c r="J39" i="11"/>
  <c r="I39" i="11"/>
  <c r="H39" i="11"/>
  <c r="G39" i="11"/>
  <c r="F39" i="11"/>
  <c r="P38" i="11"/>
  <c r="O38" i="11"/>
  <c r="N38" i="11"/>
  <c r="M38" i="11"/>
  <c r="L38" i="11"/>
  <c r="K38" i="11"/>
  <c r="J38" i="11"/>
  <c r="I38" i="11"/>
  <c r="H38" i="11"/>
  <c r="P37" i="11"/>
  <c r="O37" i="11"/>
  <c r="N37" i="11"/>
  <c r="M37" i="11"/>
  <c r="L37" i="11"/>
  <c r="K37" i="11"/>
  <c r="J37" i="11"/>
  <c r="I37" i="11"/>
  <c r="H37" i="11"/>
  <c r="G37" i="11"/>
  <c r="F37" i="11"/>
  <c r="P36" i="11"/>
  <c r="O36" i="11"/>
  <c r="P35" i="11"/>
  <c r="O35" i="11"/>
  <c r="N35" i="11"/>
  <c r="M35" i="11"/>
  <c r="L35" i="11"/>
  <c r="K35" i="11"/>
  <c r="J35" i="11"/>
  <c r="I35" i="11"/>
  <c r="H35" i="11"/>
  <c r="G35" i="11"/>
  <c r="F35" i="11"/>
  <c r="P34" i="11"/>
  <c r="F33" i="4"/>
  <c r="G33" i="4" s="1"/>
  <c r="H33" i="4" s="1"/>
  <c r="I33" i="4" s="1"/>
  <c r="P33" i="11"/>
  <c r="O33" i="11"/>
  <c r="N33" i="11"/>
  <c r="M33" i="11"/>
  <c r="L33" i="11"/>
  <c r="K33" i="11"/>
  <c r="J33" i="11"/>
  <c r="I33" i="11"/>
  <c r="H33" i="11"/>
  <c r="G33" i="11"/>
  <c r="F33" i="11"/>
  <c r="P32" i="11"/>
  <c r="P31" i="11"/>
  <c r="O31" i="11"/>
  <c r="N31" i="11"/>
  <c r="M31" i="11"/>
  <c r="L31" i="11"/>
  <c r="K31" i="11"/>
  <c r="J31" i="11"/>
  <c r="I31" i="11"/>
  <c r="H31" i="11"/>
  <c r="G31" i="11"/>
  <c r="F31" i="11"/>
  <c r="P30" i="11"/>
  <c r="O30" i="11"/>
  <c r="N30" i="11"/>
  <c r="M30" i="11"/>
  <c r="L30" i="11"/>
  <c r="K30" i="11"/>
  <c r="J30" i="11"/>
  <c r="I30" i="11"/>
  <c r="H30" i="11"/>
  <c r="G30" i="11"/>
  <c r="F30" i="11"/>
  <c r="P29" i="11"/>
  <c r="O29" i="11"/>
  <c r="N29" i="11"/>
  <c r="L29" i="11"/>
  <c r="K29" i="11"/>
  <c r="J29" i="11"/>
  <c r="I29" i="11"/>
  <c r="H29" i="11"/>
  <c r="G29" i="11"/>
  <c r="F29" i="11"/>
  <c r="P28" i="11"/>
  <c r="O28" i="11"/>
  <c r="N28" i="11"/>
  <c r="M28" i="11"/>
  <c r="L28" i="11"/>
  <c r="K28" i="11"/>
  <c r="J28" i="11"/>
  <c r="I28" i="11"/>
  <c r="H28" i="11"/>
  <c r="P27" i="11"/>
  <c r="O27" i="11"/>
  <c r="N27" i="11"/>
  <c r="M27" i="11"/>
  <c r="L27" i="11"/>
  <c r="K27" i="11"/>
  <c r="J27" i="11"/>
  <c r="I27" i="11"/>
  <c r="H27" i="11"/>
  <c r="G27" i="11"/>
  <c r="F27" i="11"/>
  <c r="P26" i="11"/>
  <c r="O26" i="11"/>
  <c r="N26" i="11"/>
  <c r="M26" i="11"/>
  <c r="L26" i="11"/>
  <c r="K26" i="11"/>
  <c r="J26" i="11"/>
  <c r="I26" i="11"/>
  <c r="H26" i="11"/>
  <c r="G26" i="11"/>
  <c r="F26" i="11"/>
  <c r="P25" i="11"/>
  <c r="O25" i="11"/>
  <c r="N25" i="11"/>
  <c r="M25" i="11"/>
  <c r="L25" i="11"/>
  <c r="K25" i="11"/>
  <c r="J25" i="11"/>
  <c r="I25" i="11"/>
  <c r="H25" i="11"/>
  <c r="G25" i="11"/>
  <c r="F25" i="11"/>
  <c r="P24" i="11"/>
  <c r="O24" i="11"/>
  <c r="N24" i="11"/>
  <c r="M24" i="11"/>
  <c r="L24" i="11"/>
  <c r="K24" i="11"/>
  <c r="J24" i="11"/>
  <c r="I24" i="11"/>
  <c r="H24" i="11"/>
  <c r="G24" i="11"/>
  <c r="F24" i="11"/>
  <c r="P23" i="11"/>
  <c r="O23" i="11"/>
  <c r="N23" i="11"/>
  <c r="M23" i="11"/>
  <c r="L23" i="11"/>
  <c r="K23" i="11"/>
  <c r="J23" i="11"/>
  <c r="I23" i="11"/>
  <c r="H23" i="11"/>
  <c r="G23" i="11"/>
  <c r="F23" i="11"/>
  <c r="P22" i="11"/>
  <c r="O22" i="11"/>
  <c r="N22" i="11"/>
  <c r="M22" i="11"/>
  <c r="L22" i="11"/>
  <c r="K22" i="11"/>
  <c r="J22" i="11"/>
  <c r="I22" i="11"/>
  <c r="H22" i="11"/>
  <c r="G22" i="11"/>
  <c r="F22" i="11"/>
  <c r="P21" i="11"/>
  <c r="O21" i="11"/>
  <c r="N21" i="11"/>
  <c r="M21" i="11"/>
  <c r="L21" i="11"/>
  <c r="K21" i="11"/>
  <c r="J21" i="11"/>
  <c r="I21" i="11"/>
  <c r="H21" i="11"/>
  <c r="G21" i="11"/>
  <c r="P20" i="11"/>
  <c r="O20" i="11"/>
  <c r="N20" i="11"/>
  <c r="M20" i="11"/>
  <c r="L20" i="11"/>
  <c r="K20" i="11"/>
  <c r="J20" i="11"/>
  <c r="I20" i="11"/>
  <c r="H20" i="11"/>
  <c r="G20" i="11"/>
  <c r="F20" i="11"/>
  <c r="P19" i="11"/>
  <c r="O19" i="11"/>
  <c r="N19" i="11"/>
  <c r="M19" i="11"/>
  <c r="L19" i="11"/>
  <c r="K19" i="11"/>
  <c r="J19" i="11"/>
  <c r="I19" i="11"/>
  <c r="H19" i="11"/>
  <c r="G19" i="11"/>
  <c r="F19" i="11"/>
  <c r="P18" i="11"/>
  <c r="O18" i="11"/>
  <c r="N18" i="11"/>
  <c r="M18" i="11"/>
  <c r="L18" i="11"/>
  <c r="K18" i="11"/>
  <c r="J18" i="11"/>
  <c r="I18" i="11"/>
  <c r="H18" i="11"/>
  <c r="G18" i="11"/>
  <c r="F18" i="11"/>
  <c r="P17" i="11"/>
  <c r="O17" i="11"/>
  <c r="N17" i="11"/>
  <c r="M17" i="11"/>
  <c r="L17" i="11"/>
  <c r="K17" i="11"/>
  <c r="I17" i="11"/>
  <c r="H17" i="11"/>
  <c r="G17" i="11"/>
  <c r="F17" i="11"/>
  <c r="P16" i="11"/>
  <c r="O16" i="11"/>
  <c r="N16" i="11"/>
  <c r="M16" i="11"/>
  <c r="L16" i="11"/>
  <c r="K16" i="11"/>
  <c r="J16" i="11"/>
  <c r="I16" i="11"/>
  <c r="H16" i="11"/>
  <c r="G16" i="11"/>
  <c r="F16" i="11"/>
  <c r="P15" i="11"/>
  <c r="O15" i="11"/>
  <c r="N15" i="11"/>
  <c r="M15" i="11"/>
  <c r="L15" i="11"/>
  <c r="K15" i="11"/>
  <c r="J15" i="11"/>
  <c r="I15" i="11"/>
  <c r="H15" i="11"/>
  <c r="G15" i="11"/>
  <c r="F15" i="11"/>
  <c r="P14" i="11"/>
  <c r="O14" i="11"/>
  <c r="N14" i="11"/>
  <c r="M14" i="11"/>
  <c r="L14" i="11"/>
  <c r="K14" i="11"/>
  <c r="J14" i="11"/>
  <c r="I14" i="11"/>
  <c r="H14" i="11"/>
  <c r="G14" i="11"/>
  <c r="F14" i="11"/>
  <c r="P13" i="11"/>
  <c r="O13" i="11"/>
  <c r="N13" i="11"/>
  <c r="M13" i="11"/>
  <c r="L13" i="11"/>
  <c r="K13" i="11"/>
  <c r="J13" i="11"/>
  <c r="I13" i="11"/>
  <c r="H13" i="11"/>
  <c r="G13" i="11"/>
  <c r="F13" i="11"/>
  <c r="P12" i="11"/>
  <c r="O12" i="11"/>
  <c r="N12" i="11"/>
  <c r="M12" i="11"/>
  <c r="L12" i="11"/>
  <c r="K12" i="11"/>
  <c r="J12" i="11"/>
  <c r="I12" i="11"/>
  <c r="H12" i="11"/>
  <c r="G12" i="11"/>
  <c r="F12" i="11"/>
  <c r="P11" i="11"/>
  <c r="O11" i="11"/>
  <c r="N11" i="11"/>
  <c r="M11" i="11"/>
  <c r="L11" i="11"/>
  <c r="K11" i="11"/>
  <c r="J11" i="11"/>
  <c r="I11" i="11"/>
  <c r="H11" i="11"/>
  <c r="G11" i="11"/>
  <c r="F11" i="11"/>
  <c r="P10" i="11"/>
  <c r="O10" i="11"/>
  <c r="P9" i="11"/>
  <c r="O9" i="11"/>
  <c r="N9" i="11"/>
  <c r="M9" i="11"/>
  <c r="L9" i="11"/>
  <c r="K9" i="11"/>
  <c r="J9" i="11"/>
  <c r="I9" i="11"/>
  <c r="H9" i="11"/>
  <c r="P8" i="11"/>
  <c r="O8" i="11"/>
  <c r="N8" i="11"/>
  <c r="M8" i="11"/>
  <c r="L8" i="11"/>
  <c r="K8" i="11"/>
  <c r="J8" i="11"/>
  <c r="I8" i="11"/>
  <c r="H8" i="11"/>
  <c r="G8" i="11"/>
  <c r="F8" i="11"/>
  <c r="F6" i="4"/>
  <c r="G6" i="4" s="1"/>
  <c r="H6" i="4" s="1"/>
  <c r="I6" i="4" s="1"/>
  <c r="J6" i="4" s="1"/>
  <c r="K6" i="4" s="1"/>
  <c r="L6" i="4" s="1"/>
  <c r="M6" i="4" s="1"/>
  <c r="N6" i="4" s="1"/>
  <c r="O6" i="4" s="1"/>
  <c r="M38" i="8" l="1"/>
  <c r="M40" i="8"/>
  <c r="H77" i="8"/>
  <c r="F40" i="8"/>
  <c r="F38" i="8"/>
  <c r="J40" i="8"/>
  <c r="J38" i="8"/>
  <c r="E77" i="8"/>
  <c r="I77" i="8"/>
  <c r="M78" i="8"/>
  <c r="M77" i="8"/>
  <c r="E38" i="8"/>
  <c r="E40" i="8"/>
  <c r="D77" i="8"/>
  <c r="C40" i="8"/>
  <c r="G38" i="8"/>
  <c r="G40" i="8"/>
  <c r="K38" i="8"/>
  <c r="K40" i="8"/>
  <c r="F77" i="8"/>
  <c r="J77" i="8"/>
  <c r="I40" i="8"/>
  <c r="I38" i="8"/>
  <c r="L77" i="8"/>
  <c r="L78" i="8"/>
  <c r="D38" i="8"/>
  <c r="D40" i="8"/>
  <c r="H38" i="8"/>
  <c r="H40" i="8"/>
  <c r="L38" i="8"/>
  <c r="L39" i="8"/>
  <c r="L40" i="8"/>
  <c r="C77" i="8"/>
  <c r="G77" i="8"/>
  <c r="K77" i="8"/>
  <c r="M39" i="8"/>
  <c r="M7" i="5"/>
  <c r="M7" i="6"/>
  <c r="F37" i="5"/>
  <c r="F37" i="6"/>
  <c r="K35" i="5"/>
  <c r="K35" i="6"/>
  <c r="G35" i="5"/>
  <c r="G35" i="6"/>
  <c r="L33" i="5"/>
  <c r="L33" i="6"/>
  <c r="H33" i="5"/>
  <c r="H33" i="6"/>
  <c r="G32" i="5"/>
  <c r="G32" i="6"/>
  <c r="L31" i="5"/>
  <c r="L31" i="6"/>
  <c r="H31" i="5"/>
  <c r="H31" i="6"/>
  <c r="M29" i="5"/>
  <c r="M29" i="6"/>
  <c r="H29" i="5"/>
  <c r="H29" i="6"/>
  <c r="F28" i="5"/>
  <c r="F28" i="6"/>
  <c r="K26" i="5"/>
  <c r="K26" i="6"/>
  <c r="G26" i="5"/>
  <c r="G26" i="6"/>
  <c r="K19" i="5"/>
  <c r="K19" i="6"/>
  <c r="G19" i="5"/>
  <c r="G19" i="6"/>
  <c r="L14" i="5"/>
  <c r="L14" i="6"/>
  <c r="H14" i="5"/>
  <c r="H14" i="6"/>
  <c r="M11" i="5"/>
  <c r="M11" i="6"/>
  <c r="I11" i="5"/>
  <c r="I11" i="6"/>
  <c r="M9" i="5"/>
  <c r="M9" i="6"/>
  <c r="I9" i="5"/>
  <c r="I9" i="6"/>
  <c r="L7" i="5"/>
  <c r="L7" i="6"/>
  <c r="H7" i="5"/>
  <c r="H7" i="6"/>
  <c r="N35" i="5"/>
  <c r="N35" i="6"/>
  <c r="J35" i="5"/>
  <c r="J35" i="6"/>
  <c r="F35" i="5"/>
  <c r="F35" i="6"/>
  <c r="K33" i="5"/>
  <c r="K33" i="6"/>
  <c r="G33" i="5"/>
  <c r="G33" i="6"/>
  <c r="F32" i="5"/>
  <c r="F32" i="6"/>
  <c r="K31" i="5"/>
  <c r="K31" i="6"/>
  <c r="G31" i="5"/>
  <c r="G31" i="6"/>
  <c r="L29" i="5"/>
  <c r="L29" i="6"/>
  <c r="G29" i="5"/>
  <c r="G29" i="6"/>
  <c r="N26" i="5"/>
  <c r="N26" i="6"/>
  <c r="J26" i="5"/>
  <c r="J26" i="6"/>
  <c r="F26" i="5"/>
  <c r="F26" i="6"/>
  <c r="J19" i="5"/>
  <c r="J19" i="6"/>
  <c r="F19" i="5"/>
  <c r="F19" i="6"/>
  <c r="K14" i="5"/>
  <c r="K14" i="6"/>
  <c r="G14" i="5"/>
  <c r="G14" i="6"/>
  <c r="L11" i="5"/>
  <c r="L11" i="6"/>
  <c r="H11" i="5"/>
  <c r="H11" i="6"/>
  <c r="L9" i="5"/>
  <c r="L9" i="6"/>
  <c r="H9" i="5"/>
  <c r="H9" i="6"/>
  <c r="K7" i="5"/>
  <c r="K7" i="6"/>
  <c r="M35" i="5"/>
  <c r="M35" i="6"/>
  <c r="N33" i="5"/>
  <c r="N33" i="6"/>
  <c r="F33" i="5"/>
  <c r="F33" i="6"/>
  <c r="F31" i="5"/>
  <c r="F31" i="6"/>
  <c r="F29" i="5"/>
  <c r="F29" i="6"/>
  <c r="I26" i="5"/>
  <c r="I26" i="6"/>
  <c r="I19" i="5"/>
  <c r="I19" i="6"/>
  <c r="J14" i="5"/>
  <c r="J14" i="6"/>
  <c r="G11" i="5"/>
  <c r="G11" i="6"/>
  <c r="K9" i="5"/>
  <c r="K9" i="6"/>
  <c r="K29" i="5"/>
  <c r="K29" i="6"/>
  <c r="I7" i="5"/>
  <c r="I7" i="6"/>
  <c r="G7" i="5"/>
  <c r="G7" i="6"/>
  <c r="I35" i="5"/>
  <c r="I35" i="6"/>
  <c r="J33" i="5"/>
  <c r="J33" i="6"/>
  <c r="N31" i="5"/>
  <c r="N31" i="6"/>
  <c r="J31" i="5"/>
  <c r="J31" i="6"/>
  <c r="J29" i="5"/>
  <c r="J29" i="6"/>
  <c r="M26" i="5"/>
  <c r="M26" i="6"/>
  <c r="M19" i="5"/>
  <c r="M19" i="6"/>
  <c r="N14" i="5"/>
  <c r="N14" i="6"/>
  <c r="F14" i="5"/>
  <c r="F14" i="6"/>
  <c r="K11" i="5"/>
  <c r="K11" i="6"/>
  <c r="G9" i="5"/>
  <c r="G9" i="6"/>
  <c r="J7" i="5"/>
  <c r="J7" i="6"/>
  <c r="G37" i="5"/>
  <c r="G37" i="6"/>
  <c r="L35" i="5"/>
  <c r="L35" i="6"/>
  <c r="H35" i="5"/>
  <c r="H35" i="6"/>
  <c r="M33" i="5"/>
  <c r="M33" i="6"/>
  <c r="I33" i="5"/>
  <c r="I33" i="6"/>
  <c r="M31" i="5"/>
  <c r="M31" i="6"/>
  <c r="I31" i="5"/>
  <c r="I31" i="6"/>
  <c r="N29" i="5"/>
  <c r="N29" i="6"/>
  <c r="I29" i="5"/>
  <c r="I29" i="6"/>
  <c r="G28" i="5"/>
  <c r="G28" i="6"/>
  <c r="L26" i="5"/>
  <c r="L26" i="6"/>
  <c r="H26" i="5"/>
  <c r="H26" i="6"/>
  <c r="L19" i="5"/>
  <c r="L19" i="6"/>
  <c r="H19" i="5"/>
  <c r="H19" i="6"/>
  <c r="M14" i="5"/>
  <c r="M14" i="6"/>
  <c r="I14" i="5"/>
  <c r="I14" i="6"/>
  <c r="N11" i="5"/>
  <c r="N11" i="6"/>
  <c r="J11" i="5"/>
  <c r="J11" i="6"/>
  <c r="F11" i="5"/>
  <c r="F11" i="6"/>
  <c r="J9" i="5"/>
  <c r="J9" i="6"/>
  <c r="F9" i="5"/>
  <c r="F9" i="6"/>
  <c r="H32" i="5"/>
  <c r="H32" i="6"/>
  <c r="G8" i="5"/>
  <c r="G8" i="6"/>
  <c r="F8" i="5"/>
  <c r="F8" i="6"/>
  <c r="R15" i="11"/>
  <c r="S50" i="11"/>
  <c r="S54" i="11"/>
  <c r="R16" i="11"/>
  <c r="R31" i="11"/>
  <c r="R39" i="11"/>
  <c r="R51" i="11"/>
  <c r="S66" i="11"/>
  <c r="S70" i="11"/>
  <c r="S74" i="11"/>
  <c r="R35" i="11"/>
  <c r="R23" i="11"/>
  <c r="R8" i="11"/>
  <c r="S10" i="11"/>
  <c r="R27" i="11"/>
  <c r="S20" i="11"/>
  <c r="S24" i="11"/>
  <c r="S28" i="11"/>
  <c r="R50" i="11"/>
  <c r="R67" i="11"/>
  <c r="S8" i="11"/>
  <c r="S12" i="11"/>
  <c r="R32" i="11"/>
  <c r="S34" i="11"/>
  <c r="R66" i="11"/>
  <c r="R71" i="11"/>
  <c r="S16" i="11"/>
  <c r="S32" i="11"/>
  <c r="R24" i="11"/>
  <c r="S26" i="11"/>
  <c r="S67" i="11"/>
  <c r="R12" i="11"/>
  <c r="R20" i="11"/>
  <c r="R28" i="11"/>
  <c r="S55" i="11"/>
  <c r="R55" i="11"/>
  <c r="R59" i="11"/>
  <c r="S22" i="11"/>
  <c r="S30" i="11"/>
  <c r="S63" i="11"/>
  <c r="R74" i="11"/>
  <c r="S51" i="11"/>
  <c r="S62" i="11"/>
  <c r="R62" i="11"/>
  <c r="R63" i="11"/>
  <c r="S71" i="11"/>
  <c r="R54" i="11"/>
  <c r="S59" i="11"/>
  <c r="R70" i="11"/>
  <c r="S15" i="11"/>
  <c r="R22" i="11"/>
  <c r="S23" i="11"/>
  <c r="R30" i="11"/>
  <c r="S31" i="11"/>
  <c r="S39" i="11"/>
  <c r="S37" i="11"/>
  <c r="R10" i="11"/>
  <c r="R26" i="11"/>
  <c r="S27" i="11"/>
  <c r="R34" i="11"/>
  <c r="S35" i="11"/>
  <c r="R37" i="11"/>
  <c r="R49" i="11"/>
  <c r="S49" i="11"/>
  <c r="R61" i="11"/>
  <c r="S61" i="11"/>
  <c r="R65" i="11"/>
  <c r="S65" i="11"/>
  <c r="R73" i="11"/>
  <c r="S73" i="11"/>
  <c r="S68" i="11"/>
  <c r="R68" i="11"/>
  <c r="S76" i="11"/>
  <c r="R76" i="11"/>
  <c r="S34" i="10"/>
  <c r="R34" i="10"/>
  <c r="R27" i="10"/>
  <c r="S27" i="10"/>
  <c r="R32" i="10"/>
  <c r="R111" i="10"/>
  <c r="S111" i="10"/>
  <c r="R106" i="10"/>
  <c r="R28" i="10"/>
  <c r="S106" i="10"/>
  <c r="P79" i="10"/>
  <c r="O79" i="10"/>
  <c r="N79" i="10"/>
  <c r="M79" i="10"/>
  <c r="L79" i="10"/>
  <c r="K79" i="10"/>
  <c r="J79" i="10"/>
  <c r="I79" i="10"/>
  <c r="H79" i="10"/>
  <c r="G79" i="10"/>
  <c r="F79" i="10"/>
  <c r="P78" i="10"/>
  <c r="O78" i="10"/>
  <c r="N78" i="10"/>
  <c r="M78" i="10"/>
  <c r="L78" i="10"/>
  <c r="K78" i="10"/>
  <c r="J78" i="10"/>
  <c r="I78" i="10"/>
  <c r="H78" i="10"/>
  <c r="P77" i="10"/>
  <c r="O77" i="10"/>
  <c r="N77" i="10"/>
  <c r="M77" i="10"/>
  <c r="L77" i="10"/>
  <c r="K77" i="10"/>
  <c r="J77" i="10"/>
  <c r="I77" i="10"/>
  <c r="H77" i="10"/>
  <c r="G77" i="10"/>
  <c r="F77" i="10"/>
  <c r="P76" i="10"/>
  <c r="S76" i="10" s="1"/>
  <c r="O76" i="10"/>
  <c r="P75" i="10"/>
  <c r="O75" i="10"/>
  <c r="N75" i="10"/>
  <c r="M75" i="10"/>
  <c r="L75" i="10"/>
  <c r="K75" i="10"/>
  <c r="J75" i="10"/>
  <c r="I75" i="10"/>
  <c r="H75" i="10"/>
  <c r="G75" i="10"/>
  <c r="F75" i="10"/>
  <c r="P74" i="10"/>
  <c r="S74" i="10" s="1"/>
  <c r="O74" i="10"/>
  <c r="F70" i="3"/>
  <c r="G70" i="3" s="1"/>
  <c r="H70" i="3" s="1"/>
  <c r="I70" i="3" s="1"/>
  <c r="P73" i="10"/>
  <c r="O73" i="10"/>
  <c r="N73" i="10"/>
  <c r="M73" i="10"/>
  <c r="L73" i="10"/>
  <c r="K73" i="10"/>
  <c r="J73" i="10"/>
  <c r="I73" i="10"/>
  <c r="H73" i="10"/>
  <c r="G73" i="10"/>
  <c r="F73" i="10"/>
  <c r="P72" i="10"/>
  <c r="S72" i="10" s="1"/>
  <c r="O72" i="10"/>
  <c r="P71" i="10"/>
  <c r="O71" i="10"/>
  <c r="N71" i="10"/>
  <c r="M71" i="10"/>
  <c r="L71" i="10"/>
  <c r="K71" i="10"/>
  <c r="J71" i="10"/>
  <c r="I71" i="10"/>
  <c r="H71" i="10"/>
  <c r="G71" i="10"/>
  <c r="F71" i="10"/>
  <c r="P70" i="10"/>
  <c r="O70" i="10"/>
  <c r="P69" i="10"/>
  <c r="O69" i="10"/>
  <c r="N69" i="10"/>
  <c r="M69" i="10"/>
  <c r="L69" i="10"/>
  <c r="K69" i="10"/>
  <c r="J69" i="10"/>
  <c r="I69" i="10"/>
  <c r="H69" i="10"/>
  <c r="G69" i="10"/>
  <c r="F69" i="10"/>
  <c r="N68" i="10"/>
  <c r="M68" i="10"/>
  <c r="L68" i="10"/>
  <c r="K68" i="10"/>
  <c r="J68" i="10"/>
  <c r="I68" i="10"/>
  <c r="H68" i="10"/>
  <c r="G68" i="10"/>
  <c r="F68" i="10"/>
  <c r="P67" i="10"/>
  <c r="O67" i="10"/>
  <c r="P66" i="10"/>
  <c r="O66" i="10"/>
  <c r="N66" i="10"/>
  <c r="M66" i="10"/>
  <c r="L66" i="10"/>
  <c r="K66" i="10"/>
  <c r="J66" i="10"/>
  <c r="I66" i="10"/>
  <c r="H66" i="10"/>
  <c r="G66" i="10"/>
  <c r="F66" i="10"/>
  <c r="P65" i="10"/>
  <c r="O65" i="10"/>
  <c r="N65" i="10"/>
  <c r="M65" i="10"/>
  <c r="L65" i="10"/>
  <c r="K65" i="10"/>
  <c r="J65" i="10"/>
  <c r="I65" i="10"/>
  <c r="H65" i="10"/>
  <c r="G65" i="10"/>
  <c r="F65" i="10"/>
  <c r="P64" i="10"/>
  <c r="O64" i="10"/>
  <c r="N64" i="10"/>
  <c r="M64" i="10"/>
  <c r="L64" i="10"/>
  <c r="K64" i="10"/>
  <c r="J64" i="10"/>
  <c r="I64" i="10"/>
  <c r="H64" i="10"/>
  <c r="G64" i="10"/>
  <c r="F64" i="10"/>
  <c r="P63" i="10"/>
  <c r="O63" i="10"/>
  <c r="N63" i="10"/>
  <c r="M63" i="10"/>
  <c r="L63" i="10"/>
  <c r="K63" i="10"/>
  <c r="J63" i="10"/>
  <c r="I63" i="10"/>
  <c r="H63" i="10"/>
  <c r="G63" i="10"/>
  <c r="F63" i="10"/>
  <c r="P62" i="10"/>
  <c r="O62" i="10"/>
  <c r="N62" i="10"/>
  <c r="M62" i="10"/>
  <c r="L62" i="10"/>
  <c r="K62" i="10"/>
  <c r="J62" i="10"/>
  <c r="I62" i="10"/>
  <c r="H62" i="10"/>
  <c r="G62" i="10"/>
  <c r="F62" i="10"/>
  <c r="P61" i="10"/>
  <c r="O61" i="10"/>
  <c r="N61" i="10"/>
  <c r="M61" i="10"/>
  <c r="L61" i="10"/>
  <c r="K61" i="10"/>
  <c r="J61" i="10"/>
  <c r="I61" i="10"/>
  <c r="H61" i="10"/>
  <c r="G61" i="10"/>
  <c r="F61" i="10"/>
  <c r="P60" i="10"/>
  <c r="S60" i="10" s="1"/>
  <c r="O60" i="10"/>
  <c r="P59" i="10"/>
  <c r="O59" i="10"/>
  <c r="N59" i="10"/>
  <c r="M59" i="10"/>
  <c r="L59" i="10"/>
  <c r="K59" i="10"/>
  <c r="J59" i="10"/>
  <c r="I59" i="10"/>
  <c r="H59" i="10"/>
  <c r="G59" i="10"/>
  <c r="F59" i="10"/>
  <c r="P58" i="10"/>
  <c r="O58" i="10"/>
  <c r="N58" i="10"/>
  <c r="M58" i="10"/>
  <c r="L58" i="10"/>
  <c r="K58" i="10"/>
  <c r="J58" i="10"/>
  <c r="I58" i="10"/>
  <c r="H58" i="10"/>
  <c r="G58" i="10"/>
  <c r="F58" i="10"/>
  <c r="P57" i="10"/>
  <c r="O57" i="10"/>
  <c r="N57" i="10"/>
  <c r="M57" i="10"/>
  <c r="L57" i="10"/>
  <c r="K57" i="10"/>
  <c r="J57" i="10"/>
  <c r="I57" i="10"/>
  <c r="H57" i="10"/>
  <c r="G57" i="10"/>
  <c r="F57" i="10"/>
  <c r="P56" i="10"/>
  <c r="O56" i="10"/>
  <c r="N56" i="10"/>
  <c r="M56" i="10"/>
  <c r="L56" i="10"/>
  <c r="K56" i="10"/>
  <c r="J56" i="10"/>
  <c r="P55" i="10"/>
  <c r="O55" i="10"/>
  <c r="N55" i="10"/>
  <c r="M55" i="10"/>
  <c r="L55" i="10"/>
  <c r="K55" i="10"/>
  <c r="J55" i="10"/>
  <c r="I55" i="10"/>
  <c r="H55" i="10"/>
  <c r="G55" i="10"/>
  <c r="F55" i="10"/>
  <c r="P54" i="10"/>
  <c r="O54" i="10"/>
  <c r="N54" i="10"/>
  <c r="M54" i="10"/>
  <c r="L54" i="10"/>
  <c r="K54" i="10"/>
  <c r="J54" i="10"/>
  <c r="I54" i="10"/>
  <c r="H54" i="10"/>
  <c r="G54" i="10"/>
  <c r="F54" i="10"/>
  <c r="P53" i="10"/>
  <c r="O53" i="10"/>
  <c r="P52" i="10"/>
  <c r="S52" i="10" s="1"/>
  <c r="O52" i="10"/>
  <c r="P51" i="10"/>
  <c r="O51" i="10"/>
  <c r="N51" i="10"/>
  <c r="M51" i="10"/>
  <c r="L51" i="10"/>
  <c r="K51" i="10"/>
  <c r="J51" i="10"/>
  <c r="I51" i="10"/>
  <c r="H51" i="10"/>
  <c r="G51" i="10"/>
  <c r="F51" i="10"/>
  <c r="P50" i="10"/>
  <c r="S50" i="10" s="1"/>
  <c r="O50" i="10"/>
  <c r="P49" i="10"/>
  <c r="O49" i="10"/>
  <c r="N49" i="10"/>
  <c r="M49" i="10"/>
  <c r="L49" i="10"/>
  <c r="K49" i="10"/>
  <c r="J49" i="10"/>
  <c r="I49" i="10"/>
  <c r="H49" i="10"/>
  <c r="P48" i="10"/>
  <c r="O48" i="10"/>
  <c r="N48" i="10"/>
  <c r="F43" i="3"/>
  <c r="G43" i="3" s="1"/>
  <c r="H43" i="3" s="1"/>
  <c r="I43" i="3" s="1"/>
  <c r="J43" i="3" s="1"/>
  <c r="K43" i="3" s="1"/>
  <c r="L43" i="3" s="1"/>
  <c r="M43" i="3" s="1"/>
  <c r="N43" i="3" s="1"/>
  <c r="O43" i="3" s="1"/>
  <c r="P39" i="10"/>
  <c r="O39" i="10"/>
  <c r="N39" i="10"/>
  <c r="M39" i="10"/>
  <c r="L39" i="10"/>
  <c r="K39" i="10"/>
  <c r="J39" i="10"/>
  <c r="I39" i="10"/>
  <c r="H39" i="10"/>
  <c r="G39" i="10"/>
  <c r="F39" i="10"/>
  <c r="P38" i="10"/>
  <c r="O38" i="10"/>
  <c r="N38" i="10"/>
  <c r="M38" i="10"/>
  <c r="L38" i="10"/>
  <c r="K38" i="10"/>
  <c r="J38" i="10"/>
  <c r="I38" i="10"/>
  <c r="H38" i="10"/>
  <c r="P37" i="10"/>
  <c r="O37" i="10"/>
  <c r="N37" i="10"/>
  <c r="M37" i="10"/>
  <c r="L37" i="10"/>
  <c r="K37" i="10"/>
  <c r="J37" i="10"/>
  <c r="I37" i="10"/>
  <c r="H37" i="10"/>
  <c r="G37" i="10"/>
  <c r="F37" i="10"/>
  <c r="P36" i="10"/>
  <c r="O36" i="10"/>
  <c r="P35" i="10"/>
  <c r="O35" i="10"/>
  <c r="N35" i="10"/>
  <c r="M35" i="10"/>
  <c r="L35" i="10"/>
  <c r="K35" i="10"/>
  <c r="J35" i="10"/>
  <c r="I35" i="10"/>
  <c r="H35" i="10"/>
  <c r="G35" i="10"/>
  <c r="F35" i="10"/>
  <c r="P34" i="10"/>
  <c r="F33" i="3"/>
  <c r="G33" i="3" s="1"/>
  <c r="H33" i="3" s="1"/>
  <c r="I33" i="3" s="1"/>
  <c r="P33" i="10"/>
  <c r="O33" i="10"/>
  <c r="N33" i="10"/>
  <c r="M33" i="10"/>
  <c r="L33" i="10"/>
  <c r="K33" i="10"/>
  <c r="J33" i="10"/>
  <c r="I33" i="10"/>
  <c r="H33" i="10"/>
  <c r="G33" i="10"/>
  <c r="F33" i="10"/>
  <c r="P32" i="10"/>
  <c r="P31" i="10"/>
  <c r="O31" i="10"/>
  <c r="N31" i="10"/>
  <c r="M31" i="10"/>
  <c r="L31" i="10"/>
  <c r="K31" i="10"/>
  <c r="J31" i="10"/>
  <c r="I31" i="10"/>
  <c r="H31" i="10"/>
  <c r="G31" i="10"/>
  <c r="F31" i="10"/>
  <c r="P30" i="10"/>
  <c r="O30" i="10"/>
  <c r="P29" i="10"/>
  <c r="O29" i="10"/>
  <c r="N29" i="10"/>
  <c r="M29" i="10"/>
  <c r="L29" i="10"/>
  <c r="K29" i="10"/>
  <c r="J29" i="10"/>
  <c r="I29" i="10"/>
  <c r="H29" i="10"/>
  <c r="G29" i="10"/>
  <c r="F29" i="10"/>
  <c r="P28" i="10"/>
  <c r="L28" i="10"/>
  <c r="K28" i="10"/>
  <c r="J28" i="10"/>
  <c r="I28" i="10"/>
  <c r="H28" i="10"/>
  <c r="G28" i="10"/>
  <c r="P27" i="10"/>
  <c r="P26" i="10"/>
  <c r="O26" i="10"/>
  <c r="N26" i="10"/>
  <c r="M26" i="10"/>
  <c r="L26" i="10"/>
  <c r="K26" i="10"/>
  <c r="J26" i="10"/>
  <c r="I26" i="10"/>
  <c r="H26" i="10"/>
  <c r="G26" i="10"/>
  <c r="F26" i="10"/>
  <c r="P25" i="10"/>
  <c r="O25" i="10"/>
  <c r="N25" i="10"/>
  <c r="M25" i="10"/>
  <c r="L25" i="10"/>
  <c r="K25" i="10"/>
  <c r="J25" i="10"/>
  <c r="I25" i="10"/>
  <c r="H25" i="10"/>
  <c r="G25" i="10"/>
  <c r="F25" i="10"/>
  <c r="P24" i="10"/>
  <c r="O24" i="10"/>
  <c r="N24" i="10"/>
  <c r="M24" i="10"/>
  <c r="L24" i="10"/>
  <c r="K24" i="10"/>
  <c r="J24" i="10"/>
  <c r="I24" i="10"/>
  <c r="H24" i="10"/>
  <c r="G24" i="10"/>
  <c r="F24" i="10"/>
  <c r="P23" i="10"/>
  <c r="O23" i="10"/>
  <c r="N23" i="10"/>
  <c r="M23" i="10"/>
  <c r="L23" i="10"/>
  <c r="K23" i="10"/>
  <c r="J23" i="10"/>
  <c r="I23" i="10"/>
  <c r="H23" i="10"/>
  <c r="G23" i="10"/>
  <c r="F23" i="10"/>
  <c r="P22" i="10"/>
  <c r="O22" i="10"/>
  <c r="N22" i="10"/>
  <c r="M22" i="10"/>
  <c r="L22" i="10"/>
  <c r="K22" i="10"/>
  <c r="J22" i="10"/>
  <c r="G21" i="3"/>
  <c r="P21" i="10"/>
  <c r="O21" i="10"/>
  <c r="N21" i="10"/>
  <c r="M21" i="10"/>
  <c r="L21" i="10"/>
  <c r="K21" i="10"/>
  <c r="J21" i="10"/>
  <c r="I21" i="10"/>
  <c r="H21" i="10"/>
  <c r="G21" i="10"/>
  <c r="P20" i="10"/>
  <c r="O20" i="10"/>
  <c r="N20" i="10"/>
  <c r="M20" i="10"/>
  <c r="L20" i="10"/>
  <c r="K20" i="10"/>
  <c r="J20" i="10"/>
  <c r="I20" i="10"/>
  <c r="H20" i="10"/>
  <c r="G20" i="10"/>
  <c r="F20" i="10"/>
  <c r="P19" i="10"/>
  <c r="O19" i="10"/>
  <c r="N19" i="10"/>
  <c r="M19" i="10"/>
  <c r="L19" i="10"/>
  <c r="K19" i="10"/>
  <c r="J19" i="10"/>
  <c r="I19" i="10"/>
  <c r="H19" i="10"/>
  <c r="G19" i="10"/>
  <c r="F19" i="10"/>
  <c r="P18" i="10"/>
  <c r="O18" i="10"/>
  <c r="N18" i="10"/>
  <c r="M18" i="10"/>
  <c r="L18" i="10"/>
  <c r="K18" i="10"/>
  <c r="J18" i="10"/>
  <c r="I18" i="10"/>
  <c r="H18" i="10"/>
  <c r="G18" i="10"/>
  <c r="F18" i="10"/>
  <c r="P17" i="10"/>
  <c r="O17" i="10"/>
  <c r="N17" i="10"/>
  <c r="M17" i="10"/>
  <c r="L17" i="10"/>
  <c r="K17" i="10"/>
  <c r="J17" i="10"/>
  <c r="I17" i="10"/>
  <c r="H17" i="10"/>
  <c r="G17" i="10"/>
  <c r="F17" i="10"/>
  <c r="P16" i="10"/>
  <c r="O16" i="10"/>
  <c r="N16" i="10"/>
  <c r="M16" i="10"/>
  <c r="L16" i="10"/>
  <c r="K16" i="10"/>
  <c r="J16" i="10"/>
  <c r="I16" i="10"/>
  <c r="H16" i="10"/>
  <c r="G16" i="10"/>
  <c r="F16" i="10"/>
  <c r="P15" i="10"/>
  <c r="P14" i="10"/>
  <c r="O14" i="10"/>
  <c r="N14" i="10"/>
  <c r="M14" i="10"/>
  <c r="L14" i="10"/>
  <c r="K14" i="10"/>
  <c r="J14" i="10"/>
  <c r="I14" i="10"/>
  <c r="H14" i="10"/>
  <c r="G14" i="10"/>
  <c r="F14" i="10"/>
  <c r="P13" i="10"/>
  <c r="O13" i="10"/>
  <c r="N13" i="10"/>
  <c r="M13" i="10"/>
  <c r="L13" i="10"/>
  <c r="K13" i="10"/>
  <c r="J13" i="10"/>
  <c r="I13" i="10"/>
  <c r="H13" i="10"/>
  <c r="G13" i="10"/>
  <c r="F13" i="10"/>
  <c r="P12" i="10"/>
  <c r="N12" i="10"/>
  <c r="P11" i="10"/>
  <c r="O11" i="10"/>
  <c r="N11" i="10"/>
  <c r="M11" i="10"/>
  <c r="L11" i="10"/>
  <c r="K11" i="10"/>
  <c r="J11" i="10"/>
  <c r="I11" i="10"/>
  <c r="H11" i="10"/>
  <c r="G11" i="10"/>
  <c r="F11" i="10"/>
  <c r="P10" i="10"/>
  <c r="N10" i="10"/>
  <c r="P9" i="10"/>
  <c r="O9" i="10"/>
  <c r="N9" i="10"/>
  <c r="M9" i="10"/>
  <c r="L9" i="10"/>
  <c r="K9" i="10"/>
  <c r="J9" i="10"/>
  <c r="I9" i="10"/>
  <c r="H9" i="10"/>
  <c r="P8" i="10"/>
  <c r="O8" i="10"/>
  <c r="N8" i="10"/>
  <c r="M8" i="10"/>
  <c r="L8" i="10"/>
  <c r="K8" i="10"/>
  <c r="J8" i="10"/>
  <c r="I8" i="10"/>
  <c r="H8" i="10"/>
  <c r="G8" i="10"/>
  <c r="F8" i="10"/>
  <c r="F6" i="3"/>
  <c r="G6" i="3" s="1"/>
  <c r="H6" i="3" s="1"/>
  <c r="I6" i="3" s="1"/>
  <c r="J6" i="3" s="1"/>
  <c r="K6" i="3" s="1"/>
  <c r="L6" i="3" s="1"/>
  <c r="M6" i="3" s="1"/>
  <c r="N6" i="3" s="1"/>
  <c r="O6" i="3" s="1"/>
  <c r="E47" i="2"/>
  <c r="F47" i="2" s="1"/>
  <c r="G47" i="2" s="1"/>
  <c r="H47" i="2" s="1"/>
  <c r="I47" i="2" s="1"/>
  <c r="J47" i="2" s="1"/>
  <c r="K47" i="2" s="1"/>
  <c r="L47" i="2" s="1"/>
  <c r="M47" i="2" s="1"/>
  <c r="N47" i="2" s="1"/>
  <c r="P39" i="7"/>
  <c r="O39" i="7"/>
  <c r="N39" i="7"/>
  <c r="M39" i="7"/>
  <c r="L39" i="7"/>
  <c r="K39" i="7"/>
  <c r="J39" i="7"/>
  <c r="I39" i="7"/>
  <c r="H39" i="7"/>
  <c r="G39" i="7"/>
  <c r="F39" i="7"/>
  <c r="P38" i="7"/>
  <c r="O38" i="7"/>
  <c r="N38" i="7"/>
  <c r="M38" i="7"/>
  <c r="L38" i="7"/>
  <c r="K38" i="7"/>
  <c r="J38" i="7"/>
  <c r="I38" i="7"/>
  <c r="H38" i="7"/>
  <c r="P37" i="7"/>
  <c r="O37" i="7"/>
  <c r="N37" i="7"/>
  <c r="M37" i="7"/>
  <c r="L37" i="7"/>
  <c r="K37" i="7"/>
  <c r="J37" i="7"/>
  <c r="I37" i="7"/>
  <c r="H37" i="7"/>
  <c r="G37" i="7"/>
  <c r="F37" i="7"/>
  <c r="P36" i="7"/>
  <c r="O36" i="7"/>
  <c r="P35" i="7"/>
  <c r="O35" i="7"/>
  <c r="N35" i="7"/>
  <c r="M35" i="7"/>
  <c r="L35" i="7"/>
  <c r="K35" i="7"/>
  <c r="J35" i="7"/>
  <c r="I35" i="7"/>
  <c r="H35" i="7"/>
  <c r="G35" i="7"/>
  <c r="F35" i="7"/>
  <c r="P34" i="7"/>
  <c r="O34" i="7"/>
  <c r="P33" i="7"/>
  <c r="O33" i="7"/>
  <c r="N33" i="7"/>
  <c r="M33" i="7"/>
  <c r="L33" i="7"/>
  <c r="K33" i="7"/>
  <c r="J33" i="7"/>
  <c r="I33" i="7"/>
  <c r="P32" i="7"/>
  <c r="O32" i="7"/>
  <c r="P31" i="7"/>
  <c r="O31" i="7"/>
  <c r="N31" i="7"/>
  <c r="M31" i="7"/>
  <c r="L31" i="7"/>
  <c r="K31" i="7"/>
  <c r="J31" i="7"/>
  <c r="I31" i="7"/>
  <c r="H31" i="7"/>
  <c r="G31" i="7"/>
  <c r="F31" i="7"/>
  <c r="P30" i="7"/>
  <c r="O30" i="7"/>
  <c r="P29" i="7"/>
  <c r="O29" i="7"/>
  <c r="N29" i="7"/>
  <c r="M29" i="7"/>
  <c r="L29" i="7"/>
  <c r="K29" i="7"/>
  <c r="J29" i="7"/>
  <c r="I29" i="7"/>
  <c r="H29" i="7"/>
  <c r="N28" i="7"/>
  <c r="M28" i="7"/>
  <c r="L28" i="7"/>
  <c r="K28" i="7"/>
  <c r="J28" i="7"/>
  <c r="I28" i="7"/>
  <c r="H28" i="7"/>
  <c r="G28" i="7"/>
  <c r="F28" i="7"/>
  <c r="P27" i="7"/>
  <c r="O27" i="7"/>
  <c r="P26" i="7"/>
  <c r="O26" i="7"/>
  <c r="N26" i="7"/>
  <c r="M26" i="7"/>
  <c r="L26" i="7"/>
  <c r="K26" i="7"/>
  <c r="J26" i="7"/>
  <c r="I26" i="7"/>
  <c r="H26" i="7"/>
  <c r="G26" i="7"/>
  <c r="F26" i="7"/>
  <c r="P25" i="7"/>
  <c r="O25" i="7"/>
  <c r="N25" i="7"/>
  <c r="M25" i="7"/>
  <c r="L25" i="7"/>
  <c r="K25" i="7"/>
  <c r="J25" i="7"/>
  <c r="I25" i="7"/>
  <c r="H25" i="7"/>
  <c r="G25" i="7"/>
  <c r="F25" i="7"/>
  <c r="P24" i="7"/>
  <c r="O24" i="7"/>
  <c r="N24" i="7"/>
  <c r="M24" i="7"/>
  <c r="L24" i="7"/>
  <c r="K24" i="7"/>
  <c r="J24" i="7"/>
  <c r="I24" i="7"/>
  <c r="H24" i="7"/>
  <c r="G24" i="7"/>
  <c r="F24" i="7"/>
  <c r="P23" i="7"/>
  <c r="O23" i="7"/>
  <c r="N23" i="7"/>
  <c r="M23" i="7"/>
  <c r="L23" i="7"/>
  <c r="K23" i="7"/>
  <c r="J23" i="7"/>
  <c r="I23" i="7"/>
  <c r="H23" i="7"/>
  <c r="G23" i="7"/>
  <c r="F23" i="7"/>
  <c r="P22" i="7"/>
  <c r="O22" i="7"/>
  <c r="N22" i="7"/>
  <c r="M22" i="7"/>
  <c r="L22" i="7"/>
  <c r="K22" i="7"/>
  <c r="J22" i="7"/>
  <c r="I22" i="7"/>
  <c r="H22" i="7"/>
  <c r="G22" i="7"/>
  <c r="F22" i="7"/>
  <c r="P21" i="7"/>
  <c r="O21" i="7"/>
  <c r="N21" i="7"/>
  <c r="M21" i="7"/>
  <c r="L21" i="7"/>
  <c r="K21" i="7"/>
  <c r="J21" i="7"/>
  <c r="I21" i="7"/>
  <c r="H21" i="7"/>
  <c r="G21" i="7"/>
  <c r="F21" i="7"/>
  <c r="P20" i="7"/>
  <c r="O20" i="7"/>
  <c r="N20" i="7"/>
  <c r="P19" i="7"/>
  <c r="O19" i="7"/>
  <c r="N19" i="7"/>
  <c r="M19" i="7"/>
  <c r="L19" i="7"/>
  <c r="K19" i="7"/>
  <c r="J19" i="7"/>
  <c r="I19" i="7"/>
  <c r="H19" i="7"/>
  <c r="G19" i="7"/>
  <c r="F19" i="7"/>
  <c r="P18" i="7"/>
  <c r="O18" i="7"/>
  <c r="N18" i="7"/>
  <c r="M18" i="7"/>
  <c r="L18" i="7"/>
  <c r="K18" i="7"/>
  <c r="J18" i="7"/>
  <c r="I18" i="7"/>
  <c r="H18" i="7"/>
  <c r="G18" i="7"/>
  <c r="F18" i="7"/>
  <c r="P17" i="7"/>
  <c r="O17" i="7"/>
  <c r="N17" i="7"/>
  <c r="M17" i="7"/>
  <c r="L17" i="7"/>
  <c r="K17" i="7"/>
  <c r="J17" i="7"/>
  <c r="I17" i="7"/>
  <c r="H17" i="7"/>
  <c r="G17" i="7"/>
  <c r="F17" i="7"/>
  <c r="P16" i="7"/>
  <c r="O16" i="7"/>
  <c r="N16" i="7"/>
  <c r="M16" i="7"/>
  <c r="L16" i="7"/>
  <c r="K16" i="7"/>
  <c r="J16" i="7"/>
  <c r="I16" i="7"/>
  <c r="H16" i="7"/>
  <c r="G16" i="7"/>
  <c r="F16" i="7"/>
  <c r="P15" i="7"/>
  <c r="O15" i="7"/>
  <c r="P14" i="7"/>
  <c r="O14" i="7"/>
  <c r="N14" i="7"/>
  <c r="M14" i="7"/>
  <c r="L14" i="7"/>
  <c r="K14" i="7"/>
  <c r="J14" i="7"/>
  <c r="I14" i="7"/>
  <c r="H14" i="7"/>
  <c r="G14" i="7"/>
  <c r="F14" i="7"/>
  <c r="P13" i="7"/>
  <c r="O13" i="7"/>
  <c r="N13" i="7"/>
  <c r="M13" i="7"/>
  <c r="L13" i="7"/>
  <c r="K13" i="7"/>
  <c r="J13" i="7"/>
  <c r="I13" i="7"/>
  <c r="H13" i="7"/>
  <c r="G13" i="7"/>
  <c r="F13" i="7"/>
  <c r="P12" i="7"/>
  <c r="O12" i="7"/>
  <c r="P11" i="7"/>
  <c r="O11" i="7"/>
  <c r="N11" i="7"/>
  <c r="M11" i="7"/>
  <c r="L11" i="7"/>
  <c r="K11" i="7"/>
  <c r="J11" i="7"/>
  <c r="I11" i="7"/>
  <c r="H11" i="7"/>
  <c r="G11" i="7"/>
  <c r="F11" i="7"/>
  <c r="P10" i="7"/>
  <c r="P9" i="7"/>
  <c r="O9" i="7"/>
  <c r="N9" i="7"/>
  <c r="M9" i="7"/>
  <c r="L9" i="7"/>
  <c r="K9" i="7"/>
  <c r="J9" i="7"/>
  <c r="I9" i="7"/>
  <c r="H9" i="7"/>
  <c r="P8" i="7"/>
  <c r="O8" i="7"/>
  <c r="N8" i="7"/>
  <c r="F7" i="2"/>
  <c r="G7" i="2" s="1"/>
  <c r="H7" i="2" s="1"/>
  <c r="I7" i="2" s="1"/>
  <c r="J7" i="2" s="1"/>
  <c r="K7" i="2" s="1"/>
  <c r="L7" i="2" s="1"/>
  <c r="M7" i="2" s="1"/>
  <c r="N7" i="2" s="1"/>
  <c r="O7" i="2" s="1"/>
  <c r="O10" i="10" l="1"/>
  <c r="S10" i="10" s="1"/>
  <c r="O12" i="10"/>
  <c r="S12" i="10" s="1"/>
  <c r="F38" i="5"/>
  <c r="R37" i="10"/>
  <c r="H8" i="6"/>
  <c r="H8" i="5"/>
  <c r="G10" i="6"/>
  <c r="G10" i="5"/>
  <c r="F12" i="6"/>
  <c r="F12" i="5"/>
  <c r="G13" i="6"/>
  <c r="G13" i="5"/>
  <c r="F15" i="6"/>
  <c r="F15" i="5"/>
  <c r="N15" i="6"/>
  <c r="N15" i="5"/>
  <c r="O16" i="6"/>
  <c r="O16" i="5"/>
  <c r="P17" i="6"/>
  <c r="P17" i="5"/>
  <c r="M18" i="6"/>
  <c r="M18" i="5"/>
  <c r="O20" i="6"/>
  <c r="O20" i="5"/>
  <c r="P21" i="6"/>
  <c r="P21" i="5"/>
  <c r="F23" i="6"/>
  <c r="F23" i="5"/>
  <c r="K24" i="6"/>
  <c r="K24" i="5"/>
  <c r="P25" i="6"/>
  <c r="P25" i="5"/>
  <c r="J28" i="6"/>
  <c r="J28" i="5"/>
  <c r="I30" i="6"/>
  <c r="I30" i="5"/>
  <c r="K32" i="6"/>
  <c r="K32" i="5"/>
  <c r="J34" i="6"/>
  <c r="J34" i="5"/>
  <c r="I36" i="6"/>
  <c r="I36" i="5"/>
  <c r="L37" i="6"/>
  <c r="L37" i="5"/>
  <c r="I38" i="6"/>
  <c r="I38" i="5"/>
  <c r="M8" i="6"/>
  <c r="M8" i="5"/>
  <c r="P10" i="6"/>
  <c r="P10" i="5"/>
  <c r="L13" i="6"/>
  <c r="L13" i="5"/>
  <c r="K15" i="6"/>
  <c r="K15" i="5"/>
  <c r="P16" i="6"/>
  <c r="P16" i="5"/>
  <c r="J18" i="6"/>
  <c r="J18" i="5"/>
  <c r="H20" i="6"/>
  <c r="H20" i="5"/>
  <c r="L20" i="6"/>
  <c r="L20" i="5"/>
  <c r="M21" i="6"/>
  <c r="M21" i="5"/>
  <c r="G23" i="6"/>
  <c r="G23" i="5"/>
  <c r="O23" i="6"/>
  <c r="O23" i="5"/>
  <c r="P24" i="6"/>
  <c r="P24" i="5"/>
  <c r="O26" i="6"/>
  <c r="O26" i="5"/>
  <c r="F30" i="6"/>
  <c r="F30" i="5"/>
  <c r="P31" i="6"/>
  <c r="R31" i="6" s="1"/>
  <c r="P31" i="5"/>
  <c r="G34" i="6"/>
  <c r="G34" i="5"/>
  <c r="K34" i="6"/>
  <c r="K34" i="5"/>
  <c r="O34" i="6"/>
  <c r="O34" i="5"/>
  <c r="F36" i="6"/>
  <c r="F36" i="5"/>
  <c r="J36" i="6"/>
  <c r="J36" i="5"/>
  <c r="N36" i="6"/>
  <c r="N36" i="5"/>
  <c r="I37" i="6"/>
  <c r="I37" i="5"/>
  <c r="M37" i="6"/>
  <c r="M37" i="5"/>
  <c r="J38" i="6"/>
  <c r="J38" i="5"/>
  <c r="N38" i="6"/>
  <c r="N38" i="5"/>
  <c r="L8" i="6"/>
  <c r="L8" i="5"/>
  <c r="O10" i="6"/>
  <c r="O10" i="5"/>
  <c r="N12" i="6"/>
  <c r="N12" i="5"/>
  <c r="O13" i="6"/>
  <c r="O13" i="5"/>
  <c r="J15" i="6"/>
  <c r="J15" i="5"/>
  <c r="K16" i="6"/>
  <c r="K16" i="5"/>
  <c r="L17" i="6"/>
  <c r="L17" i="5"/>
  <c r="N19" i="6"/>
  <c r="N19" i="5"/>
  <c r="K20" i="6"/>
  <c r="K20" i="5"/>
  <c r="L21" i="6"/>
  <c r="L21" i="5"/>
  <c r="M22" i="6"/>
  <c r="M22" i="5"/>
  <c r="N23" i="6"/>
  <c r="N23" i="5"/>
  <c r="O24" i="6"/>
  <c r="Q24" i="6" s="1"/>
  <c r="O24" i="5"/>
  <c r="L25" i="6"/>
  <c r="L25" i="5"/>
  <c r="K27" i="6"/>
  <c r="K27" i="5"/>
  <c r="N28" i="6"/>
  <c r="N28" i="5"/>
  <c r="M30" i="6"/>
  <c r="M30" i="5"/>
  <c r="O32" i="6"/>
  <c r="O32" i="5"/>
  <c r="N34" i="6"/>
  <c r="N34" i="5"/>
  <c r="M36" i="6"/>
  <c r="M36" i="5"/>
  <c r="P37" i="6"/>
  <c r="R37" i="6" s="1"/>
  <c r="P37" i="5"/>
  <c r="N7" i="6"/>
  <c r="N7" i="5"/>
  <c r="L10" i="6"/>
  <c r="L10" i="5"/>
  <c r="K12" i="6"/>
  <c r="K12" i="5"/>
  <c r="O12" i="6"/>
  <c r="O12" i="5"/>
  <c r="G15" i="6"/>
  <c r="G15" i="5"/>
  <c r="O15" i="6"/>
  <c r="O15" i="5"/>
  <c r="L16" i="6"/>
  <c r="L16" i="5"/>
  <c r="M17" i="6"/>
  <c r="M17" i="5"/>
  <c r="O19" i="6"/>
  <c r="O19" i="5"/>
  <c r="I21" i="6"/>
  <c r="I21" i="5"/>
  <c r="F22" i="6"/>
  <c r="F22" i="5"/>
  <c r="N22" i="6"/>
  <c r="N22" i="5"/>
  <c r="L24" i="6"/>
  <c r="L24" i="5"/>
  <c r="I25" i="6"/>
  <c r="I25" i="5"/>
  <c r="L27" i="6"/>
  <c r="L27" i="5"/>
  <c r="K28" i="6"/>
  <c r="K28" i="5"/>
  <c r="N30" i="6"/>
  <c r="N30" i="5"/>
  <c r="L32" i="6"/>
  <c r="L32" i="5"/>
  <c r="O7" i="6"/>
  <c r="O7" i="5"/>
  <c r="J8" i="6"/>
  <c r="J8" i="5"/>
  <c r="N8" i="6"/>
  <c r="N8" i="5"/>
  <c r="P9" i="6"/>
  <c r="R9" i="6" s="1"/>
  <c r="P9" i="5"/>
  <c r="I10" i="6"/>
  <c r="I10" i="5"/>
  <c r="M10" i="6"/>
  <c r="M10" i="5"/>
  <c r="O11" i="6"/>
  <c r="O11" i="5"/>
  <c r="H12" i="6"/>
  <c r="H12" i="5"/>
  <c r="L12" i="6"/>
  <c r="L12" i="5"/>
  <c r="P12" i="6"/>
  <c r="P12" i="5"/>
  <c r="I13" i="6"/>
  <c r="I13" i="5"/>
  <c r="M13" i="6"/>
  <c r="M13" i="5"/>
  <c r="O14" i="6"/>
  <c r="O14" i="5"/>
  <c r="H15" i="6"/>
  <c r="H15" i="5"/>
  <c r="L15" i="6"/>
  <c r="L15" i="5"/>
  <c r="P15" i="6"/>
  <c r="Q15" i="6" s="1"/>
  <c r="P15" i="5"/>
  <c r="I16" i="6"/>
  <c r="I16" i="5"/>
  <c r="M16" i="6"/>
  <c r="M16" i="5"/>
  <c r="F17" i="6"/>
  <c r="F17" i="5"/>
  <c r="J17" i="6"/>
  <c r="J17" i="5"/>
  <c r="N17" i="6"/>
  <c r="N17" i="5"/>
  <c r="G18" i="6"/>
  <c r="G18" i="5"/>
  <c r="K18" i="6"/>
  <c r="K18" i="5"/>
  <c r="O18" i="6"/>
  <c r="O18" i="5"/>
  <c r="P19" i="6"/>
  <c r="R19" i="6" s="1"/>
  <c r="P19" i="5"/>
  <c r="I20" i="6"/>
  <c r="I20" i="5"/>
  <c r="M20" i="6"/>
  <c r="M20" i="5"/>
  <c r="F21" i="6"/>
  <c r="F21" i="5"/>
  <c r="J21" i="6"/>
  <c r="J21" i="5"/>
  <c r="N21" i="6"/>
  <c r="N21" i="5"/>
  <c r="G22" i="6"/>
  <c r="G22" i="5"/>
  <c r="K22" i="6"/>
  <c r="K22" i="5"/>
  <c r="O22" i="6"/>
  <c r="O22" i="5"/>
  <c r="H23" i="6"/>
  <c r="H23" i="5"/>
  <c r="L23" i="6"/>
  <c r="L23" i="5"/>
  <c r="P23" i="6"/>
  <c r="R23" i="6" s="1"/>
  <c r="P23" i="5"/>
  <c r="I24" i="6"/>
  <c r="I24" i="5"/>
  <c r="M24" i="6"/>
  <c r="M24" i="5"/>
  <c r="F25" i="6"/>
  <c r="F25" i="5"/>
  <c r="J25" i="6"/>
  <c r="J25" i="5"/>
  <c r="N25" i="6"/>
  <c r="N25" i="5"/>
  <c r="P26" i="6"/>
  <c r="R26" i="6" s="1"/>
  <c r="P26" i="5"/>
  <c r="I27" i="6"/>
  <c r="I27" i="5"/>
  <c r="M27" i="6"/>
  <c r="M27" i="5"/>
  <c r="H28" i="6"/>
  <c r="H28" i="5"/>
  <c r="L28" i="6"/>
  <c r="L28" i="5"/>
  <c r="P28" i="6"/>
  <c r="R28" i="6" s="1"/>
  <c r="P28" i="5"/>
  <c r="G30" i="6"/>
  <c r="G30" i="5"/>
  <c r="K30" i="6"/>
  <c r="K30" i="5"/>
  <c r="O30" i="6"/>
  <c r="O30" i="5"/>
  <c r="I32" i="6"/>
  <c r="I32" i="5"/>
  <c r="M32" i="6"/>
  <c r="M32" i="5"/>
  <c r="O33" i="6"/>
  <c r="O33" i="5"/>
  <c r="H34" i="6"/>
  <c r="H34" i="5"/>
  <c r="L34" i="6"/>
  <c r="L34" i="5"/>
  <c r="P34" i="6"/>
  <c r="R34" i="6" s="1"/>
  <c r="P34" i="5"/>
  <c r="Q34" i="5" s="1"/>
  <c r="G36" i="6"/>
  <c r="G36" i="5"/>
  <c r="K36" i="6"/>
  <c r="K36" i="5"/>
  <c r="O36" i="6"/>
  <c r="O36" i="5"/>
  <c r="J37" i="6"/>
  <c r="J37" i="5"/>
  <c r="N37" i="6"/>
  <c r="N37" i="5"/>
  <c r="G38" i="6"/>
  <c r="G38" i="5"/>
  <c r="K38" i="6"/>
  <c r="K38" i="5"/>
  <c r="O38" i="6"/>
  <c r="O38" i="5"/>
  <c r="P8" i="6"/>
  <c r="R8" i="6" s="1"/>
  <c r="P8" i="5"/>
  <c r="K10" i="6"/>
  <c r="K10" i="5"/>
  <c r="J12" i="6"/>
  <c r="J12" i="5"/>
  <c r="K13" i="6"/>
  <c r="K13" i="5"/>
  <c r="G16" i="6"/>
  <c r="R16" i="6" s="1"/>
  <c r="G16" i="5"/>
  <c r="H17" i="6"/>
  <c r="H17" i="5"/>
  <c r="I18" i="6"/>
  <c r="I18" i="5"/>
  <c r="G20" i="6"/>
  <c r="G20" i="5"/>
  <c r="H21" i="6"/>
  <c r="H21" i="5"/>
  <c r="I22" i="6"/>
  <c r="I22" i="5"/>
  <c r="J23" i="6"/>
  <c r="J23" i="5"/>
  <c r="G24" i="6"/>
  <c r="R24" i="6" s="1"/>
  <c r="G24" i="5"/>
  <c r="H25" i="6"/>
  <c r="H25" i="5"/>
  <c r="G27" i="6"/>
  <c r="G27" i="5"/>
  <c r="O27" i="6"/>
  <c r="O27" i="5"/>
  <c r="P29" i="6"/>
  <c r="R29" i="6" s="1"/>
  <c r="P29" i="5"/>
  <c r="O31" i="6"/>
  <c r="Q31" i="6" s="1"/>
  <c r="O31" i="5"/>
  <c r="F34" i="6"/>
  <c r="F34" i="5"/>
  <c r="P35" i="6"/>
  <c r="R35" i="6" s="1"/>
  <c r="P35" i="5"/>
  <c r="H37" i="6"/>
  <c r="H37" i="5"/>
  <c r="M38" i="6"/>
  <c r="M38" i="5"/>
  <c r="I8" i="6"/>
  <c r="I8" i="5"/>
  <c r="H10" i="6"/>
  <c r="H10" i="5"/>
  <c r="G12" i="6"/>
  <c r="R12" i="6" s="1"/>
  <c r="G12" i="5"/>
  <c r="H13" i="6"/>
  <c r="H13" i="5"/>
  <c r="P13" i="6"/>
  <c r="P13" i="5"/>
  <c r="H16" i="6"/>
  <c r="H16" i="5"/>
  <c r="I17" i="6"/>
  <c r="I17" i="5"/>
  <c r="F18" i="6"/>
  <c r="F18" i="5"/>
  <c r="N18" i="6"/>
  <c r="N18" i="5"/>
  <c r="P20" i="6"/>
  <c r="Q20" i="6" s="1"/>
  <c r="P20" i="5"/>
  <c r="J22" i="6"/>
  <c r="J22" i="5"/>
  <c r="K23" i="6"/>
  <c r="K23" i="5"/>
  <c r="H24" i="6"/>
  <c r="H24" i="5"/>
  <c r="M25" i="6"/>
  <c r="M25" i="5"/>
  <c r="H27" i="6"/>
  <c r="H27" i="5"/>
  <c r="O28" i="6"/>
  <c r="Q28" i="6" s="1"/>
  <c r="O28" i="5"/>
  <c r="J30" i="6"/>
  <c r="J30" i="5"/>
  <c r="P32" i="6"/>
  <c r="R32" i="6" s="1"/>
  <c r="P32" i="5"/>
  <c r="P7" i="6"/>
  <c r="R7" i="6" s="1"/>
  <c r="P7" i="5"/>
  <c r="K8" i="6"/>
  <c r="K8" i="5"/>
  <c r="O8" i="6"/>
  <c r="O8" i="5"/>
  <c r="F10" i="6"/>
  <c r="F10" i="5"/>
  <c r="J10" i="6"/>
  <c r="J10" i="5"/>
  <c r="N10" i="6"/>
  <c r="N10" i="5"/>
  <c r="P11" i="6"/>
  <c r="R11" i="6" s="1"/>
  <c r="P11" i="5"/>
  <c r="I12" i="6"/>
  <c r="I12" i="5"/>
  <c r="M12" i="6"/>
  <c r="M12" i="5"/>
  <c r="F13" i="6"/>
  <c r="F13" i="5"/>
  <c r="J13" i="6"/>
  <c r="J13" i="5"/>
  <c r="N13" i="6"/>
  <c r="N13" i="5"/>
  <c r="P14" i="6"/>
  <c r="R14" i="6" s="1"/>
  <c r="P14" i="5"/>
  <c r="I15" i="6"/>
  <c r="I15" i="5"/>
  <c r="M15" i="6"/>
  <c r="M15" i="5"/>
  <c r="F16" i="6"/>
  <c r="F16" i="5"/>
  <c r="J16" i="6"/>
  <c r="J16" i="5"/>
  <c r="N16" i="6"/>
  <c r="N16" i="5"/>
  <c r="G17" i="6"/>
  <c r="G17" i="5"/>
  <c r="K17" i="6"/>
  <c r="K17" i="5"/>
  <c r="O17" i="6"/>
  <c r="O17" i="5"/>
  <c r="H18" i="6"/>
  <c r="H18" i="5"/>
  <c r="L18" i="6"/>
  <c r="L18" i="5"/>
  <c r="P18" i="6"/>
  <c r="P18" i="5"/>
  <c r="F20" i="6"/>
  <c r="F20" i="5"/>
  <c r="J20" i="6"/>
  <c r="J20" i="5"/>
  <c r="N20" i="6"/>
  <c r="N20" i="5"/>
  <c r="G21" i="6"/>
  <c r="G21" i="5"/>
  <c r="K21" i="6"/>
  <c r="K21" i="5"/>
  <c r="O21" i="6"/>
  <c r="O21" i="5"/>
  <c r="H22" i="6"/>
  <c r="H22" i="5"/>
  <c r="L22" i="6"/>
  <c r="L22" i="5"/>
  <c r="P22" i="6"/>
  <c r="P22" i="5"/>
  <c r="I23" i="6"/>
  <c r="I23" i="5"/>
  <c r="M23" i="6"/>
  <c r="M23" i="5"/>
  <c r="F24" i="6"/>
  <c r="F24" i="5"/>
  <c r="J24" i="6"/>
  <c r="J24" i="5"/>
  <c r="N24" i="6"/>
  <c r="N24" i="5"/>
  <c r="G25" i="6"/>
  <c r="G25" i="5"/>
  <c r="K25" i="6"/>
  <c r="K25" i="5"/>
  <c r="O25" i="6"/>
  <c r="O25" i="5"/>
  <c r="F27" i="6"/>
  <c r="F27" i="5"/>
  <c r="J27" i="6"/>
  <c r="J27" i="5"/>
  <c r="N27" i="6"/>
  <c r="N27" i="5"/>
  <c r="I28" i="6"/>
  <c r="I28" i="5"/>
  <c r="M28" i="6"/>
  <c r="M28" i="5"/>
  <c r="O29" i="6"/>
  <c r="Q29" i="6" s="1"/>
  <c r="O29" i="5"/>
  <c r="H30" i="6"/>
  <c r="H30" i="5"/>
  <c r="L30" i="6"/>
  <c r="L30" i="5"/>
  <c r="P30" i="6"/>
  <c r="P30" i="5"/>
  <c r="J32" i="6"/>
  <c r="J32" i="5"/>
  <c r="N32" i="6"/>
  <c r="N32" i="5"/>
  <c r="P33" i="6"/>
  <c r="R33" i="6" s="1"/>
  <c r="P33" i="5"/>
  <c r="I34" i="6"/>
  <c r="I34" i="5"/>
  <c r="M34" i="6"/>
  <c r="M34" i="5"/>
  <c r="O35" i="6"/>
  <c r="Q35" i="6" s="1"/>
  <c r="O35" i="5"/>
  <c r="H36" i="6"/>
  <c r="H36" i="5"/>
  <c r="L36" i="6"/>
  <c r="L36" i="5"/>
  <c r="P36" i="6"/>
  <c r="P36" i="5"/>
  <c r="K37" i="6"/>
  <c r="K37" i="5"/>
  <c r="O37" i="6"/>
  <c r="Q37" i="6" s="1"/>
  <c r="O37" i="5"/>
  <c r="H38" i="6"/>
  <c r="H38" i="5"/>
  <c r="L38" i="6"/>
  <c r="L38" i="5"/>
  <c r="P38" i="6"/>
  <c r="P38" i="5"/>
  <c r="Q17" i="6"/>
  <c r="S23" i="10"/>
  <c r="R52" i="10"/>
  <c r="R59" i="10"/>
  <c r="S69" i="10"/>
  <c r="R26" i="10"/>
  <c r="R54" i="10"/>
  <c r="R58" i="10"/>
  <c r="R65" i="10"/>
  <c r="R71" i="10"/>
  <c r="S16" i="10"/>
  <c r="S20" i="10"/>
  <c r="R20" i="10"/>
  <c r="S24" i="10"/>
  <c r="R24" i="10"/>
  <c r="S37" i="10"/>
  <c r="R63" i="10"/>
  <c r="R72" i="10"/>
  <c r="R23" i="10"/>
  <c r="S62" i="10"/>
  <c r="R66" i="10"/>
  <c r="R22" i="10"/>
  <c r="R49" i="10"/>
  <c r="S61" i="10"/>
  <c r="S77" i="10"/>
  <c r="S79" i="10"/>
  <c r="S66" i="10"/>
  <c r="S26" i="10"/>
  <c r="S59" i="10"/>
  <c r="R69" i="10"/>
  <c r="S75" i="10"/>
  <c r="R36" i="7"/>
  <c r="R9" i="7"/>
  <c r="R79" i="10"/>
  <c r="R75" i="10"/>
  <c r="S54" i="10"/>
  <c r="S36" i="7"/>
  <c r="S38" i="7"/>
  <c r="S71" i="10"/>
  <c r="R35" i="10"/>
  <c r="N80" i="10"/>
  <c r="H80" i="10"/>
  <c r="L80" i="10"/>
  <c r="R51" i="10"/>
  <c r="R53" i="10"/>
  <c r="F80" i="10"/>
  <c r="S57" i="10"/>
  <c r="R64" i="10"/>
  <c r="R67" i="10"/>
  <c r="R70" i="10"/>
  <c r="R73" i="10"/>
  <c r="R78" i="10"/>
  <c r="S8" i="7"/>
  <c r="S32" i="7"/>
  <c r="R26" i="7"/>
  <c r="R77" i="10"/>
  <c r="S65" i="10"/>
  <c r="R16" i="10"/>
  <c r="J80" i="10"/>
  <c r="G80" i="10"/>
  <c r="R56" i="10"/>
  <c r="S63" i="10"/>
  <c r="S21" i="7"/>
  <c r="R25" i="7"/>
  <c r="S22" i="7"/>
  <c r="S48" i="10"/>
  <c r="R61" i="10"/>
  <c r="S49" i="10"/>
  <c r="I80" i="10"/>
  <c r="M80" i="10"/>
  <c r="K80" i="10"/>
  <c r="S15" i="7"/>
  <c r="O80" i="10"/>
  <c r="R55" i="10"/>
  <c r="S31" i="7"/>
  <c r="S37" i="7"/>
  <c r="S16" i="7"/>
  <c r="H40" i="7"/>
  <c r="H39" i="5" s="1"/>
  <c r="R57" i="10"/>
  <c r="R60" i="10"/>
  <c r="R76" i="10"/>
  <c r="M10" i="2"/>
  <c r="N10" i="7" s="1"/>
  <c r="O10" i="7"/>
  <c r="F38" i="6"/>
  <c r="S35" i="10"/>
  <c r="R8" i="7"/>
  <c r="S35" i="7"/>
  <c r="S19" i="7"/>
  <c r="L40" i="7"/>
  <c r="L39" i="6" s="1"/>
  <c r="S25" i="7"/>
  <c r="S9" i="7"/>
  <c r="R37" i="7"/>
  <c r="R32" i="7"/>
  <c r="R21" i="7"/>
  <c r="R16" i="7"/>
  <c r="S12" i="7"/>
  <c r="R38" i="7"/>
  <c r="S34" i="7"/>
  <c r="R27" i="7"/>
  <c r="R22" i="7"/>
  <c r="S18" i="7"/>
  <c r="R11" i="7"/>
  <c r="I40" i="7"/>
  <c r="I39" i="6" s="1"/>
  <c r="S73" i="10"/>
  <c r="S70" i="10"/>
  <c r="S22" i="10"/>
  <c r="R74" i="10"/>
  <c r="R50" i="10"/>
  <c r="S56" i="10"/>
  <c r="R20" i="7"/>
  <c r="G40" i="7"/>
  <c r="G39" i="6" s="1"/>
  <c r="S27" i="7"/>
  <c r="S11" i="7"/>
  <c r="S33" i="7"/>
  <c r="S17" i="7"/>
  <c r="J40" i="7"/>
  <c r="J39" i="6" s="1"/>
  <c r="R29" i="7"/>
  <c r="R24" i="7"/>
  <c r="S20" i="7"/>
  <c r="R13" i="7"/>
  <c r="F40" i="7"/>
  <c r="F39" i="5" s="1"/>
  <c r="R35" i="7"/>
  <c r="R30" i="7"/>
  <c r="S26" i="7"/>
  <c r="R19" i="7"/>
  <c r="R14" i="7"/>
  <c r="S10" i="7"/>
  <c r="S53" i="10"/>
  <c r="S55" i="10"/>
  <c r="S67" i="10"/>
  <c r="S51" i="10"/>
  <c r="S64" i="10"/>
  <c r="R31" i="7"/>
  <c r="R15" i="7"/>
  <c r="R48" i="10"/>
  <c r="R62" i="10"/>
  <c r="S39" i="7"/>
  <c r="S23" i="7"/>
  <c r="S29" i="7"/>
  <c r="S13" i="7"/>
  <c r="K40" i="7"/>
  <c r="K39" i="5" s="1"/>
  <c r="R33" i="7"/>
  <c r="S24" i="7"/>
  <c r="R17" i="7"/>
  <c r="R12" i="7"/>
  <c r="R39" i="7"/>
  <c r="R34" i="7"/>
  <c r="S30" i="7"/>
  <c r="R23" i="7"/>
  <c r="R18" i="7"/>
  <c r="S14" i="7"/>
  <c r="M40" i="7"/>
  <c r="M39" i="5" s="1"/>
  <c r="S78" i="10"/>
  <c r="S58" i="10"/>
  <c r="R10" i="10" l="1"/>
  <c r="Q10" i="6"/>
  <c r="O82" i="10"/>
  <c r="O40" i="5"/>
  <c r="J40" i="6"/>
  <c r="J39" i="5"/>
  <c r="F39" i="6"/>
  <c r="L39" i="5"/>
  <c r="I39" i="5"/>
  <c r="M39" i="6"/>
  <c r="G39" i="5"/>
  <c r="H39" i="6"/>
  <c r="K39" i="6"/>
  <c r="P40" i="6"/>
  <c r="O40" i="6"/>
  <c r="L40" i="6"/>
  <c r="G40" i="6"/>
  <c r="N40" i="6"/>
  <c r="K40" i="6"/>
  <c r="H40" i="6"/>
  <c r="M40" i="6"/>
  <c r="I40" i="6"/>
  <c r="F40" i="6"/>
  <c r="P40" i="5"/>
  <c r="L40" i="5"/>
  <c r="G40" i="5"/>
  <c r="N40" i="5"/>
  <c r="K40" i="5"/>
  <c r="H40" i="5"/>
  <c r="J40" i="5"/>
  <c r="M40" i="5"/>
  <c r="I40" i="5"/>
  <c r="F40" i="5"/>
  <c r="R25" i="6"/>
  <c r="R13" i="6"/>
  <c r="R12" i="10"/>
  <c r="Q19" i="6"/>
  <c r="Q22" i="6"/>
  <c r="Q8" i="6"/>
  <c r="Q34" i="6"/>
  <c r="Q23" i="6"/>
  <c r="S28" i="7"/>
  <c r="S68" i="10"/>
  <c r="R22" i="6"/>
  <c r="Q38" i="6"/>
  <c r="Q12" i="6"/>
  <c r="R38" i="6"/>
  <c r="R30" i="6"/>
  <c r="Q21" i="6"/>
  <c r="R21" i="6"/>
  <c r="R18" i="6"/>
  <c r="P40" i="7"/>
  <c r="R28" i="7"/>
  <c r="P80" i="10"/>
  <c r="R68" i="10"/>
  <c r="R20" i="6"/>
  <c r="Q36" i="6"/>
  <c r="R36" i="6"/>
  <c r="Q33" i="6"/>
  <c r="Q14" i="6"/>
  <c r="Q11" i="6"/>
  <c r="Q7" i="6"/>
  <c r="R15" i="6"/>
  <c r="Q32" i="6"/>
  <c r="Q13" i="6"/>
  <c r="Q26" i="6"/>
  <c r="Q16" i="6"/>
  <c r="Q25" i="6"/>
  <c r="R17" i="6"/>
  <c r="R10" i="6"/>
  <c r="Q30" i="6"/>
  <c r="Q18" i="6"/>
  <c r="N40" i="7"/>
  <c r="N9" i="5"/>
  <c r="O9" i="6"/>
  <c r="Q9" i="6" s="1"/>
  <c r="O9" i="5"/>
  <c r="Q9" i="5" s="1"/>
  <c r="R38" i="5"/>
  <c r="Q38" i="5"/>
  <c r="R30" i="5"/>
  <c r="Q30" i="5"/>
  <c r="Q18" i="5"/>
  <c r="R18" i="5"/>
  <c r="R32" i="5"/>
  <c r="Q32" i="5"/>
  <c r="Q20" i="5"/>
  <c r="R20" i="5"/>
  <c r="R35" i="5"/>
  <c r="Q35" i="5"/>
  <c r="Q8" i="5"/>
  <c r="R8" i="5"/>
  <c r="Q28" i="5"/>
  <c r="R28" i="5"/>
  <c r="Q19" i="5"/>
  <c r="R19" i="5"/>
  <c r="R31" i="5"/>
  <c r="Q31" i="5"/>
  <c r="R16" i="5"/>
  <c r="Q16" i="5"/>
  <c r="R25" i="5"/>
  <c r="Q25" i="5"/>
  <c r="Q17" i="5"/>
  <c r="R17" i="5"/>
  <c r="Q36" i="5"/>
  <c r="R36" i="5"/>
  <c r="R33" i="5"/>
  <c r="Q33" i="5"/>
  <c r="Q22" i="5"/>
  <c r="R22" i="5"/>
  <c r="R14" i="5"/>
  <c r="Q14" i="5"/>
  <c r="R11" i="5"/>
  <c r="Q11" i="5"/>
  <c r="Q7" i="5"/>
  <c r="R7" i="5"/>
  <c r="R13" i="5"/>
  <c r="Q13" i="5"/>
  <c r="Q29" i="5"/>
  <c r="R29" i="5"/>
  <c r="R34" i="5"/>
  <c r="Q26" i="5"/>
  <c r="R26" i="5"/>
  <c r="Q23" i="5"/>
  <c r="R23" i="5"/>
  <c r="Q15" i="5"/>
  <c r="R15" i="5"/>
  <c r="R12" i="5"/>
  <c r="Q12" i="5"/>
  <c r="R9" i="5"/>
  <c r="Q37" i="5"/>
  <c r="R37" i="5"/>
  <c r="R24" i="5"/>
  <c r="Q24" i="5"/>
  <c r="R10" i="5"/>
  <c r="Q10" i="5"/>
  <c r="Q21" i="5"/>
  <c r="R21" i="5"/>
  <c r="P27" i="6"/>
  <c r="Q27" i="6" s="1"/>
  <c r="P27" i="5"/>
  <c r="R10" i="7"/>
  <c r="O40" i="7"/>
  <c r="J82" i="10"/>
  <c r="K82" i="10"/>
  <c r="R81" i="10"/>
  <c r="P82" i="10"/>
  <c r="S81" i="10"/>
  <c r="M82" i="10"/>
  <c r="L82" i="10"/>
  <c r="N82" i="10"/>
  <c r="R41" i="7"/>
  <c r="S41" i="7"/>
  <c r="P42" i="7"/>
  <c r="L42" i="7"/>
  <c r="M42" i="7"/>
  <c r="O42" i="7"/>
  <c r="G42" i="7"/>
  <c r="J42" i="7"/>
  <c r="K42" i="7"/>
  <c r="H42" i="7"/>
  <c r="I42" i="7"/>
  <c r="N42" i="7"/>
  <c r="N9" i="6"/>
  <c r="Q18" i="7" l="1"/>
  <c r="P39" i="5"/>
  <c r="P39" i="6"/>
  <c r="R39" i="6" s="1"/>
  <c r="O39" i="5"/>
  <c r="O39" i="6"/>
  <c r="N39" i="6"/>
  <c r="N39" i="5"/>
  <c r="Q39" i="7"/>
  <c r="Q48" i="10"/>
  <c r="Q8" i="7"/>
  <c r="Q77" i="10"/>
  <c r="Q72" i="10"/>
  <c r="Q13" i="7"/>
  <c r="Q34" i="7"/>
  <c r="Q12" i="7"/>
  <c r="Q38" i="7"/>
  <c r="Q49" i="10"/>
  <c r="Q76" i="10"/>
  <c r="Q50" i="10"/>
  <c r="Q51" i="10"/>
  <c r="Q81" i="10"/>
  <c r="Q71" i="10"/>
  <c r="Q56" i="10"/>
  <c r="Q55" i="10"/>
  <c r="Q26" i="7"/>
  <c r="Q58" i="10"/>
  <c r="Q10" i="7"/>
  <c r="Q14" i="7"/>
  <c r="Q22" i="7"/>
  <c r="Q29" i="7"/>
  <c r="Q36" i="7"/>
  <c r="Q19" i="7"/>
  <c r="Q33" i="7"/>
  <c r="Q37" i="7"/>
  <c r="Q32" i="7"/>
  <c r="Q9" i="7"/>
  <c r="Q16" i="7"/>
  <c r="Q15" i="7"/>
  <c r="Q25" i="7"/>
  <c r="Q35" i="7"/>
  <c r="Q23" i="7"/>
  <c r="Q30" i="7"/>
  <c r="Q41" i="7"/>
  <c r="Q24" i="7"/>
  <c r="Q21" i="7"/>
  <c r="Q20" i="7"/>
  <c r="Q40" i="7"/>
  <c r="Q31" i="7"/>
  <c r="Q17" i="7"/>
  <c r="Q27" i="7"/>
  <c r="Q28" i="7"/>
  <c r="Q11" i="7"/>
  <c r="Q67" i="10"/>
  <c r="Q57" i="10"/>
  <c r="Q62" i="10"/>
  <c r="Q61" i="10"/>
  <c r="Q54" i="10"/>
  <c r="Q65" i="10"/>
  <c r="Q78" i="10"/>
  <c r="Q75" i="10"/>
  <c r="Q70" i="10"/>
  <c r="Q74" i="10"/>
  <c r="Q59" i="10"/>
  <c r="Q80" i="10"/>
  <c r="Q53" i="10"/>
  <c r="Q60" i="10"/>
  <c r="Q63" i="10"/>
  <c r="Q68" i="10"/>
  <c r="Q69" i="10"/>
  <c r="Q66" i="10"/>
  <c r="Q73" i="10"/>
  <c r="Q64" i="10"/>
  <c r="Q79" i="10"/>
  <c r="Q52" i="10"/>
  <c r="R27" i="6"/>
  <c r="R27" i="5"/>
  <c r="Q27" i="5"/>
  <c r="H41" i="5"/>
  <c r="Q40" i="6"/>
  <c r="J41" i="5"/>
  <c r="R40" i="6"/>
  <c r="L41" i="5"/>
  <c r="G41" i="5"/>
  <c r="K41" i="5"/>
  <c r="I41" i="5"/>
  <c r="O41" i="5"/>
  <c r="R40" i="5"/>
  <c r="P41" i="5"/>
  <c r="Q40" i="5"/>
  <c r="M41" i="5"/>
  <c r="N41" i="5"/>
  <c r="Q39" i="6" l="1"/>
  <c r="R14" i="11" l="1"/>
  <c r="S14" i="11"/>
  <c r="S18" i="10" l="1"/>
  <c r="S14" i="10"/>
  <c r="S33" i="10"/>
  <c r="R18" i="11"/>
  <c r="S18" i="11"/>
  <c r="S57" i="11"/>
  <c r="R57" i="11"/>
  <c r="R69" i="11"/>
  <c r="S69" i="11"/>
  <c r="R14" i="10"/>
  <c r="R18" i="10"/>
  <c r="S97" i="10"/>
  <c r="R97" i="10"/>
  <c r="S109" i="10"/>
  <c r="R109" i="10"/>
  <c r="R33" i="10"/>
  <c r="R33" i="11"/>
  <c r="S33" i="11"/>
  <c r="R53" i="11"/>
  <c r="S53" i="11"/>
  <c r="S93" i="10"/>
  <c r="R93" i="10"/>
  <c r="R30" i="10"/>
  <c r="S30" i="10"/>
  <c r="R112" i="10"/>
  <c r="S112" i="10"/>
  <c r="R72" i="11"/>
  <c r="S72" i="11"/>
  <c r="S47" i="11" l="1"/>
  <c r="R47" i="11"/>
  <c r="R52" i="11"/>
  <c r="S52" i="11"/>
  <c r="R75" i="11"/>
  <c r="S75" i="11"/>
  <c r="S100" i="10" l="1"/>
  <c r="R115" i="10" l="1"/>
  <c r="S115" i="10"/>
  <c r="R108" i="10"/>
  <c r="S108" i="10"/>
  <c r="R92" i="10"/>
  <c r="S92" i="10"/>
  <c r="S13" i="11"/>
  <c r="R13" i="11"/>
  <c r="R36" i="11"/>
  <c r="S36" i="11"/>
  <c r="S13" i="10"/>
  <c r="R13" i="10"/>
  <c r="R107" i="10"/>
  <c r="R110" i="10"/>
  <c r="S110" i="10"/>
  <c r="S29" i="11"/>
  <c r="R29" i="11"/>
  <c r="S31" i="10" l="1"/>
  <c r="S8" i="10"/>
  <c r="R8" i="10"/>
  <c r="R31" i="10"/>
  <c r="R29" i="10"/>
  <c r="S29" i="10"/>
  <c r="S9" i="10"/>
  <c r="R9" i="10"/>
  <c r="R36" i="10"/>
  <c r="S36" i="10"/>
  <c r="S94" i="10" l="1"/>
  <c r="R94" i="10"/>
  <c r="S107" i="10" l="1"/>
  <c r="R100" i="10"/>
  <c r="F40" i="11"/>
  <c r="G119" i="10"/>
  <c r="F119" i="10"/>
  <c r="M40" i="11"/>
  <c r="I40" i="11"/>
  <c r="N119" i="10"/>
  <c r="M119" i="10"/>
  <c r="L119" i="10"/>
  <c r="K119" i="10"/>
  <c r="J119" i="10"/>
  <c r="I119" i="10"/>
  <c r="H119" i="10"/>
  <c r="F79" i="11" l="1"/>
  <c r="H40" i="11"/>
  <c r="L40" i="11"/>
  <c r="H79" i="11"/>
  <c r="L79" i="11"/>
  <c r="J40" i="10"/>
  <c r="N40" i="10"/>
  <c r="G40" i="10"/>
  <c r="J79" i="11"/>
  <c r="N79" i="11"/>
  <c r="K40" i="10"/>
  <c r="I40" i="10"/>
  <c r="M40" i="10"/>
  <c r="S19" i="10"/>
  <c r="I79" i="11"/>
  <c r="M79" i="11"/>
  <c r="G40" i="11"/>
  <c r="N40" i="11"/>
  <c r="G79" i="11"/>
  <c r="J40" i="11"/>
  <c r="K79" i="11"/>
  <c r="S17" i="10"/>
  <c r="H40" i="10"/>
  <c r="L40" i="10"/>
  <c r="S25" i="10"/>
  <c r="K40" i="11"/>
  <c r="N42" i="10"/>
  <c r="J42" i="10"/>
  <c r="M42" i="10"/>
  <c r="L42" i="10"/>
  <c r="K42" i="10"/>
  <c r="O42" i="10"/>
  <c r="R41" i="10"/>
  <c r="S41" i="10"/>
  <c r="H42" i="10"/>
  <c r="I42" i="10"/>
  <c r="G42" i="10"/>
  <c r="L42" i="11"/>
  <c r="K42" i="11"/>
  <c r="M42" i="11"/>
  <c r="G42" i="11"/>
  <c r="N42" i="11"/>
  <c r="J42" i="11"/>
  <c r="R41" i="11"/>
  <c r="S41" i="11"/>
  <c r="O42" i="11"/>
  <c r="H42" i="11"/>
  <c r="I42" i="11"/>
  <c r="I121" i="10"/>
  <c r="M121" i="10"/>
  <c r="O121" i="10"/>
  <c r="S120" i="10"/>
  <c r="R120" i="10"/>
  <c r="J121" i="10"/>
  <c r="N121" i="10"/>
  <c r="K121" i="10"/>
  <c r="L121" i="10"/>
  <c r="G121" i="10"/>
  <c r="H121" i="10"/>
  <c r="G81" i="11"/>
  <c r="K81" i="11"/>
  <c r="J81" i="11"/>
  <c r="L81" i="11"/>
  <c r="H81" i="11"/>
  <c r="N81" i="11"/>
  <c r="M81" i="11"/>
  <c r="R80" i="11"/>
  <c r="O81" i="11"/>
  <c r="S80" i="11"/>
  <c r="I81" i="11"/>
  <c r="S17" i="11"/>
  <c r="R17" i="11"/>
  <c r="R19" i="10"/>
  <c r="R19" i="11"/>
  <c r="S19" i="11"/>
  <c r="S99" i="10"/>
  <c r="R99" i="10"/>
  <c r="R60" i="11"/>
  <c r="S60" i="11"/>
  <c r="S38" i="10"/>
  <c r="R38" i="10"/>
  <c r="R38" i="11"/>
  <c r="S38" i="11"/>
  <c r="S39" i="10"/>
  <c r="R89" i="10"/>
  <c r="S89" i="10"/>
  <c r="R90" i="10"/>
  <c r="S90" i="10"/>
  <c r="S11" i="11"/>
  <c r="R11" i="11"/>
  <c r="R56" i="11"/>
  <c r="S56" i="11"/>
  <c r="R98" i="10"/>
  <c r="S98" i="10"/>
  <c r="R21" i="10"/>
  <c r="S21" i="10"/>
  <c r="S101" i="10"/>
  <c r="R101" i="10"/>
  <c r="S102" i="10"/>
  <c r="R102" i="10"/>
  <c r="R104" i="10"/>
  <c r="S104" i="10"/>
  <c r="S25" i="11"/>
  <c r="R25" i="11"/>
  <c r="R64" i="11"/>
  <c r="S64" i="11"/>
  <c r="S114" i="10"/>
  <c r="R114" i="10"/>
  <c r="R39" i="10"/>
  <c r="S87" i="10"/>
  <c r="O119" i="10"/>
  <c r="R87" i="10"/>
  <c r="S88" i="10"/>
  <c r="R88" i="10"/>
  <c r="R9" i="11"/>
  <c r="O40" i="11"/>
  <c r="S9" i="11"/>
  <c r="S48" i="11"/>
  <c r="R48" i="11"/>
  <c r="O79" i="11"/>
  <c r="Q58" i="11" s="1"/>
  <c r="S11" i="10"/>
  <c r="F40" i="10"/>
  <c r="R58" i="11"/>
  <c r="S58" i="11"/>
  <c r="S21" i="11"/>
  <c r="R21" i="11"/>
  <c r="R117" i="10"/>
  <c r="S117" i="10"/>
  <c r="R77" i="11"/>
  <c r="S77" i="11"/>
  <c r="R11" i="10"/>
  <c r="O40" i="10"/>
  <c r="Q41" i="10" s="1"/>
  <c r="S91" i="10"/>
  <c r="R91" i="10"/>
  <c r="R95" i="10"/>
  <c r="S95" i="10"/>
  <c r="R17" i="10"/>
  <c r="R96" i="10"/>
  <c r="S96" i="10"/>
  <c r="R103" i="10"/>
  <c r="S103" i="10"/>
  <c r="R25" i="10"/>
  <c r="R105" i="10"/>
  <c r="S105" i="10"/>
  <c r="R113" i="10"/>
  <c r="S113" i="10"/>
  <c r="S116" i="10"/>
  <c r="R116" i="10"/>
  <c r="S118" i="10"/>
  <c r="R118" i="10"/>
  <c r="Q118" i="10"/>
  <c r="R78" i="11"/>
  <c r="S78" i="11"/>
  <c r="Q102" i="10" l="1"/>
  <c r="Q93" i="10"/>
  <c r="Q96" i="10"/>
  <c r="Q105" i="10"/>
  <c r="Q103" i="10"/>
  <c r="Q113" i="10"/>
  <c r="Q117" i="10"/>
  <c r="Q116" i="10"/>
  <c r="Q91" i="10"/>
  <c r="Q90" i="10"/>
  <c r="Q95" i="10"/>
  <c r="Q25" i="10"/>
  <c r="Q17" i="10"/>
  <c r="Q21" i="10"/>
  <c r="Q19" i="10"/>
  <c r="Q77" i="11"/>
  <c r="Q78" i="11"/>
  <c r="Q60" i="11"/>
  <c r="Q19" i="11"/>
  <c r="Q26" i="11"/>
  <c r="Q15" i="11"/>
  <c r="Q16" i="11"/>
  <c r="Q8" i="11"/>
  <c r="Q34" i="11"/>
  <c r="Q40" i="11"/>
  <c r="Q30" i="11"/>
  <c r="Q14" i="11"/>
  <c r="Q22" i="11"/>
  <c r="Q12" i="11"/>
  <c r="Q23" i="11"/>
  <c r="Q35" i="11"/>
  <c r="Q24" i="11"/>
  <c r="Q32" i="11"/>
  <c r="Q28" i="11"/>
  <c r="Q33" i="11"/>
  <c r="Q31" i="11"/>
  <c r="Q27" i="11"/>
  <c r="Q37" i="11"/>
  <c r="Q18" i="11"/>
  <c r="Q39" i="11"/>
  <c r="Q20" i="11"/>
  <c r="Q10" i="11"/>
  <c r="Q13" i="11"/>
  <c r="Q29" i="11"/>
  <c r="Q36" i="11"/>
  <c r="Q25" i="11"/>
  <c r="Q38" i="10"/>
  <c r="Q40" i="10"/>
  <c r="Q23" i="10"/>
  <c r="Q22" i="10"/>
  <c r="Q12" i="10"/>
  <c r="Q24" i="10"/>
  <c r="Q10" i="10"/>
  <c r="Q14" i="10"/>
  <c r="Q37" i="10"/>
  <c r="Q34" i="10"/>
  <c r="Q16" i="10"/>
  <c r="Q33" i="10"/>
  <c r="Q18" i="10"/>
  <c r="Q35" i="10"/>
  <c r="Q27" i="10"/>
  <c r="Q28" i="10"/>
  <c r="Q15" i="10"/>
  <c r="Q30" i="10"/>
  <c r="Q20" i="10"/>
  <c r="Q32" i="10"/>
  <c r="Q26" i="10"/>
  <c r="Q13" i="10"/>
  <c r="Q8" i="10"/>
  <c r="Q31" i="10"/>
  <c r="Q29" i="10"/>
  <c r="Q36" i="10"/>
  <c r="Q9" i="10"/>
  <c r="Q87" i="10"/>
  <c r="Q39" i="10"/>
  <c r="Q101" i="10"/>
  <c r="Q11" i="11"/>
  <c r="Q11" i="10"/>
  <c r="Q21" i="11"/>
  <c r="Q64" i="11"/>
  <c r="Q71" i="11"/>
  <c r="Q61" i="11"/>
  <c r="Q51" i="11"/>
  <c r="Q70" i="11"/>
  <c r="Q68" i="11"/>
  <c r="Q53" i="11"/>
  <c r="Q69" i="11"/>
  <c r="Q73" i="11"/>
  <c r="Q55" i="11"/>
  <c r="Q79" i="11"/>
  <c r="Q72" i="11"/>
  <c r="Q59" i="11"/>
  <c r="Q76" i="11"/>
  <c r="Q50" i="11"/>
  <c r="Q66" i="11"/>
  <c r="Q63" i="11"/>
  <c r="Q62" i="11"/>
  <c r="Q54" i="11"/>
  <c r="Q57" i="11"/>
  <c r="Q67" i="11"/>
  <c r="Q65" i="11"/>
  <c r="Q74" i="11"/>
  <c r="Q49" i="11"/>
  <c r="Q75" i="11"/>
  <c r="Q47" i="11"/>
  <c r="Q52" i="11"/>
  <c r="Q9" i="11"/>
  <c r="Q88" i="10"/>
  <c r="Q56" i="11"/>
  <c r="Q17" i="11"/>
  <c r="Q80" i="11"/>
  <c r="Q41" i="11"/>
  <c r="Q48" i="11"/>
  <c r="Q120" i="10"/>
  <c r="Q109" i="10"/>
  <c r="Q111" i="10"/>
  <c r="Q106" i="10"/>
  <c r="Q112" i="10"/>
  <c r="Q100" i="10"/>
  <c r="Q97" i="10"/>
  <c r="Q119" i="10"/>
  <c r="Q92" i="10"/>
  <c r="Q110" i="10"/>
  <c r="Q108" i="10"/>
  <c r="Q107" i="10"/>
  <c r="Q115" i="10"/>
  <c r="Q94" i="10"/>
  <c r="Q114" i="10"/>
  <c r="Q104" i="10"/>
  <c r="Q98" i="10"/>
  <c r="Q89" i="10"/>
  <c r="Q38" i="11"/>
  <c r="Q99" i="10"/>
</calcChain>
</file>

<file path=xl/comments1.xml><?xml version="1.0" encoding="utf-8"?>
<comments xmlns="http://schemas.openxmlformats.org/spreadsheetml/2006/main">
  <authors>
    <author>Juuko Alozious</author>
  </authors>
  <commentList>
    <comment ref="O10" authorId="0" shapeId="0">
      <text>
        <r>
          <rPr>
            <b/>
            <sz val="9"/>
            <color indexed="81"/>
            <rFont val="Tahoma"/>
            <family val="2"/>
          </rPr>
          <t>Juuko Alozious:</t>
        </r>
        <r>
          <rPr>
            <sz val="9"/>
            <color indexed="81"/>
            <rFont val="Tahoma"/>
            <family val="2"/>
          </rPr>
          <t xml:space="preserve">
2012 FIGURE</t>
        </r>
      </text>
    </comment>
    <comment ref="O17" authorId="0" shapeId="0">
      <text>
        <r>
          <rPr>
            <b/>
            <sz val="9"/>
            <color indexed="81"/>
            <rFont val="Tahoma"/>
            <family val="2"/>
          </rPr>
          <t>Juuko Alozious:</t>
        </r>
        <r>
          <rPr>
            <sz val="9"/>
            <color indexed="81"/>
            <rFont val="Tahoma"/>
            <family val="2"/>
          </rPr>
          <t xml:space="preserve">
2012 figure</t>
        </r>
      </text>
    </comment>
    <comment ref="O27" authorId="0" shapeId="0">
      <text>
        <r>
          <rPr>
            <b/>
            <sz val="9"/>
            <color indexed="81"/>
            <rFont val="Tahoma"/>
            <family val="2"/>
          </rPr>
          <t>Juuko Alozious:</t>
        </r>
        <r>
          <rPr>
            <sz val="9"/>
            <color indexed="81"/>
            <rFont val="Tahoma"/>
            <family val="2"/>
          </rPr>
          <t xml:space="preserve">
2012 figure</t>
        </r>
      </text>
    </comment>
    <comment ref="O34" authorId="0" shapeId="0">
      <text>
        <r>
          <rPr>
            <b/>
            <sz val="9"/>
            <color indexed="81"/>
            <rFont val="Tahoma"/>
            <family val="2"/>
          </rPr>
          <t>Juuko Alozious:</t>
        </r>
        <r>
          <rPr>
            <sz val="9"/>
            <color indexed="81"/>
            <rFont val="Tahoma"/>
            <family val="2"/>
          </rPr>
          <t xml:space="preserve">
2012 figure</t>
        </r>
      </text>
    </comment>
  </commentList>
</comments>
</file>

<file path=xl/comments2.xml><?xml version="1.0" encoding="utf-8"?>
<comments xmlns="http://schemas.openxmlformats.org/spreadsheetml/2006/main">
  <authors>
    <author>Juuko Alozious</author>
  </authors>
  <commentList>
    <comment ref="N14" authorId="0" shapeId="0">
      <text>
        <r>
          <rPr>
            <b/>
            <sz val="9"/>
            <color indexed="81"/>
            <rFont val="Tahoma"/>
            <family val="2"/>
          </rPr>
          <t>Juuko Alozious:</t>
        </r>
        <r>
          <rPr>
            <sz val="9"/>
            <color indexed="81"/>
            <rFont val="Tahoma"/>
            <family val="2"/>
          </rPr>
          <t xml:space="preserve">
2012 FIGURE</t>
        </r>
      </text>
    </comment>
    <comment ref="N26" authorId="0" shapeId="0">
      <text>
        <r>
          <rPr>
            <b/>
            <sz val="9"/>
            <color indexed="81"/>
            <rFont val="Tahoma"/>
            <family val="2"/>
          </rPr>
          <t>Juuko Alozious:</t>
        </r>
        <r>
          <rPr>
            <sz val="9"/>
            <color indexed="81"/>
            <rFont val="Tahoma"/>
            <family val="2"/>
          </rPr>
          <t xml:space="preserve">
2012 FIGURE</t>
        </r>
      </text>
    </comment>
    <comment ref="N31" authorId="0" shapeId="0">
      <text>
        <r>
          <rPr>
            <b/>
            <sz val="9"/>
            <color indexed="81"/>
            <rFont val="Tahoma"/>
            <family val="2"/>
          </rPr>
          <t>Juuko Alozious:</t>
        </r>
        <r>
          <rPr>
            <sz val="9"/>
            <color indexed="81"/>
            <rFont val="Tahoma"/>
            <family val="2"/>
          </rPr>
          <t xml:space="preserve">
2012 FIGURE</t>
        </r>
      </text>
    </comment>
    <comment ref="N33" authorId="0" shapeId="0">
      <text>
        <r>
          <rPr>
            <b/>
            <sz val="9"/>
            <color indexed="81"/>
            <rFont val="Tahoma"/>
            <family val="2"/>
          </rPr>
          <t>Juuko Alozious:</t>
        </r>
        <r>
          <rPr>
            <sz val="9"/>
            <color indexed="81"/>
            <rFont val="Tahoma"/>
            <family val="2"/>
          </rPr>
          <t xml:space="preserve">
2012 FIGURE</t>
        </r>
      </text>
    </comment>
  </commentList>
</comments>
</file>

<file path=xl/comments3.xml><?xml version="1.0" encoding="utf-8"?>
<comments xmlns="http://schemas.openxmlformats.org/spreadsheetml/2006/main">
  <authors>
    <author>Juuko Alozious</author>
  </authors>
  <commentList>
    <comment ref="N31" authorId="0" shapeId="0">
      <text>
        <r>
          <rPr>
            <b/>
            <sz val="9"/>
            <color indexed="81"/>
            <rFont val="Tahoma"/>
            <family val="2"/>
          </rPr>
          <t>Juuko Alozious:</t>
        </r>
        <r>
          <rPr>
            <sz val="9"/>
            <color indexed="81"/>
            <rFont val="Tahoma"/>
            <family val="2"/>
          </rPr>
          <t xml:space="preserve">
2012 FIGURE</t>
        </r>
      </text>
    </comment>
    <comment ref="N33" authorId="0" shapeId="0">
      <text>
        <r>
          <rPr>
            <b/>
            <sz val="9"/>
            <color indexed="81"/>
            <rFont val="Tahoma"/>
            <family val="2"/>
          </rPr>
          <t>Juuko Alozious:</t>
        </r>
        <r>
          <rPr>
            <sz val="9"/>
            <color indexed="81"/>
            <rFont val="Tahoma"/>
            <family val="2"/>
          </rPr>
          <t xml:space="preserve">
2012 figure</t>
        </r>
      </text>
    </comment>
    <comment ref="N44" authorId="0" shapeId="0">
      <text>
        <r>
          <rPr>
            <b/>
            <sz val="9"/>
            <color indexed="81"/>
            <rFont val="Tahoma"/>
            <family val="2"/>
          </rPr>
          <t>Juuko Alozious:</t>
        </r>
        <r>
          <rPr>
            <sz val="9"/>
            <color indexed="81"/>
            <rFont val="Tahoma"/>
            <family val="2"/>
          </rPr>
          <t xml:space="preserve">
2012 figure</t>
        </r>
      </text>
    </comment>
    <comment ref="N61" authorId="0" shapeId="0">
      <text>
        <r>
          <rPr>
            <b/>
            <sz val="9"/>
            <color indexed="81"/>
            <rFont val="Tahoma"/>
            <family val="2"/>
          </rPr>
          <t>Juuko Alozious:</t>
        </r>
        <r>
          <rPr>
            <sz val="9"/>
            <color indexed="81"/>
            <rFont val="Tahoma"/>
            <family val="2"/>
          </rPr>
          <t xml:space="preserve">
2012 figure</t>
        </r>
      </text>
    </comment>
    <comment ref="N66" authorId="0" shapeId="0">
      <text>
        <r>
          <rPr>
            <b/>
            <sz val="9"/>
            <color indexed="81"/>
            <rFont val="Tahoma"/>
            <family val="2"/>
          </rPr>
          <t>Juuko Alozious:</t>
        </r>
        <r>
          <rPr>
            <sz val="9"/>
            <color indexed="81"/>
            <rFont val="Tahoma"/>
            <family val="2"/>
          </rPr>
          <t xml:space="preserve">
2012 figure</t>
        </r>
      </text>
    </comment>
    <comment ref="N68" authorId="0" shapeId="0">
      <text>
        <r>
          <rPr>
            <b/>
            <sz val="9"/>
            <color indexed="81"/>
            <rFont val="Tahoma"/>
            <family val="2"/>
          </rPr>
          <t>Juuko Alozious:</t>
        </r>
        <r>
          <rPr>
            <sz val="9"/>
            <color indexed="81"/>
            <rFont val="Tahoma"/>
            <family val="2"/>
          </rPr>
          <t xml:space="preserve">
2012 figure</t>
        </r>
      </text>
    </comment>
  </commentList>
</comments>
</file>

<file path=xl/sharedStrings.xml><?xml version="1.0" encoding="utf-8"?>
<sst xmlns="http://schemas.openxmlformats.org/spreadsheetml/2006/main" count="1057" uniqueCount="178">
  <si>
    <t>PREMIUMS</t>
  </si>
  <si>
    <t>National Currency</t>
  </si>
  <si>
    <t>AEIM</t>
  </si>
  <si>
    <t>KFB</t>
  </si>
  <si>
    <t>AT</t>
  </si>
  <si>
    <t>BE</t>
  </si>
  <si>
    <t>BG</t>
  </si>
  <si>
    <t>Current Exchange rate</t>
  </si>
  <si>
    <t>CH</t>
  </si>
  <si>
    <t>Constant Exchange rate</t>
  </si>
  <si>
    <t>CY</t>
  </si>
  <si>
    <t>CZ</t>
  </si>
  <si>
    <t>DE</t>
  </si>
  <si>
    <t>DK</t>
  </si>
  <si>
    <t>EE</t>
  </si>
  <si>
    <t>ES</t>
  </si>
  <si>
    <t>FI</t>
  </si>
  <si>
    <t>FR</t>
  </si>
  <si>
    <t>GR</t>
  </si>
  <si>
    <t>HR</t>
  </si>
  <si>
    <t>HU</t>
  </si>
  <si>
    <t>IE</t>
  </si>
  <si>
    <t>IS</t>
  </si>
  <si>
    <t>IT</t>
  </si>
  <si>
    <t>LI</t>
  </si>
  <si>
    <t>LU</t>
  </si>
  <si>
    <t>LV</t>
  </si>
  <si>
    <t>MT</t>
  </si>
  <si>
    <t>NL</t>
  </si>
  <si>
    <t>NO</t>
  </si>
  <si>
    <t>PL</t>
  </si>
  <si>
    <t>PT</t>
  </si>
  <si>
    <t>RO</t>
  </si>
  <si>
    <t>SE</t>
  </si>
  <si>
    <t>SI</t>
  </si>
  <si>
    <t>SK</t>
  </si>
  <si>
    <t>TR</t>
  </si>
  <si>
    <t>GB</t>
  </si>
  <si>
    <t>HEALTH - TOTAL DIRECT PREMIUM WRITTEN on DOMESTIC MARKET</t>
  </si>
  <si>
    <t xml:space="preserve">CZ </t>
  </si>
  <si>
    <t xml:space="preserve">SK </t>
  </si>
  <si>
    <t>Link to AEIM Q</t>
  </si>
  <si>
    <t>DATA REPRESENTATIVENESS</t>
  </si>
  <si>
    <t>C. CLAIMS</t>
  </si>
  <si>
    <t>National currency, million</t>
  </si>
  <si>
    <t xml:space="preserve"> </t>
  </si>
  <si>
    <t>HEALTH - GROSS CLAIMS EXPENDITURE</t>
  </si>
  <si>
    <r>
      <t>HEALTH - GROSS CLAIMS EXPENDITURE,</t>
    </r>
    <r>
      <rPr>
        <i/>
        <sz val="14"/>
        <color theme="5"/>
        <rFont val="Calibri"/>
        <family val="2"/>
        <scheme val="minor"/>
      </rPr>
      <t xml:space="preserve"> of which: </t>
    </r>
    <r>
      <rPr>
        <b/>
        <sz val="14"/>
        <color theme="5"/>
        <rFont val="Calibri"/>
        <family val="2"/>
        <scheme val="minor"/>
      </rPr>
      <t>CLAIMS PAID</t>
    </r>
  </si>
  <si>
    <t>D. OTHER FINANCIAL DATA</t>
  </si>
  <si>
    <t>HEALTH - TOTAL GROSS PROVISIONS AT YEAR-END</t>
  </si>
  <si>
    <t>HEALTH - GROSS OPERATING EXPENSES</t>
  </si>
  <si>
    <t>(Premiums per insured)</t>
  </si>
  <si>
    <t>Trend</t>
  </si>
  <si>
    <t>Market Share</t>
  </si>
  <si>
    <t>% 2013/2014</t>
  </si>
  <si>
    <t>% 2005/2014</t>
  </si>
  <si>
    <t>UK</t>
  </si>
  <si>
    <t>Ins. Europe</t>
  </si>
  <si>
    <t>Sample</t>
  </si>
  <si>
    <t>% Change</t>
  </si>
  <si>
    <t>Table 2</t>
  </si>
  <si>
    <t>Market share</t>
  </si>
  <si>
    <t>Table 3</t>
  </si>
  <si>
    <t>% 2012/2013</t>
  </si>
  <si>
    <t>% 2004/2013</t>
  </si>
  <si>
    <t>(Premiums to GDP)</t>
  </si>
  <si>
    <t xml:space="preserve">Sample </t>
  </si>
  <si>
    <t xml:space="preserve">      HEALTH - TOTAL DIRECT PREMIUM WRITTEN on DOMESTIC MARKET</t>
  </si>
  <si>
    <t>Population</t>
  </si>
  <si>
    <t>Country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</si>
  <si>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</si>
  <si>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</si>
  <si>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</si>
  <si>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</si>
  <si>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</si>
  <si>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</si>
  <si>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</si>
  <si>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</si>
  <si>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</si>
  <si>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</si>
  <si>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</si>
  <si>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Insurance Europe</t>
  </si>
  <si>
    <t>GDP</t>
  </si>
  <si>
    <t>Exchange rates</t>
  </si>
  <si>
    <t>Info on the entry to the euro area</t>
  </si>
  <si>
    <t xml:space="preserve">Historical data for euro area countries' pre-euro exchange rates: </t>
  </si>
  <si>
    <t>ert_h_eur_a</t>
  </si>
  <si>
    <t>Euro/ECU exchange rates - annual data [ert_bil_eur_a]</t>
  </si>
  <si>
    <t>Source</t>
  </si>
  <si>
    <t>Value at the end of the period</t>
  </si>
  <si>
    <t>National currency</t>
  </si>
  <si>
    <t xml:space="preserve">Current 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</si>
  <si>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</si>
  <si>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</si>
  <si>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</si>
  <si>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</si>
  <si>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</si>
  <si>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</si>
  <si>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</si>
  <si>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</si>
  <si>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</si>
  <si>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</si>
  <si>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</si>
  <si>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</si>
  <si>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:</t>
  </si>
  <si>
    <t>Constant</t>
  </si>
  <si>
    <t xml:space="preserve"> HEALTH - GROSS CLAIMS EXPENDITURE</t>
  </si>
  <si>
    <r>
      <t>HEALTH - GROSS CLAIMS EXPENDITURE,</t>
    </r>
    <r>
      <rPr>
        <i/>
        <sz val="14"/>
        <color rgb="FF002060"/>
        <rFont val="Calibri"/>
        <family val="2"/>
        <scheme val="minor"/>
      </rPr>
      <t xml:space="preserve"> of which: </t>
    </r>
    <r>
      <rPr>
        <b/>
        <sz val="14"/>
        <color rgb="FF002060"/>
        <rFont val="Calibri"/>
        <family val="2"/>
        <scheme val="minor"/>
      </rPr>
      <t>CLAIMS PAID</t>
    </r>
  </si>
  <si>
    <t xml:space="preserve">% Change </t>
  </si>
  <si>
    <r>
      <t xml:space="preserve">HEALTH - GROSS CLAIMS EXPENDITURE, </t>
    </r>
    <r>
      <rPr>
        <i/>
        <sz val="14"/>
        <color rgb="FF002060"/>
        <rFont val="Calibri"/>
        <family val="2"/>
        <scheme val="minor"/>
      </rPr>
      <t xml:space="preserve">of which: </t>
    </r>
    <r>
      <rPr>
        <b/>
        <sz val="14"/>
        <color rgb="FF002060"/>
        <rFont val="Calibri"/>
        <family val="2"/>
        <scheme val="minor"/>
      </rPr>
      <t>CHANGE IN THE PROVISIONS FOR CLAIMS</t>
    </r>
  </si>
  <si>
    <t>HEALTH CLAIMS</t>
  </si>
  <si>
    <t>OTHER FINANCIAL DATA</t>
  </si>
  <si>
    <t xml:space="preserve"> HEALTH - TOTAL GROSS PROVISIONS AT YEAR-END</t>
  </si>
  <si>
    <t xml:space="preserve"> HEALTH - GROSS OPERATING EXPENSES</t>
  </si>
  <si>
    <t>NB: the table filled with figures on: Number of authorised companies in the class</t>
  </si>
  <si>
    <t xml:space="preserve"> HEALTH - NUMBER OF COMPANIES OPERATING on DOMESTIC MARKET</t>
  </si>
  <si>
    <t xml:space="preserve">STRUCTURAL DATA - COMPANIES </t>
  </si>
  <si>
    <t xml:space="preserve">STRUCTURAL DATA - NUMBER OF POLICIES </t>
  </si>
  <si>
    <t xml:space="preserve"> HEALTH - NUMBER OF POLICIES</t>
  </si>
  <si>
    <t xml:space="preserve"> STRUCTURAL DATA - NUMBER OF CLAIMS NOTIFIED </t>
  </si>
  <si>
    <t xml:space="preserve"> HEALTH - NUMBER OF CLAIMS NOTIFIED</t>
  </si>
  <si>
    <t>Health number of claims notified.</t>
  </si>
  <si>
    <t>For ES, 2010 figures are not complete due to a limitation in supervisor's information.</t>
  </si>
  <si>
    <t>For DE, figures refer to sum of superannuation accruals, accruals for reimbursement of contributions and damages accruals.</t>
  </si>
  <si>
    <t>For FI, 2011 - 2014 figures are estimates.</t>
  </si>
  <si>
    <t>For MT, figures refer to total market figures submitted by all MIA members for business transacted in Malta for Maltese risks.</t>
  </si>
  <si>
    <t>Table 1</t>
  </si>
  <si>
    <t>Table 1.</t>
  </si>
  <si>
    <t>For FI, 2014 figures are estimates.</t>
  </si>
  <si>
    <t>HEALTH PREMIUMS</t>
  </si>
  <si>
    <t>HEALTH DENSITY</t>
  </si>
  <si>
    <t>HEALTH PENETRATION</t>
  </si>
  <si>
    <t>-</t>
  </si>
  <si>
    <t>For CZ, figures are from the Czech National Bank (the national regulator).</t>
  </si>
  <si>
    <t>Health number of companies.</t>
  </si>
  <si>
    <t xml:space="preserve">Table 1. </t>
  </si>
  <si>
    <t xml:space="preserve">Health number of companies. </t>
  </si>
  <si>
    <t>For DE, figures refer to companies under Federal supervision, including non-EEA branches. Figures also exclude companies under Land supervision.</t>
  </si>
  <si>
    <t>For DE, figures refer to number of persons with comprehensive cover, supplementary insurance, special types of insurance (including foreign travel health insurance), but excluding supplementary long-term care insurance.</t>
  </si>
  <si>
    <t>For SI, figures are from SIA members only (excluding branches of companies from EU/EEA countries and FOS), i.e. they do not cover the entire Slovenian insurance market .</t>
  </si>
  <si>
    <t>Health Gross Claims Expenditure.</t>
  </si>
  <si>
    <t>Health - gross claims expenditure</t>
  </si>
  <si>
    <t xml:space="preserve">For BE, figures are for the domestic market, excluding foreign activities of domestic companies. </t>
  </si>
  <si>
    <t>For CZ, figures correspond to the total market. Also, figures are from the Czech National Bank (the national regulator).</t>
  </si>
  <si>
    <t>For DE, figures are for total expenditures on benefits paid, change in damages accrual, allocations to accruals for reimbursement of contributions and allocations to superannuation accruals.</t>
  </si>
  <si>
    <t>For MT, figures are from MIA statistics provided by Insurance Undertakings of domestic companies with headquarters in Malta and branches of companies of third (non-EU/EEA) countries transacting business in Malta for Maltese risks.  i.e. Figures are not for the total market.</t>
  </si>
  <si>
    <t>For NL, 2013 and 2014 figures are a sum of direct and indirect business.</t>
  </si>
  <si>
    <t>Table 2.</t>
  </si>
  <si>
    <t>Health - gross claims expenditure, of which: claims paid</t>
  </si>
  <si>
    <t>For HU, figures refer to benefits paid by insurers.</t>
  </si>
  <si>
    <t>Table 3.</t>
  </si>
  <si>
    <t>Health - gross claims expenditure, of which: change in the provisions for claims.</t>
  </si>
  <si>
    <t xml:space="preserve">For DE, figures include changes in damages accrual and allocations to superannuation accruals. </t>
  </si>
  <si>
    <t>For FI, figures show gross claims expenditure (i.e. claims paid + change in the provision for claims).</t>
  </si>
  <si>
    <t xml:space="preserve">For HU, figures refer to benefits paid by insurers. Figures are also from the national supervisor. </t>
  </si>
  <si>
    <t>Health - total direct premium written on domestic market.</t>
  </si>
  <si>
    <t>For DE, figures are for the total market.</t>
  </si>
  <si>
    <t xml:space="preserve">For MT, the drop in 2008  is because prior to 2008 cross-border business was included. </t>
  </si>
  <si>
    <t xml:space="preserve">For NL, the sharp growth in 2006 is mainly due to the privatisation of the healthcare system. Also, 2013 and 2014 figures refer to only direct business. </t>
  </si>
  <si>
    <t>Health, Other financial data.</t>
  </si>
  <si>
    <t>Health total gross provisions at year-end.</t>
  </si>
  <si>
    <t xml:space="preserve">Table 2. </t>
  </si>
  <si>
    <t>Health - gross operating expenses.</t>
  </si>
  <si>
    <t>For CZ, figures refer to acquisition costs only.</t>
  </si>
  <si>
    <t>D15</t>
  </si>
  <si>
    <t>Please Choose</t>
  </si>
  <si>
    <t>ins.eu-IE,IS,LI</t>
  </si>
  <si>
    <t>Ins.eu-IE,IS,LI,SK</t>
  </si>
  <si>
    <t>Ins.EU - IE,IS,LI,SK</t>
  </si>
  <si>
    <t>Ins.eu-IE, IS,LI,SK</t>
  </si>
  <si>
    <t>Ins.eu-IE,IS,LI</t>
  </si>
  <si>
    <t>For SE, 2012 and 2013 health premiums fell due to a large repayment of premiums by AFA Insurance, a mutual insurer.</t>
  </si>
  <si>
    <t>Health insurance explanation notes and comments</t>
  </si>
  <si>
    <t xml:space="preserve">Figures in grey are estimates based on Insurance Europe's calculations.
</t>
  </si>
  <si>
    <t>Health number of policies</t>
  </si>
  <si>
    <t xml:space="preserve">Health number of policies. </t>
  </si>
  <si>
    <t>Insurance Europe totals include all the figures reported in that year. Sample totals include only countries reporting figures for the entire series (2004-2014, 2007-2014 for claims).</t>
  </si>
  <si>
    <r>
      <t xml:space="preserve">Unless otherwise stated, figures refer to </t>
    </r>
    <r>
      <rPr>
        <b/>
        <sz val="11"/>
        <color theme="3" tint="-0.499984740745262"/>
        <rFont val="Calibri"/>
        <family val="2"/>
        <scheme val="minor"/>
      </rPr>
      <t>Domestic market</t>
    </r>
    <r>
      <rPr>
        <sz val="11"/>
        <color theme="1"/>
        <rFont val="Calibri"/>
        <family val="2"/>
        <scheme val="minor"/>
      </rPr>
      <t>, ie domestic companies (including subsidiaries) and branches of non EU/EEA countries companies.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</si>
</sst>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_-* #,##0_-;\-* #,##0_-;_-* &quot;-&quot;??_-;_-@_-"/>
    <numFmt numFmtId="165" formatCode="0.0%"/>
    <numFmt numFmtId="166" formatCode="0.0"/>
  </numFmts>
  <fonts count="4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14"/>
      <name val="Calibri"/>
      <family val="2"/>
      <scheme val="minor"/>
    </font>
    <font>
      <sz val="8"/>
      <color rgb="FFFF0000"/>
      <name val="Verdana"/>
      <family val="2"/>
    </font>
    <font>
      <b/>
      <sz val="9"/>
      <name val="Verdana"/>
      <family val="2"/>
    </font>
    <font>
      <b/>
      <sz val="14"/>
      <color theme="5"/>
      <name val="Calibri"/>
      <family val="2"/>
      <scheme val="minor"/>
    </font>
    <font>
      <b/>
      <sz val="8"/>
      <color theme="1"/>
      <name val="Verdana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8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theme="9" tint="-0.249977111117893"/>
      <name val="Calibri"/>
      <family val="2"/>
      <scheme val="minor"/>
    </font>
    <font>
      <b/>
      <sz val="9"/>
      <color theme="9" tint="-0.249977111117893"/>
      <name val="Verdana"/>
      <family val="2"/>
    </font>
    <font>
      <i/>
      <sz val="14"/>
      <color theme="5"/>
      <name val="Calibri"/>
      <family val="2"/>
      <scheme val="minor"/>
    </font>
    <font>
      <b/>
      <sz val="9"/>
      <color theme="1" tint="0.499984740745262"/>
      <name val="Verdana"/>
      <family val="2"/>
    </font>
    <font>
      <b/>
      <sz val="14"/>
      <color rgb="FF002060"/>
      <name val="Calibri"/>
      <family val="2"/>
      <scheme val="minor"/>
    </font>
    <font>
      <b/>
      <sz val="9"/>
      <color theme="0" tint="-0.499984740745262"/>
      <name val="Calibri"/>
      <family val="2"/>
      <scheme val="minor"/>
    </font>
    <font>
      <b/>
      <sz val="11"/>
      <color rgb="FF002060"/>
      <name val="Calibri"/>
      <family val="2"/>
      <scheme val="minor"/>
    </font>
    <font>
      <i/>
      <sz val="1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8"/>
      <color theme="5"/>
      <name val="Verdana"/>
      <family val="2"/>
    </font>
    <font>
      <b/>
      <i/>
      <sz val="1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Trebuchet MS"/>
      <family val="2"/>
    </font>
    <font>
      <sz val="10"/>
      <name val="Calibri"/>
      <family val="2"/>
      <scheme val="minor"/>
    </font>
    <font>
      <b/>
      <sz val="11"/>
      <color theme="6" tint="-0.249977111117893"/>
      <name val="Calibri"/>
      <family val="2"/>
      <scheme val="minor"/>
    </font>
    <font>
      <u/>
      <sz val="10"/>
      <color indexed="12"/>
      <name val="Bookman Old Style"/>
      <family val="1"/>
    </font>
    <font>
      <u/>
      <sz val="10"/>
      <color indexed="12"/>
      <name val="Calibri"/>
      <family val="2"/>
      <scheme val="minor"/>
    </font>
    <font>
      <sz val="10"/>
      <color theme="1" tint="0.499984740745262"/>
      <name val="Calibri"/>
      <family val="2"/>
      <scheme val="minor"/>
    </font>
    <font>
      <b/>
      <sz val="10"/>
      <name val="Arial"/>
      <family val="2"/>
    </font>
    <font>
      <i/>
      <sz val="14"/>
      <color rgb="FF002060"/>
      <name val="Calibri"/>
      <family val="2"/>
      <scheme val="minor"/>
    </font>
    <font>
      <sz val="11"/>
      <color rgb="FF002060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sz val="10"/>
      <color rgb="FF002060"/>
      <name val="Calibri"/>
      <family val="2"/>
      <scheme val="minor"/>
    </font>
    <font>
      <b/>
      <sz val="8"/>
      <name val="Verdana"/>
      <family val="2"/>
    </font>
    <font>
      <b/>
      <sz val="12"/>
      <color rgb="FF002060"/>
      <name val="Calibri"/>
      <family val="2"/>
      <scheme val="minor"/>
    </font>
    <font>
      <sz val="12"/>
      <color theme="1" tint="0.249977111117893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u/>
      <sz val="12"/>
      <color rgb="FF002060"/>
      <name val="Calibri"/>
      <family val="2"/>
      <scheme val="minor"/>
    </font>
    <font>
      <sz val="12"/>
      <color rgb="FF00B050"/>
      <name val="Calibri"/>
      <family val="2"/>
      <scheme val="minor"/>
    </font>
    <font>
      <b/>
      <sz val="11"/>
      <color theme="3" tint="-0.499984740745262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44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/>
      <right/>
      <top style="thin">
        <color rgb="FF0070C0"/>
      </top>
      <bottom/>
      <diagonal/>
    </border>
    <border>
      <left style="thin">
        <color rgb="FF0070C0"/>
      </left>
      <right/>
      <top style="thin">
        <color rgb="FF0070C0"/>
      </top>
      <bottom style="thin">
        <color rgb="FF0070C0"/>
      </bottom>
      <diagonal/>
    </border>
    <border>
      <left/>
      <right/>
      <top style="thin">
        <color rgb="FF0070C0"/>
      </top>
      <bottom style="thin">
        <color rgb="FF0070C0"/>
      </bottom>
      <diagonal/>
    </border>
    <border>
      <left/>
      <right style="thin">
        <color rgb="FF0070C0"/>
      </right>
      <top style="thin">
        <color rgb="FF0070C0"/>
      </top>
      <bottom style="thin">
        <color rgb="FF0070C0"/>
      </bottom>
      <diagonal/>
    </border>
    <border>
      <left/>
      <right/>
      <top style="thin">
        <color rgb="FF0070C0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 tint="0.59996337778862885"/>
      </left>
      <right style="thin">
        <color theme="4" tint="0.59996337778862885"/>
      </right>
      <top style="thin">
        <color theme="4"/>
      </top>
      <bottom/>
      <diagonal/>
    </border>
    <border>
      <left style="thin">
        <color theme="4" tint="0.59996337778862885"/>
      </left>
      <right style="thin">
        <color theme="4" tint="0.59996337778862885"/>
      </right>
      <top/>
      <bottom/>
      <diagonal/>
    </border>
    <border>
      <left style="thin">
        <color theme="4" tint="0.59996337778862885"/>
      </left>
      <right style="thin">
        <color theme="4" tint="0.59996337778862885"/>
      </right>
      <top/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double">
        <color theme="4"/>
      </bottom>
      <diagonal/>
    </border>
    <border>
      <left/>
      <right style="thin">
        <color theme="4"/>
      </right>
      <top style="thin">
        <color theme="4"/>
      </top>
      <bottom style="double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double">
        <color theme="4"/>
      </bottom>
      <diagonal/>
    </border>
    <border>
      <left style="thin">
        <color theme="4"/>
      </left>
      <right/>
      <top style="double">
        <color theme="4"/>
      </top>
      <bottom style="thin">
        <color theme="4"/>
      </bottom>
      <diagonal/>
    </border>
    <border>
      <left/>
      <right style="thin">
        <color theme="4"/>
      </right>
      <top style="double">
        <color theme="4"/>
      </top>
      <bottom style="thin">
        <color theme="4"/>
      </bottom>
      <diagonal/>
    </border>
    <border>
      <left style="thin">
        <color theme="4"/>
      </left>
      <right/>
      <top/>
      <bottom style="thin">
        <color theme="4"/>
      </bottom>
      <diagonal/>
    </border>
    <border>
      <left style="thin">
        <color theme="4"/>
      </left>
      <right/>
      <top style="thin">
        <color theme="4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 style="double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/>
      <right/>
      <top/>
      <bottom style="thin">
        <color theme="4"/>
      </bottom>
      <diagonal/>
    </border>
    <border>
      <left/>
      <right style="thin">
        <color theme="4"/>
      </right>
      <top/>
      <bottom style="thin">
        <color theme="4"/>
      </bottom>
      <diagonal/>
    </border>
    <border>
      <left style="thin">
        <color rgb="FF0070C0"/>
      </left>
      <right/>
      <top/>
      <bottom/>
      <diagonal/>
    </border>
    <border>
      <left style="thin">
        <color theme="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/>
      </left>
      <right style="thin">
        <color theme="4" tint="0.59996337778862885"/>
      </right>
      <top style="thin">
        <color theme="4"/>
      </top>
      <bottom/>
      <diagonal/>
    </border>
  </borders>
  <cellStyleXfs count="7">
    <xf numFmtId="0" fontId="0" fillId="0" borderId="0"/>
    <xf numFmtId="0" fontId="3" fillId="0" borderId="1" applyNumberFormat="0" applyFill="0" applyAlignment="0" applyProtection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27" fillId="0" borderId="0"/>
    <xf numFmtId="0" fontId="30" fillId="0" borderId="0" applyNumberFormat="0" applyFill="0" applyBorder="0" applyAlignment="0" applyProtection="0">
      <alignment vertical="top"/>
      <protection locked="0"/>
    </xf>
  </cellStyleXfs>
  <cellXfs count="181">
    <xf numFmtId="0" fontId="0" fillId="0" borderId="0" xfId="0"/>
    <xf numFmtId="0" fontId="5" fillId="0" borderId="0" xfId="2" applyFont="1" applyBorder="1" applyAlignment="1">
      <alignment vertical="center"/>
    </xf>
    <xf numFmtId="0" fontId="4" fillId="0" borderId="0" xfId="2"/>
    <xf numFmtId="0" fontId="6" fillId="0" borderId="0" xfId="2" applyFont="1"/>
    <xf numFmtId="0" fontId="7" fillId="0" borderId="0" xfId="2" applyFont="1"/>
    <xf numFmtId="0" fontId="9" fillId="0" borderId="4" xfId="2" applyFont="1" applyBorder="1" applyAlignment="1">
      <alignment horizontal="center" vertical="center"/>
    </xf>
    <xf numFmtId="0" fontId="10" fillId="2" borderId="4" xfId="2" applyFont="1" applyFill="1" applyBorder="1" applyAlignment="1">
      <alignment vertical="center"/>
    </xf>
    <xf numFmtId="0" fontId="10" fillId="3" borderId="3" xfId="2" applyFont="1" applyFill="1" applyBorder="1" applyAlignment="1">
      <alignment vertical="center"/>
    </xf>
    <xf numFmtId="0" fontId="11" fillId="3" borderId="4" xfId="2" applyFont="1" applyFill="1" applyBorder="1" applyAlignment="1">
      <alignment horizontal="center" vertical="center"/>
    </xf>
    <xf numFmtId="0" fontId="10" fillId="3" borderId="5" xfId="2" applyFont="1" applyFill="1" applyBorder="1" applyAlignment="1">
      <alignment vertical="center"/>
    </xf>
    <xf numFmtId="3" fontId="2" fillId="4" borderId="6" xfId="2" applyNumberFormat="1" applyFont="1" applyFill="1" applyBorder="1" applyAlignment="1">
      <alignment vertical="center"/>
    </xf>
    <xf numFmtId="3" fontId="2" fillId="4" borderId="7" xfId="2" applyNumberFormat="1" applyFont="1" applyFill="1" applyBorder="1" applyAlignment="1">
      <alignment vertical="center"/>
    </xf>
    <xf numFmtId="3" fontId="10" fillId="4" borderId="6" xfId="2" applyNumberFormat="1" applyFont="1" applyFill="1" applyBorder="1" applyAlignment="1">
      <alignment vertical="center"/>
    </xf>
    <xf numFmtId="3" fontId="10" fillId="4" borderId="8" xfId="2" applyNumberFormat="1" applyFont="1" applyFill="1" applyBorder="1" applyAlignment="1">
      <alignment vertical="center"/>
    </xf>
    <xf numFmtId="3" fontId="2" fillId="4" borderId="0" xfId="2" applyNumberFormat="1" applyFont="1" applyFill="1" applyBorder="1" applyAlignment="1">
      <alignment vertical="center"/>
    </xf>
    <xf numFmtId="3" fontId="10" fillId="4" borderId="0" xfId="2" applyNumberFormat="1" applyFont="1" applyFill="1" applyBorder="1" applyAlignment="1">
      <alignment vertical="center"/>
    </xf>
    <xf numFmtId="3" fontId="10" fillId="4" borderId="5" xfId="2" applyNumberFormat="1" applyFont="1" applyFill="1" applyBorder="1" applyAlignment="1">
      <alignment vertical="center"/>
    </xf>
    <xf numFmtId="3" fontId="2" fillId="4" borderId="9" xfId="2" applyNumberFormat="1" applyFont="1" applyFill="1" applyBorder="1" applyAlignment="1">
      <alignment vertical="center"/>
    </xf>
    <xf numFmtId="3" fontId="10" fillId="4" borderId="9" xfId="2" applyNumberFormat="1" applyFont="1" applyFill="1" applyBorder="1" applyAlignment="1">
      <alignment vertical="center"/>
    </xf>
    <xf numFmtId="0" fontId="10" fillId="3" borderId="10" xfId="2" applyFont="1" applyFill="1" applyBorder="1" applyAlignment="1">
      <alignment vertical="center"/>
    </xf>
    <xf numFmtId="3" fontId="10" fillId="4" borderId="11" xfId="2" applyNumberFormat="1" applyFont="1" applyFill="1" applyBorder="1" applyAlignment="1">
      <alignment vertical="center"/>
    </xf>
    <xf numFmtId="3" fontId="10" fillId="4" borderId="12" xfId="2" applyNumberFormat="1" applyFont="1" applyFill="1" applyBorder="1" applyAlignment="1">
      <alignment vertical="center"/>
    </xf>
    <xf numFmtId="3" fontId="10" fillId="4" borderId="10" xfId="2" applyNumberFormat="1" applyFont="1" applyFill="1" applyBorder="1" applyAlignment="1">
      <alignment vertical="center"/>
    </xf>
    <xf numFmtId="0" fontId="8" fillId="0" borderId="0" xfId="2" applyFont="1" applyBorder="1" applyAlignment="1">
      <alignment vertical="center"/>
    </xf>
    <xf numFmtId="0" fontId="12" fillId="0" borderId="0" xfId="2" applyFont="1" applyAlignment="1">
      <alignment horizontal="left"/>
    </xf>
    <xf numFmtId="0" fontId="12" fillId="0" borderId="0" xfId="2" applyFont="1" applyBorder="1" applyAlignment="1">
      <alignment horizontal="left"/>
    </xf>
    <xf numFmtId="3" fontId="10" fillId="0" borderId="6" xfId="2" applyNumberFormat="1" applyFont="1" applyFill="1" applyBorder="1" applyAlignment="1">
      <alignment vertical="center"/>
    </xf>
    <xf numFmtId="3" fontId="10" fillId="0" borderId="0" xfId="2" applyNumberFormat="1" applyFont="1" applyFill="1" applyBorder="1" applyAlignment="1">
      <alignment vertical="center"/>
    </xf>
    <xf numFmtId="3" fontId="10" fillId="0" borderId="11" xfId="2" applyNumberFormat="1" applyFont="1" applyFill="1" applyBorder="1" applyAlignment="1">
      <alignment vertical="center"/>
    </xf>
    <xf numFmtId="0" fontId="15" fillId="0" borderId="0" xfId="2" applyFont="1" applyBorder="1" applyAlignment="1">
      <alignment vertical="center"/>
    </xf>
    <xf numFmtId="0" fontId="16" fillId="0" borderId="0" xfId="2" applyFont="1"/>
    <xf numFmtId="3" fontId="10" fillId="4" borderId="13" xfId="2" applyNumberFormat="1" applyFont="1" applyFill="1" applyBorder="1" applyAlignment="1">
      <alignment vertical="center"/>
    </xf>
    <xf numFmtId="3" fontId="10" fillId="4" borderId="14" xfId="2" applyNumberFormat="1" applyFont="1" applyFill="1" applyBorder="1" applyAlignment="1">
      <alignment vertical="center"/>
    </xf>
    <xf numFmtId="3" fontId="2" fillId="4" borderId="14" xfId="2" applyNumberFormat="1" applyFont="1" applyFill="1" applyBorder="1" applyAlignment="1">
      <alignment vertical="center"/>
    </xf>
    <xf numFmtId="0" fontId="4" fillId="0" borderId="0" xfId="2" applyFill="1"/>
    <xf numFmtId="3" fontId="10" fillId="4" borderId="15" xfId="2" applyNumberFormat="1" applyFont="1" applyFill="1" applyBorder="1" applyAlignment="1">
      <alignment vertical="center"/>
    </xf>
    <xf numFmtId="3" fontId="4" fillId="0" borderId="0" xfId="2" applyNumberFormat="1"/>
    <xf numFmtId="10" fontId="4" fillId="0" borderId="0" xfId="2" applyNumberFormat="1"/>
    <xf numFmtId="0" fontId="18" fillId="0" borderId="0" xfId="2" applyFont="1"/>
    <xf numFmtId="3" fontId="2" fillId="4" borderId="5" xfId="2" applyNumberFormat="1" applyFont="1" applyFill="1" applyBorder="1" applyAlignment="1">
      <alignment vertical="center"/>
    </xf>
    <xf numFmtId="0" fontId="1" fillId="0" borderId="0" xfId="2" applyFont="1"/>
    <xf numFmtId="0" fontId="11" fillId="3" borderId="23" xfId="2" applyFont="1" applyFill="1" applyBorder="1" applyAlignment="1">
      <alignment horizontal="center" vertical="center"/>
    </xf>
    <xf numFmtId="0" fontId="11" fillId="3" borderId="18" xfId="2" applyFont="1" applyFill="1" applyBorder="1" applyAlignment="1">
      <alignment horizontal="center" vertical="center"/>
    </xf>
    <xf numFmtId="0" fontId="11" fillId="3" borderId="24" xfId="2" applyFont="1" applyFill="1" applyBorder="1" applyAlignment="1">
      <alignment horizontal="center" vertical="center"/>
    </xf>
    <xf numFmtId="0" fontId="11" fillId="4" borderId="24" xfId="1" applyFont="1" applyFill="1" applyBorder="1" applyAlignment="1">
      <alignment horizontal="center" vertical="center"/>
    </xf>
    <xf numFmtId="164" fontId="10" fillId="0" borderId="25" xfId="3" applyNumberFormat="1" applyFont="1" applyFill="1" applyBorder="1" applyAlignment="1">
      <alignment horizontal="center" vertical="top" wrapText="1"/>
    </xf>
    <xf numFmtId="165" fontId="10" fillId="0" borderId="24" xfId="4" applyNumberFormat="1" applyFont="1" applyBorder="1" applyAlignment="1">
      <alignment horizontal="center"/>
    </xf>
    <xf numFmtId="164" fontId="10" fillId="0" borderId="26" xfId="3" applyNumberFormat="1" applyFont="1" applyFill="1" applyBorder="1" applyAlignment="1">
      <alignment horizontal="center" vertical="top" wrapText="1"/>
    </xf>
    <xf numFmtId="164" fontId="10" fillId="0" borderId="27" xfId="3" applyNumberFormat="1" applyFont="1" applyFill="1" applyBorder="1" applyAlignment="1">
      <alignment horizontal="center" vertical="top" wrapText="1"/>
    </xf>
    <xf numFmtId="0" fontId="11" fillId="4" borderId="30" xfId="1" applyFont="1" applyFill="1" applyBorder="1" applyAlignment="1">
      <alignment horizontal="center"/>
    </xf>
    <xf numFmtId="164" fontId="11" fillId="4" borderId="28" xfId="3" applyNumberFormat="1" applyFont="1" applyFill="1" applyBorder="1" applyAlignment="1">
      <alignment horizontal="center" vertical="center"/>
    </xf>
    <xf numFmtId="0" fontId="11" fillId="4" borderId="33" xfId="1" applyFont="1" applyFill="1" applyBorder="1" applyAlignment="1">
      <alignment horizontal="center"/>
    </xf>
    <xf numFmtId="164" fontId="11" fillId="4" borderId="34" xfId="3" applyNumberFormat="1" applyFont="1" applyFill="1" applyBorder="1" applyAlignment="1">
      <alignment horizontal="center" vertical="center"/>
    </xf>
    <xf numFmtId="0" fontId="11" fillId="4" borderId="35" xfId="1" applyFont="1" applyFill="1" applyBorder="1" applyAlignment="1">
      <alignment horizontal="center"/>
    </xf>
    <xf numFmtId="165" fontId="22" fillId="0" borderId="36" xfId="1" applyNumberFormat="1" applyFont="1" applyBorder="1" applyAlignment="1">
      <alignment horizontal="right"/>
    </xf>
    <xf numFmtId="165" fontId="22" fillId="0" borderId="32" xfId="1" applyNumberFormat="1" applyFont="1" applyBorder="1" applyAlignment="1">
      <alignment horizontal="right"/>
    </xf>
    <xf numFmtId="0" fontId="21" fillId="3" borderId="16" xfId="1" applyFont="1" applyFill="1" applyBorder="1" applyAlignment="1">
      <alignment horizontal="center" vertical="center"/>
    </xf>
    <xf numFmtId="0" fontId="11" fillId="3" borderId="17" xfId="1" applyFont="1" applyFill="1" applyBorder="1" applyAlignment="1">
      <alignment horizontal="center" vertical="center"/>
    </xf>
    <xf numFmtId="0" fontId="21" fillId="3" borderId="33" xfId="1" applyFont="1" applyFill="1" applyBorder="1" applyAlignment="1">
      <alignment horizontal="center" vertical="center"/>
    </xf>
    <xf numFmtId="0" fontId="11" fillId="3" borderId="38" xfId="1" applyFont="1" applyFill="1" applyBorder="1" applyAlignment="1">
      <alignment horizontal="center" vertical="center"/>
    </xf>
    <xf numFmtId="0" fontId="11" fillId="3" borderId="17" xfId="2" applyFont="1" applyFill="1" applyBorder="1" applyAlignment="1">
      <alignment horizontal="center" vertical="center"/>
    </xf>
    <xf numFmtId="165" fontId="10" fillId="0" borderId="24" xfId="4" applyNumberFormat="1" applyFont="1" applyBorder="1" applyAlignment="1">
      <alignment horizontal="right"/>
    </xf>
    <xf numFmtId="0" fontId="1" fillId="0" borderId="40" xfId="2" applyFont="1" applyBorder="1"/>
    <xf numFmtId="0" fontId="21" fillId="0" borderId="0" xfId="2" applyFont="1" applyBorder="1" applyAlignment="1">
      <alignment horizontal="center"/>
    </xf>
    <xf numFmtId="165" fontId="10" fillId="0" borderId="25" xfId="3" applyNumberFormat="1" applyFont="1" applyFill="1" applyBorder="1" applyAlignment="1">
      <alignment horizontal="center" vertical="top" wrapText="1"/>
    </xf>
    <xf numFmtId="165" fontId="10" fillId="0" borderId="26" xfId="3" applyNumberFormat="1" applyFont="1" applyFill="1" applyBorder="1" applyAlignment="1">
      <alignment horizontal="center" vertical="top" wrapText="1"/>
    </xf>
    <xf numFmtId="165" fontId="10" fillId="0" borderId="27" xfId="3" applyNumberFormat="1" applyFont="1" applyFill="1" applyBorder="1" applyAlignment="1">
      <alignment horizontal="center" vertical="top" wrapText="1"/>
    </xf>
    <xf numFmtId="165" fontId="11" fillId="4" borderId="28" xfId="4" applyNumberFormat="1" applyFont="1" applyFill="1" applyBorder="1" applyAlignment="1">
      <alignment horizontal="center" vertical="center"/>
    </xf>
    <xf numFmtId="9" fontId="11" fillId="3" borderId="18" xfId="4" applyFont="1" applyFill="1" applyBorder="1" applyAlignment="1">
      <alignment horizontal="center" vertical="center"/>
    </xf>
    <xf numFmtId="9" fontId="11" fillId="3" borderId="24" xfId="4" applyFont="1" applyFill="1" applyBorder="1" applyAlignment="1">
      <alignment horizontal="center" vertical="center"/>
    </xf>
    <xf numFmtId="9" fontId="10" fillId="0" borderId="24" xfId="4" applyFont="1" applyBorder="1" applyAlignment="1">
      <alignment horizontal="center"/>
    </xf>
    <xf numFmtId="0" fontId="11" fillId="3" borderId="18" xfId="1" applyFont="1" applyFill="1" applyBorder="1" applyAlignment="1">
      <alignment horizontal="center" vertical="center"/>
    </xf>
    <xf numFmtId="0" fontId="24" fillId="0" borderId="0" xfId="2" applyFont="1"/>
    <xf numFmtId="0" fontId="11" fillId="4" borderId="41" xfId="1" applyFont="1" applyFill="1" applyBorder="1" applyAlignment="1">
      <alignment horizontal="center"/>
    </xf>
    <xf numFmtId="0" fontId="11" fillId="4" borderId="24" xfId="1" applyFont="1" applyFill="1" applyBorder="1" applyAlignment="1">
      <alignment horizontal="center"/>
    </xf>
    <xf numFmtId="1" fontId="4" fillId="0" borderId="0" xfId="2" applyNumberFormat="1"/>
    <xf numFmtId="0" fontId="4" fillId="0" borderId="0" xfId="2" applyAlignment="1">
      <alignment horizontal="right"/>
    </xf>
    <xf numFmtId="165" fontId="25" fillId="0" borderId="38" xfId="1" applyNumberFormat="1" applyFont="1" applyBorder="1" applyAlignment="1">
      <alignment horizontal="center"/>
    </xf>
    <xf numFmtId="0" fontId="26" fillId="0" borderId="0" xfId="2" applyFont="1" applyBorder="1" applyProtection="1"/>
    <xf numFmtId="0" fontId="28" fillId="0" borderId="0" xfId="5" applyFont="1"/>
    <xf numFmtId="0" fontId="26" fillId="0" borderId="0" xfId="2" applyFont="1" applyBorder="1" applyAlignment="1" applyProtection="1">
      <alignment horizontal="center"/>
    </xf>
    <xf numFmtId="3" fontId="28" fillId="0" borderId="0" xfId="2" applyNumberFormat="1" applyFont="1" applyBorder="1" applyProtection="1"/>
    <xf numFmtId="3" fontId="26" fillId="0" borderId="0" xfId="2" applyNumberFormat="1" applyFont="1" applyBorder="1" applyProtection="1"/>
    <xf numFmtId="0" fontId="26" fillId="0" borderId="9" xfId="2" applyFont="1" applyBorder="1"/>
    <xf numFmtId="0" fontId="26" fillId="0" borderId="0" xfId="2" applyFont="1" applyBorder="1"/>
    <xf numFmtId="3" fontId="28" fillId="0" borderId="0" xfId="2" applyNumberFormat="1" applyFont="1" applyBorder="1"/>
    <xf numFmtId="3" fontId="28" fillId="6" borderId="0" xfId="2" applyNumberFormat="1" applyFont="1" applyFill="1" applyBorder="1"/>
    <xf numFmtId="0" fontId="29" fillId="0" borderId="0" xfId="2" applyFont="1"/>
    <xf numFmtId="0" fontId="28" fillId="0" borderId="0" xfId="2" applyFont="1"/>
    <xf numFmtId="0" fontId="31" fillId="0" borderId="0" xfId="6" applyFont="1" applyAlignment="1" applyProtection="1"/>
    <xf numFmtId="0" fontId="28" fillId="0" borderId="2" xfId="2" applyFont="1" applyBorder="1"/>
    <xf numFmtId="0" fontId="28" fillId="0" borderId="3" xfId="2" applyFont="1" applyBorder="1"/>
    <xf numFmtId="0" fontId="28" fillId="0" borderId="42" xfId="2" applyFont="1" applyBorder="1"/>
    <xf numFmtId="0" fontId="10" fillId="0" borderId="0" xfId="2" applyNumberFormat="1" applyFont="1" applyFill="1" applyBorder="1" applyAlignment="1"/>
    <xf numFmtId="0" fontId="11" fillId="0" borderId="0" xfId="2" applyNumberFormat="1" applyFont="1" applyFill="1" applyBorder="1" applyAlignment="1"/>
    <xf numFmtId="0" fontId="32" fillId="0" borderId="0" xfId="2" applyFont="1" applyFill="1"/>
    <xf numFmtId="0" fontId="28" fillId="0" borderId="0" xfId="2" applyNumberFormat="1" applyFont="1" applyFill="1" applyBorder="1" applyAlignment="1"/>
    <xf numFmtId="0" fontId="32" fillId="4" borderId="0" xfId="2" applyFont="1" applyFill="1"/>
    <xf numFmtId="0" fontId="33" fillId="0" borderId="4" xfId="2" applyFont="1" applyBorder="1" applyAlignment="1">
      <alignment horizontal="center"/>
    </xf>
    <xf numFmtId="166" fontId="4" fillId="0" borderId="4" xfId="2" applyNumberFormat="1" applyBorder="1" applyAlignment="1">
      <alignment horizontal="center"/>
    </xf>
    <xf numFmtId="0" fontId="33" fillId="0" borderId="0" xfId="2" applyFont="1" applyFill="1" applyBorder="1" applyAlignment="1">
      <alignment horizontal="center"/>
    </xf>
    <xf numFmtId="0" fontId="11" fillId="3" borderId="24" xfId="2" applyFont="1" applyFill="1" applyBorder="1" applyAlignment="1">
      <alignment horizontal="right" vertical="center"/>
    </xf>
    <xf numFmtId="0" fontId="11" fillId="3" borderId="18" xfId="2" applyFont="1" applyFill="1" applyBorder="1" applyAlignment="1">
      <alignment horizontal="right" vertical="center"/>
    </xf>
    <xf numFmtId="165" fontId="25" fillId="0" borderId="0" xfId="1" applyNumberFormat="1" applyFont="1" applyBorder="1" applyAlignment="1">
      <alignment horizontal="center"/>
    </xf>
    <xf numFmtId="165" fontId="11" fillId="0" borderId="0" xfId="1" applyNumberFormat="1" applyFont="1" applyBorder="1" applyAlignment="1">
      <alignment horizontal="center"/>
    </xf>
    <xf numFmtId="165" fontId="25" fillId="0" borderId="0" xfId="1" applyNumberFormat="1" applyFont="1" applyBorder="1" applyAlignment="1">
      <alignment horizontal="right"/>
    </xf>
    <xf numFmtId="165" fontId="22" fillId="0" borderId="39" xfId="1" applyNumberFormat="1" applyFont="1" applyBorder="1" applyAlignment="1">
      <alignment horizontal="right"/>
    </xf>
    <xf numFmtId="2" fontId="25" fillId="0" borderId="0" xfId="1" applyNumberFormat="1" applyFont="1" applyBorder="1" applyAlignment="1">
      <alignment horizontal="center"/>
    </xf>
    <xf numFmtId="165" fontId="22" fillId="0" borderId="17" xfId="1" applyNumberFormat="1" applyFont="1" applyBorder="1" applyAlignment="1">
      <alignment horizontal="right"/>
    </xf>
    <xf numFmtId="165" fontId="22" fillId="0" borderId="18" xfId="1" applyNumberFormat="1" applyFont="1" applyBorder="1" applyAlignment="1">
      <alignment horizontal="right"/>
    </xf>
    <xf numFmtId="0" fontId="35" fillId="0" borderId="0" xfId="2" applyFont="1" applyAlignment="1">
      <alignment horizontal="right"/>
    </xf>
    <xf numFmtId="9" fontId="10" fillId="0" borderId="24" xfId="4" applyNumberFormat="1" applyFont="1" applyBorder="1" applyAlignment="1">
      <alignment horizontal="center"/>
    </xf>
    <xf numFmtId="0" fontId="11" fillId="4" borderId="33" xfId="1" applyFont="1" applyFill="1" applyBorder="1" applyAlignment="1">
      <alignment horizontal="center" vertical="center"/>
    </xf>
    <xf numFmtId="0" fontId="11" fillId="4" borderId="30" xfId="1" applyFont="1" applyFill="1" applyBorder="1" applyAlignment="1">
      <alignment horizontal="center" vertical="center"/>
    </xf>
    <xf numFmtId="164" fontId="10" fillId="0" borderId="26" xfId="3" applyNumberFormat="1" applyFont="1" applyFill="1" applyBorder="1" applyAlignment="1">
      <alignment horizontal="left" indent="1"/>
    </xf>
    <xf numFmtId="0" fontId="11" fillId="4" borderId="37" xfId="1" applyFont="1" applyFill="1" applyBorder="1" applyAlignment="1">
      <alignment horizontal="center"/>
    </xf>
    <xf numFmtId="164" fontId="36" fillId="0" borderId="26" xfId="3" applyNumberFormat="1" applyFont="1" applyFill="1" applyBorder="1" applyAlignment="1">
      <alignment horizontal="left" indent="1"/>
    </xf>
    <xf numFmtId="0" fontId="10" fillId="0" borderId="0" xfId="2" applyFont="1"/>
    <xf numFmtId="9" fontId="22" fillId="0" borderId="0" xfId="1" applyNumberFormat="1" applyFont="1" applyBorder="1" applyAlignment="1">
      <alignment horizontal="right"/>
    </xf>
    <xf numFmtId="0" fontId="35" fillId="0" borderId="0" xfId="2" applyFont="1"/>
    <xf numFmtId="165" fontId="37" fillId="0" borderId="0" xfId="4" applyNumberFormat="1" applyFont="1" applyBorder="1" applyAlignment="1">
      <alignment horizontal="center"/>
    </xf>
    <xf numFmtId="0" fontId="4" fillId="0" borderId="0" xfId="2" applyAlignment="1"/>
    <xf numFmtId="164" fontId="10" fillId="0" borderId="25" xfId="3" applyNumberFormat="1" applyFont="1" applyFill="1" applyBorder="1" applyAlignment="1">
      <alignment horizontal="left" indent="1"/>
    </xf>
    <xf numFmtId="0" fontId="38" fillId="0" borderId="0" xfId="2" applyFont="1" applyAlignment="1">
      <alignment horizontal="left" indent="83"/>
    </xf>
    <xf numFmtId="3" fontId="28" fillId="0" borderId="0" xfId="5" applyNumberFormat="1" applyFont="1"/>
    <xf numFmtId="0" fontId="39" fillId="0" borderId="0" xfId="0" applyFont="1"/>
    <xf numFmtId="0" fontId="40" fillId="0" borderId="0" xfId="0" applyFont="1"/>
    <xf numFmtId="0" fontId="26" fillId="7" borderId="0" xfId="2" applyFont="1" applyFill="1" applyBorder="1" applyProtection="1"/>
    <xf numFmtId="3" fontId="28" fillId="7" borderId="0" xfId="2" applyNumberFormat="1" applyFont="1" applyFill="1" applyBorder="1" applyProtection="1"/>
    <xf numFmtId="0" fontId="11" fillId="3" borderId="18" xfId="1" applyFont="1" applyFill="1" applyBorder="1" applyAlignment="1">
      <alignment horizontal="center" vertical="center"/>
    </xf>
    <xf numFmtId="164" fontId="41" fillId="0" borderId="26" xfId="3" applyNumberFormat="1" applyFont="1" applyFill="1" applyBorder="1" applyAlignment="1">
      <alignment horizontal="left" indent="1"/>
    </xf>
    <xf numFmtId="164" fontId="42" fillId="0" borderId="26" xfId="3" applyNumberFormat="1" applyFont="1" applyFill="1" applyBorder="1" applyAlignment="1">
      <alignment horizontal="center" vertical="top" wrapText="1"/>
    </xf>
    <xf numFmtId="3" fontId="2" fillId="8" borderId="0" xfId="2" applyNumberFormat="1" applyFont="1" applyFill="1" applyBorder="1" applyAlignment="1">
      <alignment vertical="center"/>
    </xf>
    <xf numFmtId="164" fontId="10" fillId="4" borderId="25" xfId="3" applyNumberFormat="1" applyFont="1" applyFill="1" applyBorder="1" applyAlignment="1">
      <alignment horizontal="center" vertical="top" wrapText="1"/>
    </xf>
    <xf numFmtId="164" fontId="10" fillId="4" borderId="26" xfId="3" applyNumberFormat="1" applyFont="1" applyFill="1" applyBorder="1" applyAlignment="1">
      <alignment horizontal="center" vertical="top" wrapText="1"/>
    </xf>
    <xf numFmtId="164" fontId="10" fillId="4" borderId="27" xfId="3" applyNumberFormat="1" applyFont="1" applyFill="1" applyBorder="1" applyAlignment="1">
      <alignment horizontal="center" vertical="top" wrapText="1"/>
    </xf>
    <xf numFmtId="164" fontId="11" fillId="4" borderId="30" xfId="3" applyNumberFormat="1" applyFont="1" applyFill="1" applyBorder="1" applyAlignment="1">
      <alignment horizontal="center"/>
    </xf>
    <xf numFmtId="164" fontId="11" fillId="4" borderId="37" xfId="3" applyNumberFormat="1" applyFont="1" applyFill="1" applyBorder="1" applyAlignment="1">
      <alignment horizontal="center"/>
    </xf>
    <xf numFmtId="164" fontId="42" fillId="0" borderId="26" xfId="3" applyNumberFormat="1" applyFont="1" applyFill="1" applyBorder="1" applyAlignment="1">
      <alignment horizontal="left" indent="1"/>
    </xf>
    <xf numFmtId="164" fontId="10" fillId="0" borderId="43" xfId="3" applyNumberFormat="1" applyFont="1" applyFill="1" applyBorder="1" applyAlignment="1">
      <alignment horizontal="left" indent="1"/>
    </xf>
    <xf numFmtId="0" fontId="11" fillId="3" borderId="38" xfId="2" applyFont="1" applyFill="1" applyBorder="1" applyAlignment="1">
      <alignment horizontal="center" vertical="center"/>
    </xf>
    <xf numFmtId="0" fontId="43" fillId="0" borderId="0" xfId="0" applyFont="1"/>
    <xf numFmtId="0" fontId="44" fillId="0" borderId="0" xfId="0" applyFont="1"/>
    <xf numFmtId="3" fontId="10" fillId="9" borderId="0" xfId="2" applyNumberFormat="1" applyFont="1" applyFill="1" applyBorder="1" applyAlignment="1">
      <alignment vertical="center"/>
    </xf>
    <xf numFmtId="3" fontId="10" fillId="9" borderId="9" xfId="2" applyNumberFormat="1" applyFont="1" applyFill="1" applyBorder="1" applyAlignment="1">
      <alignment vertical="center"/>
    </xf>
    <xf numFmtId="3" fontId="1" fillId="4" borderId="7" xfId="2" applyNumberFormat="1" applyFont="1" applyFill="1" applyBorder="1" applyAlignment="1">
      <alignment vertical="center"/>
    </xf>
    <xf numFmtId="3" fontId="1" fillId="4" borderId="6" xfId="2" applyNumberFormat="1" applyFont="1" applyFill="1" applyBorder="1" applyAlignment="1">
      <alignment vertical="center"/>
    </xf>
    <xf numFmtId="164" fontId="11" fillId="4" borderId="30" xfId="3" applyNumberFormat="1" applyFont="1" applyFill="1" applyBorder="1" applyAlignment="1">
      <alignment horizontal="center" vertical="center"/>
    </xf>
    <xf numFmtId="0" fontId="1" fillId="0" borderId="0" xfId="2" applyFont="1" applyAlignment="1">
      <alignment horizontal="center"/>
    </xf>
    <xf numFmtId="0" fontId="4" fillId="0" borderId="0" xfId="2" applyAlignment="1">
      <alignment horizontal="center"/>
    </xf>
    <xf numFmtId="0" fontId="0" fillId="0" borderId="0" xfId="0" applyAlignment="1"/>
    <xf numFmtId="0" fontId="11" fillId="4" borderId="28" xfId="1" applyFont="1" applyFill="1" applyBorder="1" applyAlignment="1">
      <alignment horizontal="center"/>
    </xf>
    <xf numFmtId="0" fontId="11" fillId="4" borderId="29" xfId="1" applyFont="1" applyFill="1" applyBorder="1" applyAlignment="1">
      <alignment horizontal="center"/>
    </xf>
    <xf numFmtId="0" fontId="11" fillId="4" borderId="31" xfId="1" applyFont="1" applyFill="1" applyBorder="1" applyAlignment="1">
      <alignment horizontal="center"/>
    </xf>
    <xf numFmtId="0" fontId="11" fillId="4" borderId="32" xfId="1" applyFont="1" applyFill="1" applyBorder="1" applyAlignment="1">
      <alignment horizontal="center"/>
    </xf>
    <xf numFmtId="164" fontId="10" fillId="0" borderId="16" xfId="3" applyNumberFormat="1" applyFont="1" applyFill="1" applyBorder="1" applyAlignment="1">
      <alignment horizontal="center"/>
    </xf>
    <xf numFmtId="164" fontId="10" fillId="0" borderId="18" xfId="3" applyNumberFormat="1" applyFont="1" applyFill="1" applyBorder="1" applyAlignment="1">
      <alignment horizontal="center"/>
    </xf>
    <xf numFmtId="0" fontId="19" fillId="0" borderId="16" xfId="1" applyFont="1" applyBorder="1" applyAlignment="1">
      <alignment horizontal="center" vertical="center"/>
    </xf>
    <xf numFmtId="0" fontId="19" fillId="0" borderId="17" xfId="1" applyFont="1" applyBorder="1" applyAlignment="1">
      <alignment horizontal="center" vertical="center"/>
    </xf>
    <xf numFmtId="0" fontId="19" fillId="0" borderId="18" xfId="1" applyFont="1" applyBorder="1" applyAlignment="1">
      <alignment horizontal="center" vertical="center"/>
    </xf>
    <xf numFmtId="0" fontId="21" fillId="0" borderId="16" xfId="1" applyFont="1" applyFill="1" applyBorder="1" applyAlignment="1">
      <alignment horizontal="center" vertical="center"/>
    </xf>
    <xf numFmtId="0" fontId="21" fillId="0" borderId="18" xfId="1" applyFont="1" applyFill="1" applyBorder="1" applyAlignment="1">
      <alignment horizontal="center" vertical="center"/>
    </xf>
    <xf numFmtId="0" fontId="11" fillId="3" borderId="16" xfId="1" applyFont="1" applyFill="1" applyBorder="1" applyAlignment="1">
      <alignment horizontal="center" vertical="center"/>
    </xf>
    <xf numFmtId="0" fontId="11" fillId="3" borderId="18" xfId="1" applyFont="1" applyFill="1" applyBorder="1" applyAlignment="1">
      <alignment horizontal="center" vertical="center"/>
    </xf>
    <xf numFmtId="0" fontId="23" fillId="5" borderId="0" xfId="2" applyFont="1" applyFill="1" applyBorder="1" applyAlignment="1">
      <alignment horizontal="center" vertical="center"/>
    </xf>
    <xf numFmtId="0" fontId="19" fillId="0" borderId="21" xfId="2" applyFont="1" applyBorder="1" applyAlignment="1">
      <alignment horizontal="center" vertical="center"/>
    </xf>
    <xf numFmtId="0" fontId="19" fillId="0" borderId="22" xfId="2" applyFont="1" applyBorder="1" applyAlignment="1">
      <alignment horizontal="center" vertical="center"/>
    </xf>
    <xf numFmtId="0" fontId="19" fillId="0" borderId="20" xfId="1" applyFont="1" applyBorder="1" applyAlignment="1">
      <alignment horizontal="center" vertical="center"/>
    </xf>
    <xf numFmtId="0" fontId="19" fillId="0" borderId="21" xfId="1" applyFont="1" applyBorder="1" applyAlignment="1">
      <alignment horizontal="center" vertical="center"/>
    </xf>
    <xf numFmtId="0" fontId="19" fillId="0" borderId="22" xfId="1" applyFont="1" applyBorder="1" applyAlignment="1">
      <alignment horizontal="center" vertical="center"/>
    </xf>
    <xf numFmtId="0" fontId="19" fillId="0" borderId="21" xfId="2" applyFont="1" applyBorder="1" applyAlignment="1">
      <alignment horizontal="left" vertical="center" indent="68"/>
    </xf>
    <xf numFmtId="0" fontId="19" fillId="0" borderId="22" xfId="2" applyFont="1" applyBorder="1" applyAlignment="1">
      <alignment horizontal="left" vertical="center" indent="68"/>
    </xf>
    <xf numFmtId="0" fontId="19" fillId="0" borderId="16" xfId="2" applyFont="1" applyBorder="1" applyAlignment="1">
      <alignment horizontal="center" vertical="center"/>
    </xf>
    <xf numFmtId="0" fontId="19" fillId="0" borderId="17" xfId="2" applyFont="1" applyBorder="1" applyAlignment="1">
      <alignment horizontal="center" vertical="center"/>
    </xf>
    <xf numFmtId="0" fontId="19" fillId="0" borderId="18" xfId="2" applyFont="1" applyBorder="1" applyAlignment="1">
      <alignment horizontal="center" vertical="center"/>
    </xf>
    <xf numFmtId="0" fontId="20" fillId="0" borderId="19" xfId="2" applyFont="1" applyBorder="1" applyAlignment="1">
      <alignment horizontal="center"/>
    </xf>
    <xf numFmtId="0" fontId="19" fillId="0" borderId="20" xfId="1" applyFont="1" applyBorder="1" applyAlignment="1">
      <alignment horizontal="center" vertical="top"/>
    </xf>
    <xf numFmtId="0" fontId="19" fillId="0" borderId="21" xfId="1" applyFont="1" applyBorder="1" applyAlignment="1">
      <alignment horizontal="center" vertical="top"/>
    </xf>
    <xf numFmtId="0" fontId="19" fillId="0" borderId="22" xfId="1" applyFont="1" applyBorder="1" applyAlignment="1">
      <alignment horizontal="center" vertical="top"/>
    </xf>
    <xf numFmtId="0" fontId="8" fillId="0" borderId="2" xfId="2" applyFont="1" applyBorder="1" applyAlignment="1">
      <alignment horizontal="center" vertical="center"/>
    </xf>
    <xf numFmtId="0" fontId="8" fillId="0" borderId="3" xfId="2" applyFont="1" applyBorder="1" applyAlignment="1">
      <alignment horizontal="center" vertical="center"/>
    </xf>
  </cellXfs>
  <cellStyles count="7">
    <cellStyle name="Comma 2" xfId="3"/>
    <cellStyle name="Hyperlink" xfId="6" builtinId="8"/>
    <cellStyle name="Normal" xfId="0" builtinId="0"/>
    <cellStyle name="Normal 2" xfId="2"/>
    <cellStyle name="Normal 2 2" xfId="5"/>
    <cellStyle name="Percent 2" xfId="4"/>
    <cellStyle name="Total" xfId="1" builtinId="25"/>
  </cellStyles>
  <dxfs count="259">
    <dxf>
      <font>
        <color theme="0" tint="-0.24994659260841701"/>
      </font>
    </dxf>
    <dxf>
      <font>
        <color theme="0" tint="-0.2499465926084170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bottom" textRotation="0" wrapText="0" indent="0" justifyLastLine="0" shrinkToFit="0" readingOrder="0"/>
      <protection locked="1" hidden="0"/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</dxfs>
  <tableStyles count="0" defaultTableStyle="TableStyleMedium2" defaultPivotStyle="PivotStyleLight16"/>
  <colors>
    <mruColors>
      <color rgb="FFFFEC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ables/table1.xml><?xml version="1.0" encoding="utf-8"?>
<table xmlns="http://schemas.openxmlformats.org/spreadsheetml/2006/main" id="1" name="T_Pop" displayName="T_Pop" ref="B4:M38" totalsRowShown="0" headerRowDxfId="41" dataDxfId="40">
  <autoFilter ref="B4:M38"/>
  <tableColumns count="12">
    <tableColumn id="1" name="Country" dataDxfId="39" totalsRowDxfId="38" dataCellStyle="Normal 2"/>
    <tableColumn id="2" name="2004" dataDxfId="37" totalsRowDxfId="36" dataCellStyle="Normal 2"/>
    <tableColumn id="3" name="2005" dataDxfId="35" totalsRowDxfId="34" dataCellStyle="Normal 2"/>
    <tableColumn id="4" name="2006" dataDxfId="33" totalsRowDxfId="32" dataCellStyle="Normal 2"/>
    <tableColumn id="5" name="2007" dataDxfId="31" totalsRowDxfId="30" dataCellStyle="Normal 2"/>
    <tableColumn id="6" name="2008" dataDxfId="29" totalsRowDxfId="28" dataCellStyle="Normal 2"/>
    <tableColumn id="7" name="2009" dataDxfId="27" totalsRowDxfId="26" dataCellStyle="Normal 2"/>
    <tableColumn id="8" name="2010" dataDxfId="25" totalsRowDxfId="24" dataCellStyle="Normal 2"/>
    <tableColumn id="9" name="2011" dataDxfId="23" totalsRowDxfId="22" dataCellStyle="Normal 2"/>
    <tableColumn id="10" name="2012" dataDxfId="21" totalsRowDxfId="20" dataCellStyle="Normal 2"/>
    <tableColumn id="11" name="2013" dataDxfId="19" totalsRowDxfId="18" dataCellStyle="Normal 2"/>
    <tableColumn id="12" name="2014" dataDxfId="17" totalsRowDxfId="16" dataCellStyle="Normal 2"/>
  </tableColumns>
  <tableStyleInfo name="TableStyleMedium16" showFirstColumn="0" showLastColumn="0" showRowStripes="1" showColumnStripes="0"/>
</table>
</file>

<file path=xl/tables/table2.xml><?xml version="1.0" encoding="utf-8"?>
<table xmlns="http://schemas.openxmlformats.org/spreadsheetml/2006/main" id="2" name="T_GDP" displayName="T_GDP" ref="B43:M75" totalsRowShown="0" headerRowDxfId="15" dataDxfId="14">
  <autoFilter ref="B43:M75"/>
  <tableColumns count="12">
    <tableColumn id="1" name="Country" dataDxfId="13"/>
    <tableColumn id="2" name="2004" dataDxfId="12"/>
    <tableColumn id="3" name="2005" dataDxfId="11"/>
    <tableColumn id="4" name="2006" dataDxfId="10"/>
    <tableColumn id="5" name="2007" dataDxfId="9"/>
    <tableColumn id="6" name="2008" dataDxfId="8"/>
    <tableColumn id="7" name="2009" dataDxfId="7"/>
    <tableColumn id="8" name="2010" dataDxfId="6"/>
    <tableColumn id="9" name="2011" dataDxfId="5"/>
    <tableColumn id="10" name="2012" dataDxfId="4"/>
    <tableColumn id="11" name="2013" dataDxfId="3"/>
    <tableColumn id="12" name="2014" dataDxfId="2"/>
  </tableColumns>
  <tableStyleInfo name="TableStyleMedium18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4">
    <tabColor theme="9" tint="0.79998168889431442"/>
    <pageSetUpPr fitToPage="1"/>
  </sheetPr>
  <dimension ref="C3:R43"/>
  <sheetViews>
    <sheetView showGridLines="0" zoomScale="80" zoomScaleNormal="80" workbookViewId="0">
      <pane xSplit="5" ySplit="4" topLeftCell="F14" activePane="bottomRight" state="frozen"/>
      <selection pane="topRight" activeCell="F1" sqref="F1"/>
      <selection pane="bottomLeft" activeCell="A5" sqref="A5"/>
      <selection pane="bottomRight" activeCell="O10" sqref="O10"/>
    </sheetView>
  </sheetViews>
  <sheetFormatPr defaultRowHeight="10.5" x14ac:dyDescent="0.15"/>
  <cols>
    <col min="1" max="1" width="9.140625" style="2"/>
    <col min="2" max="2" width="2.5703125" style="2" customWidth="1"/>
    <col min="3" max="3" width="10.42578125" style="2" customWidth="1"/>
    <col min="4" max="4" width="12" style="2" customWidth="1"/>
    <col min="5" max="5" width="10.7109375" style="2" customWidth="1"/>
    <col min="6" max="15" width="19.7109375" style="2" customWidth="1"/>
    <col min="16" max="18" width="21.5703125" style="2" customWidth="1"/>
    <col min="19" max="16384" width="9.140625" style="2"/>
  </cols>
  <sheetData>
    <row r="3" spans="3:18" ht="18.75" x14ac:dyDescent="0.15">
      <c r="E3" s="157" t="s">
        <v>116</v>
      </c>
      <c r="F3" s="158"/>
      <c r="G3" s="158"/>
      <c r="H3" s="158"/>
      <c r="I3" s="158"/>
      <c r="J3" s="158"/>
      <c r="K3" s="158"/>
      <c r="L3" s="158"/>
      <c r="M3" s="158"/>
      <c r="N3" s="158"/>
      <c r="O3" s="159"/>
    </row>
    <row r="4" spans="3:18" ht="14.25" customHeight="1" x14ac:dyDescent="0.15"/>
    <row r="5" spans="3:18" ht="16.5" customHeight="1" x14ac:dyDescent="0.15"/>
    <row r="6" spans="3:18" ht="18.75" x14ac:dyDescent="0.25">
      <c r="C6" s="160" t="s">
        <v>126</v>
      </c>
      <c r="D6" s="161"/>
      <c r="E6" s="157" t="s">
        <v>115</v>
      </c>
      <c r="F6" s="158"/>
      <c r="G6" s="158"/>
      <c r="H6" s="158"/>
      <c r="I6" s="158" t="s">
        <v>114</v>
      </c>
      <c r="J6" s="158"/>
      <c r="K6" s="158"/>
      <c r="L6" s="158"/>
      <c r="M6" s="158"/>
      <c r="N6" s="158"/>
      <c r="O6" s="159"/>
      <c r="Q6" s="117"/>
      <c r="R6" s="117"/>
    </row>
    <row r="7" spans="3:18" ht="15" x14ac:dyDescent="0.15">
      <c r="C7" s="162" t="s">
        <v>52</v>
      </c>
      <c r="D7" s="163"/>
      <c r="E7" s="56">
        <v>1</v>
      </c>
      <c r="F7" s="57">
        <v>2004</v>
      </c>
      <c r="G7" s="57">
        <f t="shared" ref="G7:O7" si="0">F7+1</f>
        <v>2005</v>
      </c>
      <c r="H7" s="57">
        <f t="shared" si="0"/>
        <v>2006</v>
      </c>
      <c r="I7" s="57">
        <f t="shared" si="0"/>
        <v>2007</v>
      </c>
      <c r="J7" s="57">
        <f t="shared" si="0"/>
        <v>2008</v>
      </c>
      <c r="K7" s="57">
        <f t="shared" si="0"/>
        <v>2009</v>
      </c>
      <c r="L7" s="57">
        <f t="shared" si="0"/>
        <v>2010</v>
      </c>
      <c r="M7" s="57">
        <f t="shared" si="0"/>
        <v>2011</v>
      </c>
      <c r="N7" s="57">
        <f t="shared" si="0"/>
        <v>2012</v>
      </c>
      <c r="O7" s="57">
        <f t="shared" si="0"/>
        <v>2013</v>
      </c>
      <c r="P7" s="129" t="s">
        <v>53</v>
      </c>
      <c r="Q7" s="42" t="s">
        <v>63</v>
      </c>
      <c r="R7" s="43" t="s">
        <v>64</v>
      </c>
    </row>
    <row r="8" spans="3:18" ht="15" x14ac:dyDescent="0.25">
      <c r="C8" s="155"/>
      <c r="D8" s="156"/>
      <c r="E8" s="74" t="s">
        <v>4</v>
      </c>
      <c r="F8" s="114">
        <v>7</v>
      </c>
      <c r="G8" s="114">
        <v>8</v>
      </c>
      <c r="H8" s="114">
        <v>8</v>
      </c>
      <c r="I8" s="114">
        <v>8</v>
      </c>
      <c r="J8" s="114">
        <v>8</v>
      </c>
      <c r="K8" s="114">
        <v>8</v>
      </c>
      <c r="L8" s="114">
        <v>9</v>
      </c>
      <c r="M8" s="114">
        <v>9</v>
      </c>
      <c r="N8" s="114">
        <v>8</v>
      </c>
      <c r="O8" s="114">
        <v>9</v>
      </c>
      <c r="P8" s="111">
        <f t="shared" ref="P8:P41" si="1">O8/$O$40</f>
        <v>1.0804321728691477E-2</v>
      </c>
      <c r="Q8" s="46">
        <f t="shared" ref="Q8:Q39" si="2">IF(OR(O8=0, N8=0),"-",O8/N8-1)</f>
        <v>0.125</v>
      </c>
      <c r="R8" s="46">
        <f t="shared" ref="R8:R39" si="3">IF(OR(O8=0, F8=0),"-",O8/F8-1)</f>
        <v>0.28571428571428581</v>
      </c>
    </row>
    <row r="9" spans="3:18" ht="15" x14ac:dyDescent="0.25">
      <c r="C9" s="155"/>
      <c r="D9" s="156"/>
      <c r="E9" s="74" t="s">
        <v>5</v>
      </c>
      <c r="F9" s="114">
        <v>0</v>
      </c>
      <c r="G9" s="114">
        <v>0</v>
      </c>
      <c r="H9" s="114">
        <v>0</v>
      </c>
      <c r="I9" s="114">
        <v>0</v>
      </c>
      <c r="J9" s="114">
        <v>0</v>
      </c>
      <c r="K9" s="114">
        <v>0</v>
      </c>
      <c r="L9" s="114">
        <v>0</v>
      </c>
      <c r="M9" s="114">
        <v>0</v>
      </c>
      <c r="N9" s="114">
        <v>0</v>
      </c>
      <c r="O9" s="114">
        <v>0</v>
      </c>
      <c r="P9" s="111">
        <f t="shared" si="1"/>
        <v>0</v>
      </c>
      <c r="Q9" s="46" t="str">
        <f t="shared" si="2"/>
        <v>-</v>
      </c>
      <c r="R9" s="46" t="str">
        <f t="shared" si="3"/>
        <v>-</v>
      </c>
    </row>
    <row r="10" spans="3:18" ht="15" x14ac:dyDescent="0.25">
      <c r="C10" s="155"/>
      <c r="D10" s="156"/>
      <c r="E10" s="74" t="s">
        <v>6</v>
      </c>
      <c r="F10" s="114">
        <v>0</v>
      </c>
      <c r="G10" s="114">
        <v>0</v>
      </c>
      <c r="H10" s="114">
        <v>0</v>
      </c>
      <c r="I10" s="114">
        <v>15</v>
      </c>
      <c r="J10" s="114">
        <v>15</v>
      </c>
      <c r="K10" s="114">
        <v>15</v>
      </c>
      <c r="L10" s="114">
        <v>15</v>
      </c>
      <c r="M10" s="114">
        <v>15</v>
      </c>
      <c r="N10" s="114">
        <v>15</v>
      </c>
      <c r="O10" s="130">
        <v>15</v>
      </c>
      <c r="P10" s="111">
        <f t="shared" si="1"/>
        <v>1.800720288115246E-2</v>
      </c>
      <c r="Q10" s="46">
        <f t="shared" si="2"/>
        <v>0</v>
      </c>
      <c r="R10" s="46" t="str">
        <f t="shared" si="3"/>
        <v>-</v>
      </c>
    </row>
    <row r="11" spans="3:18" ht="15" x14ac:dyDescent="0.25">
      <c r="C11" s="155"/>
      <c r="D11" s="156"/>
      <c r="E11" s="74" t="s">
        <v>8</v>
      </c>
      <c r="F11" s="114">
        <v>53</v>
      </c>
      <c r="G11" s="114">
        <v>51</v>
      </c>
      <c r="H11" s="114">
        <v>51</v>
      </c>
      <c r="I11" s="114">
        <v>50</v>
      </c>
      <c r="J11" s="114">
        <v>76</v>
      </c>
      <c r="K11" s="114">
        <v>75</v>
      </c>
      <c r="L11" s="114">
        <v>73</v>
      </c>
      <c r="M11" s="114">
        <v>59</v>
      </c>
      <c r="N11" s="114">
        <v>57</v>
      </c>
      <c r="O11" s="114">
        <v>54</v>
      </c>
      <c r="P11" s="111">
        <f t="shared" si="1"/>
        <v>6.4825930372148857E-2</v>
      </c>
      <c r="Q11" s="46">
        <f t="shared" si="2"/>
        <v>-5.2631578947368474E-2</v>
      </c>
      <c r="R11" s="46">
        <f t="shared" si="3"/>
        <v>1.8867924528301883E-2</v>
      </c>
    </row>
    <row r="12" spans="3:18" ht="15" x14ac:dyDescent="0.25">
      <c r="C12" s="155"/>
      <c r="D12" s="156"/>
      <c r="E12" s="74" t="s">
        <v>10</v>
      </c>
      <c r="F12" s="114">
        <v>0</v>
      </c>
      <c r="G12" s="114">
        <v>0</v>
      </c>
      <c r="H12" s="114">
        <v>0</v>
      </c>
      <c r="I12" s="114">
        <v>0</v>
      </c>
      <c r="J12" s="114">
        <v>0</v>
      </c>
      <c r="K12" s="114">
        <v>0</v>
      </c>
      <c r="L12" s="114">
        <v>0</v>
      </c>
      <c r="M12" s="114">
        <v>30</v>
      </c>
      <c r="N12" s="114">
        <v>0</v>
      </c>
      <c r="O12" s="114">
        <v>0</v>
      </c>
      <c r="P12" s="111">
        <f t="shared" si="1"/>
        <v>0</v>
      </c>
      <c r="Q12" s="46" t="str">
        <f t="shared" si="2"/>
        <v>-</v>
      </c>
      <c r="R12" s="46" t="str">
        <f t="shared" si="3"/>
        <v>-</v>
      </c>
    </row>
    <row r="13" spans="3:18" ht="15" x14ac:dyDescent="0.25">
      <c r="C13" s="155"/>
      <c r="D13" s="156"/>
      <c r="E13" s="74" t="s">
        <v>39</v>
      </c>
      <c r="F13" s="114">
        <v>0</v>
      </c>
      <c r="G13" s="114">
        <v>0</v>
      </c>
      <c r="H13" s="114">
        <v>0</v>
      </c>
      <c r="I13" s="114">
        <v>0</v>
      </c>
      <c r="J13" s="114">
        <v>0</v>
      </c>
      <c r="K13" s="114">
        <v>0</v>
      </c>
      <c r="L13" s="114">
        <v>0</v>
      </c>
      <c r="M13" s="114">
        <v>0</v>
      </c>
      <c r="N13" s="114">
        <v>0</v>
      </c>
      <c r="O13" s="114">
        <v>0</v>
      </c>
      <c r="P13" s="111">
        <f t="shared" si="1"/>
        <v>0</v>
      </c>
      <c r="Q13" s="46" t="str">
        <f t="shared" si="2"/>
        <v>-</v>
      </c>
      <c r="R13" s="46" t="str">
        <f t="shared" si="3"/>
        <v>-</v>
      </c>
    </row>
    <row r="14" spans="3:18" ht="15" x14ac:dyDescent="0.25">
      <c r="C14" s="155"/>
      <c r="D14" s="156"/>
      <c r="E14" s="74" t="s">
        <v>12</v>
      </c>
      <c r="F14" s="114">
        <v>54</v>
      </c>
      <c r="G14" s="114">
        <v>53</v>
      </c>
      <c r="H14" s="114">
        <v>52</v>
      </c>
      <c r="I14" s="114">
        <v>51</v>
      </c>
      <c r="J14" s="114">
        <v>51</v>
      </c>
      <c r="K14" s="114">
        <v>51</v>
      </c>
      <c r="L14" s="114">
        <v>48</v>
      </c>
      <c r="M14" s="114">
        <v>48</v>
      </c>
      <c r="N14" s="114">
        <v>48</v>
      </c>
      <c r="O14" s="114">
        <v>48</v>
      </c>
      <c r="P14" s="111">
        <f t="shared" si="1"/>
        <v>5.7623049219687875E-2</v>
      </c>
      <c r="Q14" s="46">
        <f t="shared" si="2"/>
        <v>0</v>
      </c>
      <c r="R14" s="46">
        <f t="shared" si="3"/>
        <v>-0.11111111111111116</v>
      </c>
    </row>
    <row r="15" spans="3:18" ht="15" x14ac:dyDescent="0.25">
      <c r="C15" s="155"/>
      <c r="D15" s="156"/>
      <c r="E15" s="74" t="s">
        <v>13</v>
      </c>
      <c r="F15" s="114">
        <v>0</v>
      </c>
      <c r="G15" s="114">
        <v>0</v>
      </c>
      <c r="H15" s="114">
        <v>0</v>
      </c>
      <c r="I15" s="114">
        <v>0</v>
      </c>
      <c r="J15" s="114">
        <v>0</v>
      </c>
      <c r="K15" s="114">
        <v>0</v>
      </c>
      <c r="L15" s="114">
        <v>0</v>
      </c>
      <c r="M15" s="114">
        <v>0</v>
      </c>
      <c r="N15" s="114">
        <v>0</v>
      </c>
      <c r="O15" s="114">
        <v>0</v>
      </c>
      <c r="P15" s="111">
        <f t="shared" si="1"/>
        <v>0</v>
      </c>
      <c r="Q15" s="46" t="str">
        <f t="shared" si="2"/>
        <v>-</v>
      </c>
      <c r="R15" s="46" t="str">
        <f t="shared" si="3"/>
        <v>-</v>
      </c>
    </row>
    <row r="16" spans="3:18" ht="15" x14ac:dyDescent="0.25">
      <c r="C16" s="155"/>
      <c r="D16" s="156"/>
      <c r="E16" s="74" t="s">
        <v>14</v>
      </c>
      <c r="F16" s="114">
        <v>0</v>
      </c>
      <c r="G16" s="114">
        <v>0</v>
      </c>
      <c r="H16" s="114">
        <v>0</v>
      </c>
      <c r="I16" s="114">
        <v>0</v>
      </c>
      <c r="J16" s="114">
        <v>8</v>
      </c>
      <c r="K16" s="114">
        <v>8</v>
      </c>
      <c r="L16" s="114">
        <v>8</v>
      </c>
      <c r="M16" s="114">
        <v>9</v>
      </c>
      <c r="N16" s="114">
        <v>9</v>
      </c>
      <c r="O16" s="114">
        <v>9</v>
      </c>
      <c r="P16" s="111">
        <f t="shared" si="1"/>
        <v>1.0804321728691477E-2</v>
      </c>
      <c r="Q16" s="46">
        <f t="shared" si="2"/>
        <v>0</v>
      </c>
      <c r="R16" s="46" t="str">
        <f t="shared" si="3"/>
        <v>-</v>
      </c>
    </row>
    <row r="17" spans="3:18" ht="15" x14ac:dyDescent="0.25">
      <c r="C17" s="155"/>
      <c r="D17" s="156"/>
      <c r="E17" s="74" t="s">
        <v>15</v>
      </c>
      <c r="F17" s="114">
        <v>126</v>
      </c>
      <c r="G17" s="114">
        <v>121</v>
      </c>
      <c r="H17" s="114">
        <v>110</v>
      </c>
      <c r="I17" s="114">
        <v>110</v>
      </c>
      <c r="J17" s="114">
        <v>107</v>
      </c>
      <c r="K17" s="114">
        <v>107</v>
      </c>
      <c r="L17" s="114">
        <v>107</v>
      </c>
      <c r="M17" s="114">
        <v>109</v>
      </c>
      <c r="N17" s="114">
        <v>111</v>
      </c>
      <c r="O17" s="114">
        <v>111</v>
      </c>
      <c r="P17" s="111">
        <f t="shared" si="1"/>
        <v>0.13325330132052821</v>
      </c>
      <c r="Q17" s="46">
        <f t="shared" si="2"/>
        <v>0</v>
      </c>
      <c r="R17" s="46">
        <f t="shared" si="3"/>
        <v>-0.11904761904761907</v>
      </c>
    </row>
    <row r="18" spans="3:18" ht="15" x14ac:dyDescent="0.25">
      <c r="C18" s="155"/>
      <c r="D18" s="156"/>
      <c r="E18" s="74" t="s">
        <v>16</v>
      </c>
      <c r="F18" s="114">
        <v>11</v>
      </c>
      <c r="G18" s="114">
        <v>11</v>
      </c>
      <c r="H18" s="114">
        <v>11</v>
      </c>
      <c r="I18" s="114">
        <v>10</v>
      </c>
      <c r="J18" s="114">
        <v>10</v>
      </c>
      <c r="K18" s="114">
        <v>10</v>
      </c>
      <c r="L18" s="114">
        <v>10</v>
      </c>
      <c r="M18" s="114">
        <v>10</v>
      </c>
      <c r="N18" s="114">
        <v>9</v>
      </c>
      <c r="O18" s="114">
        <v>9</v>
      </c>
      <c r="P18" s="111">
        <f t="shared" si="1"/>
        <v>1.0804321728691477E-2</v>
      </c>
      <c r="Q18" s="46">
        <f t="shared" si="2"/>
        <v>0</v>
      </c>
      <c r="R18" s="46">
        <f t="shared" si="3"/>
        <v>-0.18181818181818177</v>
      </c>
    </row>
    <row r="19" spans="3:18" ht="15" x14ac:dyDescent="0.25">
      <c r="C19" s="155"/>
      <c r="D19" s="156"/>
      <c r="E19" s="74" t="s">
        <v>17</v>
      </c>
      <c r="F19" s="114">
        <v>0</v>
      </c>
      <c r="G19" s="114">
        <v>0</v>
      </c>
      <c r="H19" s="114">
        <v>0</v>
      </c>
      <c r="I19" s="114">
        <v>0</v>
      </c>
      <c r="J19" s="114">
        <v>0</v>
      </c>
      <c r="K19" s="114">
        <v>0</v>
      </c>
      <c r="L19" s="114">
        <v>0</v>
      </c>
      <c r="M19" s="114">
        <v>0</v>
      </c>
      <c r="N19" s="114">
        <v>0</v>
      </c>
      <c r="O19" s="114">
        <v>0</v>
      </c>
      <c r="P19" s="111">
        <f t="shared" si="1"/>
        <v>0</v>
      </c>
      <c r="Q19" s="46" t="str">
        <f t="shared" si="2"/>
        <v>-</v>
      </c>
      <c r="R19" s="46" t="str">
        <f t="shared" si="3"/>
        <v>-</v>
      </c>
    </row>
    <row r="20" spans="3:18" ht="15" x14ac:dyDescent="0.25">
      <c r="C20" s="155"/>
      <c r="D20" s="156"/>
      <c r="E20" s="74" t="s">
        <v>18</v>
      </c>
      <c r="F20" s="114">
        <v>17</v>
      </c>
      <c r="G20" s="114">
        <v>16</v>
      </c>
      <c r="H20" s="114">
        <v>15</v>
      </c>
      <c r="I20" s="114">
        <v>17</v>
      </c>
      <c r="J20" s="114">
        <v>17</v>
      </c>
      <c r="K20" s="114">
        <v>17</v>
      </c>
      <c r="L20" s="114">
        <v>18</v>
      </c>
      <c r="M20" s="114">
        <v>17</v>
      </c>
      <c r="N20" s="114">
        <v>19</v>
      </c>
      <c r="O20" s="114">
        <v>17</v>
      </c>
      <c r="P20" s="111">
        <f t="shared" si="1"/>
        <v>2.0408163265306121E-2</v>
      </c>
      <c r="Q20" s="46">
        <f t="shared" si="2"/>
        <v>-0.10526315789473684</v>
      </c>
      <c r="R20" s="46">
        <f t="shared" si="3"/>
        <v>0</v>
      </c>
    </row>
    <row r="21" spans="3:18" ht="15" x14ac:dyDescent="0.25">
      <c r="C21" s="155"/>
      <c r="D21" s="156"/>
      <c r="E21" s="74" t="s">
        <v>19</v>
      </c>
      <c r="F21" s="114">
        <v>19</v>
      </c>
      <c r="G21" s="114">
        <v>15</v>
      </c>
      <c r="H21" s="114">
        <v>13</v>
      </c>
      <c r="I21" s="114">
        <v>14</v>
      </c>
      <c r="J21" s="114">
        <v>12</v>
      </c>
      <c r="K21" s="114">
        <v>13</v>
      </c>
      <c r="L21" s="114">
        <v>13</v>
      </c>
      <c r="M21" s="114">
        <v>14</v>
      </c>
      <c r="N21" s="114">
        <v>14</v>
      </c>
      <c r="O21" s="114">
        <v>14</v>
      </c>
      <c r="P21" s="111">
        <f t="shared" si="1"/>
        <v>1.680672268907563E-2</v>
      </c>
      <c r="Q21" s="46">
        <f t="shared" si="2"/>
        <v>0</v>
      </c>
      <c r="R21" s="46">
        <f t="shared" si="3"/>
        <v>-0.26315789473684215</v>
      </c>
    </row>
    <row r="22" spans="3:18" ht="15" x14ac:dyDescent="0.25">
      <c r="C22" s="155"/>
      <c r="D22" s="156"/>
      <c r="E22" s="74" t="s">
        <v>20</v>
      </c>
      <c r="F22" s="114">
        <v>0</v>
      </c>
      <c r="G22" s="114">
        <v>0</v>
      </c>
      <c r="H22" s="114">
        <v>0</v>
      </c>
      <c r="I22" s="114">
        <v>0</v>
      </c>
      <c r="J22" s="114">
        <v>0</v>
      </c>
      <c r="K22" s="114">
        <v>0</v>
      </c>
      <c r="L22" s="114">
        <v>0</v>
      </c>
      <c r="M22" s="114">
        <v>0</v>
      </c>
      <c r="N22" s="114">
        <v>0</v>
      </c>
      <c r="O22" s="114">
        <v>0</v>
      </c>
      <c r="P22" s="111">
        <f t="shared" si="1"/>
        <v>0</v>
      </c>
      <c r="Q22" s="46" t="str">
        <f t="shared" si="2"/>
        <v>-</v>
      </c>
      <c r="R22" s="46" t="str">
        <f t="shared" si="3"/>
        <v>-</v>
      </c>
    </row>
    <row r="23" spans="3:18" ht="15" x14ac:dyDescent="0.25">
      <c r="C23" s="155"/>
      <c r="D23" s="156"/>
      <c r="E23" s="74" t="s">
        <v>21</v>
      </c>
      <c r="F23" s="114">
        <v>0</v>
      </c>
      <c r="G23" s="114">
        <v>0</v>
      </c>
      <c r="H23" s="114">
        <v>0</v>
      </c>
      <c r="I23" s="114">
        <v>0</v>
      </c>
      <c r="J23" s="114">
        <v>0</v>
      </c>
      <c r="K23" s="114">
        <v>0</v>
      </c>
      <c r="L23" s="114">
        <v>0</v>
      </c>
      <c r="M23" s="114">
        <v>0</v>
      </c>
      <c r="N23" s="114">
        <v>0</v>
      </c>
      <c r="O23" s="114">
        <v>0</v>
      </c>
      <c r="P23" s="111">
        <f t="shared" si="1"/>
        <v>0</v>
      </c>
      <c r="Q23" s="46" t="str">
        <f t="shared" si="2"/>
        <v>-</v>
      </c>
      <c r="R23" s="46" t="str">
        <f t="shared" si="3"/>
        <v>-</v>
      </c>
    </row>
    <row r="24" spans="3:18" ht="15" x14ac:dyDescent="0.25">
      <c r="C24" s="155"/>
      <c r="D24" s="156"/>
      <c r="E24" s="74" t="s">
        <v>22</v>
      </c>
      <c r="F24" s="114">
        <v>0</v>
      </c>
      <c r="G24" s="114">
        <v>0</v>
      </c>
      <c r="H24" s="114">
        <v>0</v>
      </c>
      <c r="I24" s="114">
        <v>0</v>
      </c>
      <c r="J24" s="114">
        <v>0</v>
      </c>
      <c r="K24" s="114">
        <v>0</v>
      </c>
      <c r="L24" s="114">
        <v>0</v>
      </c>
      <c r="M24" s="114">
        <v>0</v>
      </c>
      <c r="N24" s="114">
        <v>0</v>
      </c>
      <c r="O24" s="114">
        <v>0</v>
      </c>
      <c r="P24" s="111">
        <f t="shared" si="1"/>
        <v>0</v>
      </c>
      <c r="Q24" s="46" t="str">
        <f t="shared" si="2"/>
        <v>-</v>
      </c>
      <c r="R24" s="46" t="str">
        <f t="shared" si="3"/>
        <v>-</v>
      </c>
    </row>
    <row r="25" spans="3:18" ht="15" x14ac:dyDescent="0.25">
      <c r="C25" s="155"/>
      <c r="D25" s="156"/>
      <c r="E25" s="74" t="s">
        <v>23</v>
      </c>
      <c r="F25" s="114">
        <v>95</v>
      </c>
      <c r="G25" s="114">
        <v>93</v>
      </c>
      <c r="H25" s="114">
        <v>90</v>
      </c>
      <c r="I25" s="114">
        <v>87</v>
      </c>
      <c r="J25" s="114">
        <v>92</v>
      </c>
      <c r="K25" s="114">
        <v>90</v>
      </c>
      <c r="L25" s="114">
        <v>82</v>
      </c>
      <c r="M25" s="114">
        <v>80</v>
      </c>
      <c r="N25" s="114">
        <v>76</v>
      </c>
      <c r="O25" s="114">
        <v>72</v>
      </c>
      <c r="P25" s="111">
        <f t="shared" si="1"/>
        <v>8.6434573829531819E-2</v>
      </c>
      <c r="Q25" s="46">
        <f t="shared" si="2"/>
        <v>-5.2631578947368474E-2</v>
      </c>
      <c r="R25" s="46">
        <f t="shared" si="3"/>
        <v>-0.24210526315789471</v>
      </c>
    </row>
    <row r="26" spans="3:18" ht="15" x14ac:dyDescent="0.25">
      <c r="C26" s="155"/>
      <c r="D26" s="156"/>
      <c r="E26" s="74" t="s">
        <v>24</v>
      </c>
      <c r="F26" s="114">
        <v>0</v>
      </c>
      <c r="G26" s="114">
        <v>0</v>
      </c>
      <c r="H26" s="114">
        <v>0</v>
      </c>
      <c r="I26" s="114">
        <v>0</v>
      </c>
      <c r="J26" s="114">
        <v>0</v>
      </c>
      <c r="K26" s="114">
        <v>0</v>
      </c>
      <c r="L26" s="114">
        <v>0</v>
      </c>
      <c r="M26" s="114">
        <v>0</v>
      </c>
      <c r="N26" s="114">
        <v>0</v>
      </c>
      <c r="O26" s="114">
        <v>0</v>
      </c>
      <c r="P26" s="111">
        <f t="shared" si="1"/>
        <v>0</v>
      </c>
      <c r="Q26" s="46" t="str">
        <f t="shared" si="2"/>
        <v>-</v>
      </c>
      <c r="R26" s="46" t="str">
        <f t="shared" si="3"/>
        <v>-</v>
      </c>
    </row>
    <row r="27" spans="3:18" ht="15" x14ac:dyDescent="0.25">
      <c r="C27" s="155"/>
      <c r="D27" s="156"/>
      <c r="E27" s="74" t="s">
        <v>25</v>
      </c>
      <c r="F27" s="114">
        <v>11</v>
      </c>
      <c r="G27" s="114">
        <v>11</v>
      </c>
      <c r="H27" s="114">
        <v>9</v>
      </c>
      <c r="I27" s="114">
        <v>9</v>
      </c>
      <c r="J27" s="114">
        <v>12</v>
      </c>
      <c r="K27" s="114">
        <v>12</v>
      </c>
      <c r="L27" s="114">
        <v>11</v>
      </c>
      <c r="M27" s="114">
        <v>11</v>
      </c>
      <c r="N27" s="114">
        <v>12</v>
      </c>
      <c r="O27" s="114">
        <v>12</v>
      </c>
      <c r="P27" s="111">
        <f t="shared" si="1"/>
        <v>1.4405762304921969E-2</v>
      </c>
      <c r="Q27" s="46">
        <f t="shared" si="2"/>
        <v>0</v>
      </c>
      <c r="R27" s="46">
        <f t="shared" si="3"/>
        <v>9.0909090909090828E-2</v>
      </c>
    </row>
    <row r="28" spans="3:18" ht="15" x14ac:dyDescent="0.25">
      <c r="C28" s="155"/>
      <c r="D28" s="156"/>
      <c r="E28" s="74" t="s">
        <v>26</v>
      </c>
      <c r="F28" s="114">
        <v>10</v>
      </c>
      <c r="G28" s="114">
        <v>9</v>
      </c>
      <c r="H28" s="114">
        <v>8</v>
      </c>
      <c r="I28" s="114">
        <v>9</v>
      </c>
      <c r="J28" s="114">
        <v>9</v>
      </c>
      <c r="K28" s="114">
        <v>8</v>
      </c>
      <c r="L28" s="114">
        <v>7</v>
      </c>
      <c r="M28" s="114">
        <v>7</v>
      </c>
      <c r="N28" s="114">
        <v>6</v>
      </c>
      <c r="O28" s="114">
        <v>5</v>
      </c>
      <c r="P28" s="111">
        <f t="shared" si="1"/>
        <v>6.0024009603841539E-3</v>
      </c>
      <c r="Q28" s="46">
        <f t="shared" si="2"/>
        <v>-0.16666666666666663</v>
      </c>
      <c r="R28" s="46">
        <f t="shared" si="3"/>
        <v>-0.5</v>
      </c>
    </row>
    <row r="29" spans="3:18" ht="15" x14ac:dyDescent="0.25">
      <c r="C29" s="155"/>
      <c r="D29" s="156"/>
      <c r="E29" s="74" t="s">
        <v>27</v>
      </c>
      <c r="F29" s="114">
        <v>5</v>
      </c>
      <c r="G29" s="114">
        <v>5</v>
      </c>
      <c r="H29" s="114">
        <v>5</v>
      </c>
      <c r="I29" s="114">
        <v>5</v>
      </c>
      <c r="J29" s="114">
        <v>5</v>
      </c>
      <c r="K29" s="114">
        <v>17</v>
      </c>
      <c r="L29" s="114">
        <v>18</v>
      </c>
      <c r="M29" s="114">
        <v>20</v>
      </c>
      <c r="N29" s="114">
        <v>20</v>
      </c>
      <c r="O29" s="114">
        <v>5</v>
      </c>
      <c r="P29" s="111">
        <f t="shared" si="1"/>
        <v>6.0024009603841539E-3</v>
      </c>
      <c r="Q29" s="46">
        <f t="shared" si="2"/>
        <v>-0.75</v>
      </c>
      <c r="R29" s="46">
        <f t="shared" si="3"/>
        <v>0</v>
      </c>
    </row>
    <row r="30" spans="3:18" ht="15" x14ac:dyDescent="0.25">
      <c r="C30" s="155"/>
      <c r="D30" s="156"/>
      <c r="E30" s="74" t="s">
        <v>28</v>
      </c>
      <c r="F30" s="116"/>
      <c r="G30" s="116"/>
      <c r="H30" s="116"/>
      <c r="I30" s="114">
        <v>32</v>
      </c>
      <c r="J30" s="114">
        <v>31</v>
      </c>
      <c r="K30" s="114">
        <v>30</v>
      </c>
      <c r="L30" s="114">
        <v>29</v>
      </c>
      <c r="M30" s="114">
        <v>28</v>
      </c>
      <c r="N30" s="114">
        <v>29</v>
      </c>
      <c r="O30" s="114">
        <v>27</v>
      </c>
      <c r="P30" s="111">
        <f t="shared" si="1"/>
        <v>3.2412965186074429E-2</v>
      </c>
      <c r="Q30" s="46">
        <f t="shared" si="2"/>
        <v>-6.8965517241379337E-2</v>
      </c>
      <c r="R30" s="46" t="str">
        <f t="shared" si="3"/>
        <v>-</v>
      </c>
    </row>
    <row r="31" spans="3:18" ht="15" x14ac:dyDescent="0.25">
      <c r="C31" s="155"/>
      <c r="D31" s="156"/>
      <c r="E31" s="74" t="s">
        <v>29</v>
      </c>
      <c r="F31" s="114">
        <v>12</v>
      </c>
      <c r="G31" s="114">
        <v>10</v>
      </c>
      <c r="H31" s="114">
        <v>11</v>
      </c>
      <c r="I31" s="114">
        <v>12</v>
      </c>
      <c r="J31" s="114">
        <v>13</v>
      </c>
      <c r="K31" s="114">
        <v>13</v>
      </c>
      <c r="L31" s="114">
        <v>16</v>
      </c>
      <c r="M31" s="114">
        <v>18</v>
      </c>
      <c r="N31" s="114">
        <v>19</v>
      </c>
      <c r="O31" s="114">
        <v>23</v>
      </c>
      <c r="P31" s="111">
        <f t="shared" si="1"/>
        <v>2.7611044417767107E-2</v>
      </c>
      <c r="Q31" s="46">
        <f t="shared" si="2"/>
        <v>0.21052631578947367</v>
      </c>
      <c r="R31" s="46">
        <f t="shared" si="3"/>
        <v>0.91666666666666674</v>
      </c>
    </row>
    <row r="32" spans="3:18" ht="15" x14ac:dyDescent="0.25">
      <c r="C32" s="155"/>
      <c r="D32" s="156"/>
      <c r="E32" s="74" t="s">
        <v>30</v>
      </c>
      <c r="F32" s="114">
        <v>31</v>
      </c>
      <c r="G32" s="114">
        <v>29</v>
      </c>
      <c r="H32" s="114">
        <v>28</v>
      </c>
      <c r="I32" s="114">
        <v>30</v>
      </c>
      <c r="J32" s="114">
        <v>26</v>
      </c>
      <c r="K32" s="114">
        <v>26</v>
      </c>
      <c r="L32" s="114">
        <v>27</v>
      </c>
      <c r="M32" s="114">
        <v>30</v>
      </c>
      <c r="N32" s="114">
        <v>24</v>
      </c>
      <c r="O32" s="114">
        <v>24</v>
      </c>
      <c r="P32" s="111">
        <f t="shared" si="1"/>
        <v>2.8811524609843937E-2</v>
      </c>
      <c r="Q32" s="46">
        <f t="shared" si="2"/>
        <v>0</v>
      </c>
      <c r="R32" s="46">
        <f t="shared" si="3"/>
        <v>-0.22580645161290325</v>
      </c>
    </row>
    <row r="33" spans="3:18" ht="15" x14ac:dyDescent="0.25">
      <c r="C33" s="155"/>
      <c r="D33" s="156"/>
      <c r="E33" s="74" t="s">
        <v>31</v>
      </c>
      <c r="F33" s="114">
        <v>20</v>
      </c>
      <c r="G33" s="114">
        <v>21</v>
      </c>
      <c r="H33" s="114">
        <v>22</v>
      </c>
      <c r="I33" s="114">
        <v>25</v>
      </c>
      <c r="J33" s="114">
        <v>20</v>
      </c>
      <c r="K33" s="114">
        <v>19</v>
      </c>
      <c r="L33" s="114">
        <v>17</v>
      </c>
      <c r="M33" s="114">
        <v>19</v>
      </c>
      <c r="N33" s="114">
        <v>20</v>
      </c>
      <c r="O33" s="114">
        <v>21</v>
      </c>
      <c r="P33" s="111">
        <f t="shared" si="1"/>
        <v>2.5210084033613446E-2</v>
      </c>
      <c r="Q33" s="46">
        <f t="shared" si="2"/>
        <v>5.0000000000000044E-2</v>
      </c>
      <c r="R33" s="46">
        <f t="shared" si="3"/>
        <v>5.0000000000000044E-2</v>
      </c>
    </row>
    <row r="34" spans="3:18" ht="15" x14ac:dyDescent="0.25">
      <c r="C34" s="155"/>
      <c r="D34" s="156"/>
      <c r="E34" s="74" t="s">
        <v>32</v>
      </c>
      <c r="F34" s="114">
        <v>0</v>
      </c>
      <c r="G34" s="114">
        <v>0</v>
      </c>
      <c r="H34" s="114">
        <v>0</v>
      </c>
      <c r="I34" s="114">
        <v>0</v>
      </c>
      <c r="J34" s="114">
        <v>0</v>
      </c>
      <c r="K34" s="114">
        <v>12</v>
      </c>
      <c r="L34" s="114">
        <v>11</v>
      </c>
      <c r="M34" s="114">
        <v>13</v>
      </c>
      <c r="N34" s="114">
        <v>15</v>
      </c>
      <c r="O34" s="114">
        <v>15</v>
      </c>
      <c r="P34" s="111">
        <f t="shared" si="1"/>
        <v>1.800720288115246E-2</v>
      </c>
      <c r="Q34" s="46">
        <f t="shared" si="2"/>
        <v>0</v>
      </c>
      <c r="R34" s="46" t="str">
        <f t="shared" si="3"/>
        <v>-</v>
      </c>
    </row>
    <row r="35" spans="3:18" ht="15" x14ac:dyDescent="0.25">
      <c r="C35" s="155"/>
      <c r="D35" s="156"/>
      <c r="E35" s="74" t="s">
        <v>33</v>
      </c>
      <c r="F35" s="114">
        <v>0</v>
      </c>
      <c r="G35" s="114">
        <v>0</v>
      </c>
      <c r="H35" s="114">
        <v>0</v>
      </c>
      <c r="I35" s="114">
        <v>0</v>
      </c>
      <c r="J35" s="114">
        <v>0</v>
      </c>
      <c r="K35" s="114">
        <v>0</v>
      </c>
      <c r="L35" s="114">
        <v>0</v>
      </c>
      <c r="M35" s="114">
        <v>0</v>
      </c>
      <c r="N35" s="114">
        <v>0</v>
      </c>
      <c r="O35" s="114">
        <v>0</v>
      </c>
      <c r="P35" s="111">
        <f t="shared" si="1"/>
        <v>0</v>
      </c>
      <c r="Q35" s="46" t="str">
        <f t="shared" si="2"/>
        <v>-</v>
      </c>
      <c r="R35" s="46" t="str">
        <f t="shared" si="3"/>
        <v>-</v>
      </c>
    </row>
    <row r="36" spans="3:18" ht="15" x14ac:dyDescent="0.25">
      <c r="C36" s="155"/>
      <c r="D36" s="156"/>
      <c r="E36" s="74" t="s">
        <v>34</v>
      </c>
      <c r="F36" s="114">
        <v>6</v>
      </c>
      <c r="G36" s="114">
        <v>5</v>
      </c>
      <c r="H36" s="114">
        <v>5</v>
      </c>
      <c r="I36" s="114">
        <v>5</v>
      </c>
      <c r="J36" s="114">
        <v>5</v>
      </c>
      <c r="K36" s="114">
        <v>5</v>
      </c>
      <c r="L36" s="114">
        <v>5</v>
      </c>
      <c r="M36" s="114">
        <v>5</v>
      </c>
      <c r="N36" s="114">
        <v>5</v>
      </c>
      <c r="O36" s="114">
        <v>5</v>
      </c>
      <c r="P36" s="111">
        <f t="shared" si="1"/>
        <v>6.0024009603841539E-3</v>
      </c>
      <c r="Q36" s="46">
        <f t="shared" si="2"/>
        <v>0</v>
      </c>
      <c r="R36" s="46">
        <f t="shared" si="3"/>
        <v>-0.16666666666666663</v>
      </c>
    </row>
    <row r="37" spans="3:18" ht="15" x14ac:dyDescent="0.25">
      <c r="C37" s="155"/>
      <c r="D37" s="156"/>
      <c r="E37" s="74" t="s">
        <v>40</v>
      </c>
      <c r="F37" s="114">
        <v>0</v>
      </c>
      <c r="G37" s="114">
        <v>0</v>
      </c>
      <c r="H37" s="114">
        <v>0</v>
      </c>
      <c r="I37" s="114">
        <v>0</v>
      </c>
      <c r="J37" s="114">
        <v>0</v>
      </c>
      <c r="K37" s="114">
        <v>0</v>
      </c>
      <c r="L37" s="114">
        <v>0</v>
      </c>
      <c r="M37" s="114">
        <v>0</v>
      </c>
      <c r="N37" s="114">
        <v>0</v>
      </c>
      <c r="O37" s="114">
        <v>0</v>
      </c>
      <c r="P37" s="111">
        <f t="shared" si="1"/>
        <v>0</v>
      </c>
      <c r="Q37" s="46" t="str">
        <f t="shared" si="2"/>
        <v>-</v>
      </c>
      <c r="R37" s="46" t="str">
        <f t="shared" si="3"/>
        <v>-</v>
      </c>
    </row>
    <row r="38" spans="3:18" ht="15" x14ac:dyDescent="0.25">
      <c r="C38" s="155"/>
      <c r="D38" s="156"/>
      <c r="E38" s="74" t="s">
        <v>36</v>
      </c>
      <c r="F38" s="114">
        <v>33</v>
      </c>
      <c r="G38" s="114">
        <v>33</v>
      </c>
      <c r="H38" s="114">
        <v>28</v>
      </c>
      <c r="I38" s="114">
        <v>30</v>
      </c>
      <c r="J38" s="114">
        <v>33</v>
      </c>
      <c r="K38" s="114">
        <v>32</v>
      </c>
      <c r="L38" s="114">
        <v>33</v>
      </c>
      <c r="M38" s="114">
        <v>34</v>
      </c>
      <c r="N38" s="114">
        <v>36</v>
      </c>
      <c r="O38" s="114">
        <v>35</v>
      </c>
      <c r="P38" s="111">
        <f t="shared" si="1"/>
        <v>4.2016806722689079E-2</v>
      </c>
      <c r="Q38" s="46">
        <f t="shared" si="2"/>
        <v>-2.777777777777779E-2</v>
      </c>
      <c r="R38" s="46">
        <f t="shared" si="3"/>
        <v>6.0606060606060552E-2</v>
      </c>
    </row>
    <row r="39" spans="3:18" ht="15" x14ac:dyDescent="0.25">
      <c r="C39" s="155"/>
      <c r="D39" s="156"/>
      <c r="E39" s="115" t="s">
        <v>56</v>
      </c>
      <c r="F39" s="114">
        <v>0</v>
      </c>
      <c r="G39" s="114">
        <v>0</v>
      </c>
      <c r="H39" s="114">
        <v>0</v>
      </c>
      <c r="I39" s="114">
        <v>0</v>
      </c>
      <c r="J39" s="114">
        <v>0</v>
      </c>
      <c r="K39" s="114">
        <v>0</v>
      </c>
      <c r="L39" s="114">
        <v>0</v>
      </c>
      <c r="M39" s="114">
        <v>0</v>
      </c>
      <c r="N39" s="114">
        <v>0</v>
      </c>
      <c r="O39" s="114">
        <v>303</v>
      </c>
      <c r="P39" s="111">
        <f t="shared" si="1"/>
        <v>0.3637454981992797</v>
      </c>
      <c r="Q39" s="46" t="str">
        <f t="shared" si="2"/>
        <v>-</v>
      </c>
      <c r="R39" s="46" t="str">
        <f t="shared" si="3"/>
        <v>-</v>
      </c>
    </row>
    <row r="40" spans="3:18" ht="21.75" customHeight="1" thickBot="1" x14ac:dyDescent="0.3">
      <c r="C40" s="151"/>
      <c r="D40" s="152"/>
      <c r="E40" s="113" t="s">
        <v>57</v>
      </c>
      <c r="F40" s="50">
        <f t="shared" ref="F40:O40" si="4">SUM(F8:F39)</f>
        <v>510</v>
      </c>
      <c r="G40" s="50">
        <f t="shared" si="4"/>
        <v>491</v>
      </c>
      <c r="H40" s="50">
        <f t="shared" si="4"/>
        <v>466</v>
      </c>
      <c r="I40" s="50">
        <f t="shared" si="4"/>
        <v>519</v>
      </c>
      <c r="J40" s="50">
        <f t="shared" si="4"/>
        <v>550</v>
      </c>
      <c r="K40" s="50">
        <f t="shared" si="4"/>
        <v>568</v>
      </c>
      <c r="L40" s="50">
        <f t="shared" si="4"/>
        <v>557</v>
      </c>
      <c r="M40" s="50">
        <f t="shared" si="4"/>
        <v>585</v>
      </c>
      <c r="N40" s="50">
        <f t="shared" si="4"/>
        <v>552</v>
      </c>
      <c r="O40" s="50">
        <f t="shared" si="4"/>
        <v>833</v>
      </c>
      <c r="P40" s="111">
        <f t="shared" si="1"/>
        <v>1</v>
      </c>
    </row>
    <row r="41" spans="3:18" ht="21.75" customHeight="1" thickTop="1" thickBot="1" x14ac:dyDescent="0.3">
      <c r="C41" s="153"/>
      <c r="D41" s="154"/>
      <c r="E41" s="50" t="s">
        <v>58</v>
      </c>
      <c r="F41" s="50">
        <v>510</v>
      </c>
      <c r="G41" s="50">
        <v>491</v>
      </c>
      <c r="H41" s="50">
        <v>466</v>
      </c>
      <c r="I41" s="50">
        <v>472</v>
      </c>
      <c r="J41" s="50">
        <v>496</v>
      </c>
      <c r="K41" s="50">
        <v>503</v>
      </c>
      <c r="L41" s="50">
        <v>494</v>
      </c>
      <c r="M41" s="50">
        <v>490</v>
      </c>
      <c r="N41" s="50">
        <v>484</v>
      </c>
      <c r="O41" s="50">
        <v>464</v>
      </c>
      <c r="P41" s="111">
        <f t="shared" si="1"/>
        <v>0.55702280912364943</v>
      </c>
      <c r="Q41" s="46">
        <f>IF(OR(O41=0, N41=0),"-",O41/N41-1)</f>
        <v>-4.132231404958675E-2</v>
      </c>
      <c r="R41" s="46">
        <f>IF(OR(O41=0, F41=0),"-",O41/F41-1)</f>
        <v>-9.0196078431372562E-2</v>
      </c>
    </row>
    <row r="42" spans="3:18" ht="18.75" customHeight="1" thickTop="1" x14ac:dyDescent="0.25">
      <c r="E42" s="51" t="s">
        <v>59</v>
      </c>
      <c r="F42" s="108"/>
      <c r="G42" s="108">
        <f t="shared" ref="G42:O42" si="5">G41/F41-1</f>
        <v>-3.7254901960784292E-2</v>
      </c>
      <c r="H42" s="108">
        <f t="shared" si="5"/>
        <v>-5.0916496945010215E-2</v>
      </c>
      <c r="I42" s="108">
        <f t="shared" si="5"/>
        <v>1.2875536480686733E-2</v>
      </c>
      <c r="J42" s="108">
        <f t="shared" si="5"/>
        <v>5.0847457627118731E-2</v>
      </c>
      <c r="K42" s="108">
        <f t="shared" si="5"/>
        <v>1.4112903225806495E-2</v>
      </c>
      <c r="L42" s="108">
        <f t="shared" si="5"/>
        <v>-1.7892644135188873E-2</v>
      </c>
      <c r="M42" s="108">
        <f t="shared" si="5"/>
        <v>-8.0971659919027994E-3</v>
      </c>
      <c r="N42" s="108">
        <f t="shared" si="5"/>
        <v>-1.2244897959183709E-2</v>
      </c>
      <c r="O42" s="109">
        <f t="shared" si="5"/>
        <v>-4.132231404958675E-2</v>
      </c>
      <c r="R42" s="119"/>
    </row>
    <row r="43" spans="3:18" ht="15" x14ac:dyDescent="0.25">
      <c r="F43" s="118"/>
      <c r="G43" s="118"/>
      <c r="H43" s="118"/>
      <c r="I43" s="118"/>
      <c r="J43" s="118"/>
      <c r="K43" s="118"/>
      <c r="L43" s="118"/>
      <c r="M43" s="118"/>
      <c r="N43" s="118"/>
      <c r="O43" s="118"/>
      <c r="P43" s="103"/>
      <c r="Q43" s="120"/>
      <c r="R43" s="119"/>
    </row>
  </sheetData>
  <dataConsolidate link="1"/>
  <mergeCells count="38">
    <mergeCell ref="C9:D9"/>
    <mergeCell ref="E3:O3"/>
    <mergeCell ref="C6:D6"/>
    <mergeCell ref="E6:O6"/>
    <mergeCell ref="C7:D7"/>
    <mergeCell ref="C8:D8"/>
    <mergeCell ref="C21:D21"/>
    <mergeCell ref="C10:D10"/>
    <mergeCell ref="C11:D11"/>
    <mergeCell ref="C12:D12"/>
    <mergeCell ref="C13:D13"/>
    <mergeCell ref="C14:D14"/>
    <mergeCell ref="C15:D15"/>
    <mergeCell ref="C16:D16"/>
    <mergeCell ref="C17:D17"/>
    <mergeCell ref="C18:D18"/>
    <mergeCell ref="C19:D19"/>
    <mergeCell ref="C20:D20"/>
    <mergeCell ref="C33:D33"/>
    <mergeCell ref="C22:D22"/>
    <mergeCell ref="C23:D23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C40:D40"/>
    <mergeCell ref="C41:D41"/>
    <mergeCell ref="C34:D34"/>
    <mergeCell ref="C35:D35"/>
    <mergeCell ref="C36:D36"/>
    <mergeCell ref="C37:D37"/>
    <mergeCell ref="C38:D38"/>
    <mergeCell ref="C39:D39"/>
  </mergeCells>
  <conditionalFormatting sqref="E7:P7 F43:P43 F42:O42 F8:O39">
    <cfRule type="cellIs" dxfId="258" priority="17" operator="equal">
      <formula>0</formula>
    </cfRule>
  </conditionalFormatting>
  <conditionalFormatting sqref="Q8:R39">
    <cfRule type="cellIs" dxfId="257" priority="10" operator="equal">
      <formula>0</formula>
    </cfRule>
  </conditionalFormatting>
  <conditionalFormatting sqref="E8:E40">
    <cfRule type="cellIs" dxfId="256" priority="16" operator="equal">
      <formula>0</formula>
    </cfRule>
  </conditionalFormatting>
  <conditionalFormatting sqref="Q43 R7">
    <cfRule type="cellIs" dxfId="255" priority="13" operator="equal">
      <formula>0</formula>
    </cfRule>
  </conditionalFormatting>
  <conditionalFormatting sqref="Q43">
    <cfRule type="dataBar" priority="14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{27D1C1B5-AE57-4C15-A3D6-1E774DF1153D}</x14:id>
        </ext>
      </extLst>
    </cfRule>
  </conditionalFormatting>
  <conditionalFormatting sqref="Q43">
    <cfRule type="dataBar" priority="15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{71EAA60F-C63D-43F7-92EA-779A9FF22C8E}</x14:id>
        </ext>
      </extLst>
    </cfRule>
  </conditionalFormatting>
  <conditionalFormatting sqref="Q7">
    <cfRule type="cellIs" dxfId="254" priority="12" operator="equal">
      <formula>0</formula>
    </cfRule>
  </conditionalFormatting>
  <conditionalFormatting sqref="P8:P41">
    <cfRule type="cellIs" dxfId="253" priority="8" operator="equal">
      <formula>0</formula>
    </cfRule>
  </conditionalFormatting>
  <conditionalFormatting sqref="Q8:R39">
    <cfRule type="dataBar" priority="11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{231F284C-2F08-4302-8E05-1D346D455A01}</x14:id>
        </ext>
      </extLst>
    </cfRule>
  </conditionalFormatting>
  <conditionalFormatting sqref="P8:P41">
    <cfRule type="dataBar" priority="9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{D8EBADBA-EAC0-4A22-8219-CAE5C117053C}</x14:id>
        </ext>
      </extLst>
    </cfRule>
  </conditionalFormatting>
  <conditionalFormatting sqref="Q41:R41">
    <cfRule type="cellIs" dxfId="252" priority="6" operator="equal">
      <formula>0</formula>
    </cfRule>
  </conditionalFormatting>
  <conditionalFormatting sqref="Q41:R41">
    <cfRule type="dataBar" priority="7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{D25AF7AD-5E5C-4F6F-87CF-66B5B0A2243B}</x14:id>
        </ext>
      </extLst>
    </cfRule>
  </conditionalFormatting>
  <conditionalFormatting sqref="E42">
    <cfRule type="cellIs" dxfId="251" priority="5" operator="equal">
      <formula>0</formula>
    </cfRule>
  </conditionalFormatting>
  <conditionalFormatting sqref="C7">
    <cfRule type="cellIs" dxfId="250" priority="4" operator="equal">
      <formula>0</formula>
    </cfRule>
  </conditionalFormatting>
  <conditionalFormatting sqref="C6">
    <cfRule type="cellIs" dxfId="249" priority="3" operator="equal">
      <formula>0</formula>
    </cfRule>
  </conditionalFormatting>
  <conditionalFormatting sqref="F43:P43">
    <cfRule type="dataBar" priority="18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{9F22D64A-194F-436E-AED6-206FB25C688D}</x14:id>
        </ext>
      </extLst>
    </cfRule>
  </conditionalFormatting>
  <conditionalFormatting sqref="F42:O42">
    <cfRule type="dataBar" priority="19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{5904ABE4-754F-4ACC-B800-41D992482196}</x14:id>
        </ext>
      </extLst>
    </cfRule>
  </conditionalFormatting>
  <conditionalFormatting sqref="C8:C39">
    <cfRule type="cellIs" dxfId="248" priority="2" operator="equal">
      <formula>0</formula>
    </cfRule>
  </conditionalFormatting>
  <conditionalFormatting sqref="C40:C41">
    <cfRule type="cellIs" dxfId="247" priority="1" operator="equal">
      <formula>0</formula>
    </cfRule>
  </conditionalFormatting>
  <pageMargins left="0.70866141732283472" right="0.70866141732283472" top="0.55118110236220474" bottom="0.35433070866141736" header="0.31496062992125984" footer="0.31496062992125984"/>
  <pageSetup paperSize="9" scale="66" fitToHeight="4" orientation="landscape" r:id="rId1"/>
  <headerFooter>
    <oddHeader>&amp;L&amp;F&amp;R&amp;A</oddHeader>
    <oddFooter>&amp;R&amp;P</oddFooter>
  </headerFooter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27D1C1B5-AE57-4C15-A3D6-1E774DF1153D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Q43</xm:sqref>
        </x14:conditionalFormatting>
        <x14:conditionalFormatting xmlns:xm="http://schemas.microsoft.com/office/excel/2006/main">
          <x14:cfRule type="dataBar" id="{71EAA60F-C63D-43F7-92EA-779A9FF22C8E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Q43</xm:sqref>
        </x14:conditionalFormatting>
        <x14:conditionalFormatting xmlns:xm="http://schemas.microsoft.com/office/excel/2006/main">
          <x14:cfRule type="dataBar" id="{231F284C-2F08-4302-8E05-1D346D455A01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Q8:R39</xm:sqref>
        </x14:conditionalFormatting>
        <x14:conditionalFormatting xmlns:xm="http://schemas.microsoft.com/office/excel/2006/main">
          <x14:cfRule type="dataBar" id="{D8EBADBA-EAC0-4A22-8219-CAE5C117053C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P8:P41</xm:sqref>
        </x14:conditionalFormatting>
        <x14:conditionalFormatting xmlns:xm="http://schemas.microsoft.com/office/excel/2006/main">
          <x14:cfRule type="dataBar" id="{D25AF7AD-5E5C-4F6F-87CF-66B5B0A2243B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Q41:R41</xm:sqref>
        </x14:conditionalFormatting>
        <x14:conditionalFormatting xmlns:xm="http://schemas.microsoft.com/office/excel/2006/main">
          <x14:cfRule type="dataBar" id="{9F22D64A-194F-436E-AED6-206FB25C688D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F43:P43</xm:sqref>
        </x14:conditionalFormatting>
        <x14:conditionalFormatting xmlns:xm="http://schemas.microsoft.com/office/excel/2006/main">
          <x14:cfRule type="dataBar" id="{5904ABE4-754F-4ACC-B800-41D992482196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F42:O42</xm:sqref>
        </x14:conditionalFormatting>
      </x14:conditionalFormattings>
    </ext>
    <ext xmlns:x14="http://schemas.microsoft.com/office/spreadsheetml/2009/9/main" uri="{05C60535-1F16-4fd2-B633-F4F36F0B64E0}">
      <x14:sparklineGroups xmlns:xm="http://schemas.microsoft.com/office/excel/2006/main">
        <x14:sparklineGroup manualMax="0" manualMin="0"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'Companies (2)'!F8:O8</xm:f>
              <xm:sqref>C8</xm:sqref>
            </x14:sparkline>
            <x14:sparkline>
              <xm:f>'Companies (2)'!F9:O9</xm:f>
              <xm:sqref>C9</xm:sqref>
            </x14:sparkline>
            <x14:sparkline>
              <xm:f>'Companies (2)'!F10:O10</xm:f>
              <xm:sqref>C10</xm:sqref>
            </x14:sparkline>
            <x14:sparkline>
              <xm:f>'Companies (2)'!F11:O11</xm:f>
              <xm:sqref>C11</xm:sqref>
            </x14:sparkline>
            <x14:sparkline>
              <xm:f>'Companies (2)'!F12:O12</xm:f>
              <xm:sqref>C12</xm:sqref>
            </x14:sparkline>
            <x14:sparkline>
              <xm:f>'Companies (2)'!F13:O13</xm:f>
              <xm:sqref>C13</xm:sqref>
            </x14:sparkline>
            <x14:sparkline>
              <xm:f>'Companies (2)'!F14:O14</xm:f>
              <xm:sqref>C14</xm:sqref>
            </x14:sparkline>
            <x14:sparkline>
              <xm:f>'Companies (2)'!F15:O15</xm:f>
              <xm:sqref>C15</xm:sqref>
            </x14:sparkline>
            <x14:sparkline>
              <xm:f>'Companies (2)'!F16:O16</xm:f>
              <xm:sqref>C16</xm:sqref>
            </x14:sparkline>
            <x14:sparkline>
              <xm:f>'Companies (2)'!F17:O17</xm:f>
              <xm:sqref>C17</xm:sqref>
            </x14:sparkline>
            <x14:sparkline>
              <xm:f>'Companies (2)'!F18:O18</xm:f>
              <xm:sqref>C18</xm:sqref>
            </x14:sparkline>
            <x14:sparkline>
              <xm:f>'Companies (2)'!F19:O19</xm:f>
              <xm:sqref>C19</xm:sqref>
            </x14:sparkline>
            <x14:sparkline>
              <xm:f>'Companies (2)'!F20:O20</xm:f>
              <xm:sqref>C20</xm:sqref>
            </x14:sparkline>
            <x14:sparkline>
              <xm:f>'Companies (2)'!F21:O21</xm:f>
              <xm:sqref>C21</xm:sqref>
            </x14:sparkline>
            <x14:sparkline>
              <xm:f>'Companies (2)'!F22:O22</xm:f>
              <xm:sqref>C22</xm:sqref>
            </x14:sparkline>
            <x14:sparkline>
              <xm:f>'Companies (2)'!F23:O23</xm:f>
              <xm:sqref>C23</xm:sqref>
            </x14:sparkline>
            <x14:sparkline>
              <xm:f>'Companies (2)'!F24:O24</xm:f>
              <xm:sqref>C24</xm:sqref>
            </x14:sparkline>
            <x14:sparkline>
              <xm:f>'Companies (2)'!F25:O25</xm:f>
              <xm:sqref>C25</xm:sqref>
            </x14:sparkline>
            <x14:sparkline>
              <xm:f>'Companies (2)'!F26:O26</xm:f>
              <xm:sqref>C26</xm:sqref>
            </x14:sparkline>
            <x14:sparkline>
              <xm:f>'Companies (2)'!F27:O27</xm:f>
              <xm:sqref>C27</xm:sqref>
            </x14:sparkline>
            <x14:sparkline>
              <xm:f>'Companies (2)'!F28:O28</xm:f>
              <xm:sqref>C28</xm:sqref>
            </x14:sparkline>
            <x14:sparkline>
              <xm:f>'Companies (2)'!F29:O29</xm:f>
              <xm:sqref>C29</xm:sqref>
            </x14:sparkline>
            <x14:sparkline>
              <xm:f>'Companies (2)'!F30:O30</xm:f>
              <xm:sqref>C30</xm:sqref>
            </x14:sparkline>
            <x14:sparkline>
              <xm:f>'Companies (2)'!F31:O31</xm:f>
              <xm:sqref>C31</xm:sqref>
            </x14:sparkline>
            <x14:sparkline>
              <xm:f>'Companies (2)'!F32:O32</xm:f>
              <xm:sqref>C32</xm:sqref>
            </x14:sparkline>
            <x14:sparkline>
              <xm:f>'Companies (2)'!F33:O33</xm:f>
              <xm:sqref>C33</xm:sqref>
            </x14:sparkline>
            <x14:sparkline>
              <xm:f>'Companies (2)'!F34:O34</xm:f>
              <xm:sqref>C34</xm:sqref>
            </x14:sparkline>
            <x14:sparkline>
              <xm:f>'Companies (2)'!F35:O35</xm:f>
              <xm:sqref>C35</xm:sqref>
            </x14:sparkline>
            <x14:sparkline>
              <xm:f>'Companies (2)'!F36:O36</xm:f>
              <xm:sqref>C36</xm:sqref>
            </x14:sparkline>
            <x14:sparkline>
              <xm:f>'Companies (2)'!F37:O37</xm:f>
              <xm:sqref>C37</xm:sqref>
            </x14:sparkline>
            <x14:sparkline>
              <xm:f>'Companies (2)'!F38:O38</xm:f>
              <xm:sqref>C38</xm:sqref>
            </x14:sparkline>
            <x14:sparkline>
              <xm:f>'Companies (2)'!F39:O39</xm:f>
              <xm:sqref>C39</xm:sqref>
            </x14:sparkline>
            <x14:sparkline>
              <xm:f>'Companies (2)'!F40:O40</xm:f>
              <xm:sqref>C40</xm:sqref>
            </x14:sparkline>
            <x14:sparkline>
              <xm:f>'Companies (2)'!F41:O41</xm:f>
              <xm:sqref>C41</xm:sqref>
            </x14:sparkline>
          </x14:sparklines>
        </x14:sparklineGroup>
      </x14:sparklineGroup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9" tint="0.79998168889431442"/>
  </sheetPr>
  <dimension ref="B2:G70"/>
  <sheetViews>
    <sheetView showGridLines="0" workbookViewId="0">
      <pane xSplit="1" ySplit="6" topLeftCell="B76" activePane="bottomRight" state="frozen"/>
      <selection pane="topRight" activeCell="B1" sqref="B1"/>
      <selection pane="bottomLeft" activeCell="A7" sqref="A7"/>
      <selection pane="bottomRight" activeCell="E30" sqref="E30"/>
    </sheetView>
  </sheetViews>
  <sheetFormatPr defaultRowHeight="15" x14ac:dyDescent="0.25"/>
  <sheetData>
    <row r="2" spans="2:5" ht="15.75" x14ac:dyDescent="0.25">
      <c r="B2" s="141" t="s">
        <v>172</v>
      </c>
    </row>
    <row r="3" spans="2:5" x14ac:dyDescent="0.25">
      <c r="B3" t="s">
        <v>177</v>
      </c>
    </row>
    <row r="4" spans="2:5" x14ac:dyDescent="0.25">
      <c r="B4" s="150" t="s">
        <v>176</v>
      </c>
    </row>
    <row r="5" spans="2:5" x14ac:dyDescent="0.25">
      <c r="B5" s="150" t="s">
        <v>173</v>
      </c>
    </row>
    <row r="6" spans="2:5" x14ac:dyDescent="0.25">
      <c r="B6" s="150"/>
    </row>
    <row r="7" spans="2:5" ht="15.75" x14ac:dyDescent="0.25">
      <c r="B7" s="141" t="s">
        <v>134</v>
      </c>
      <c r="C7" s="141"/>
    </row>
    <row r="8" spans="2:5" ht="15.75" x14ac:dyDescent="0.25">
      <c r="B8" s="125" t="s">
        <v>135</v>
      </c>
      <c r="D8" s="125" t="s">
        <v>136</v>
      </c>
    </row>
    <row r="9" spans="2:5" ht="15.75" x14ac:dyDescent="0.25">
      <c r="D9" s="126" t="s">
        <v>137</v>
      </c>
    </row>
    <row r="11" spans="2:5" ht="15.75" x14ac:dyDescent="0.25">
      <c r="B11" s="141" t="s">
        <v>174</v>
      </c>
    </row>
    <row r="12" spans="2:5" ht="15.75" x14ac:dyDescent="0.25">
      <c r="B12" s="125" t="s">
        <v>127</v>
      </c>
      <c r="C12" s="125"/>
      <c r="D12" s="125" t="s">
        <v>175</v>
      </c>
      <c r="E12" s="125"/>
    </row>
    <row r="13" spans="2:5" ht="15.75" x14ac:dyDescent="0.25">
      <c r="B13" s="125"/>
      <c r="C13" s="125"/>
      <c r="D13" s="126" t="s">
        <v>133</v>
      </c>
      <c r="E13" s="125"/>
    </row>
    <row r="14" spans="2:5" ht="15.75" x14ac:dyDescent="0.25">
      <c r="D14" s="126" t="s">
        <v>138</v>
      </c>
    </row>
    <row r="15" spans="2:5" ht="15.75" x14ac:dyDescent="0.25">
      <c r="D15" s="126" t="s">
        <v>125</v>
      </c>
    </row>
    <row r="17" spans="2:5" ht="15.75" x14ac:dyDescent="0.25">
      <c r="B17" s="141" t="s">
        <v>121</v>
      </c>
    </row>
    <row r="18" spans="2:5" ht="15.75" x14ac:dyDescent="0.25">
      <c r="B18" s="125" t="s">
        <v>127</v>
      </c>
      <c r="C18" s="125"/>
      <c r="D18" s="125" t="s">
        <v>121</v>
      </c>
      <c r="E18" s="125"/>
    </row>
    <row r="19" spans="2:5" ht="15.75" x14ac:dyDescent="0.25">
      <c r="B19" s="125"/>
      <c r="C19" s="125"/>
      <c r="D19" s="126" t="s">
        <v>133</v>
      </c>
      <c r="E19" s="125"/>
    </row>
    <row r="20" spans="2:5" ht="15.75" x14ac:dyDescent="0.25">
      <c r="D20" s="126" t="s">
        <v>128</v>
      </c>
    </row>
    <row r="21" spans="2:5" ht="15.75" x14ac:dyDescent="0.25">
      <c r="D21" s="126" t="s">
        <v>125</v>
      </c>
    </row>
    <row r="23" spans="2:5" ht="15.75" x14ac:dyDescent="0.25">
      <c r="B23" s="141" t="s">
        <v>140</v>
      </c>
    </row>
    <row r="24" spans="2:5" ht="15.75" x14ac:dyDescent="0.25">
      <c r="B24" s="125" t="s">
        <v>127</v>
      </c>
      <c r="D24" s="125" t="s">
        <v>141</v>
      </c>
    </row>
    <row r="25" spans="2:5" ht="15.75" x14ac:dyDescent="0.25">
      <c r="B25" s="125"/>
      <c r="D25" s="126" t="s">
        <v>142</v>
      </c>
    </row>
    <row r="26" spans="2:5" ht="15.75" x14ac:dyDescent="0.25">
      <c r="D26" s="126" t="s">
        <v>143</v>
      </c>
    </row>
    <row r="27" spans="2:5" ht="15.75" x14ac:dyDescent="0.25">
      <c r="D27" s="126" t="s">
        <v>144</v>
      </c>
    </row>
    <row r="28" spans="2:5" ht="15.75" x14ac:dyDescent="0.25">
      <c r="D28" s="126" t="s">
        <v>128</v>
      </c>
    </row>
    <row r="29" spans="2:5" ht="15.75" x14ac:dyDescent="0.25">
      <c r="D29" s="126" t="s">
        <v>145</v>
      </c>
    </row>
    <row r="30" spans="2:5" ht="15.75" x14ac:dyDescent="0.25">
      <c r="D30" s="126" t="s">
        <v>146</v>
      </c>
    </row>
    <row r="32" spans="2:5" ht="15.75" x14ac:dyDescent="0.25">
      <c r="B32" s="125" t="s">
        <v>147</v>
      </c>
      <c r="D32" s="125" t="s">
        <v>148</v>
      </c>
    </row>
    <row r="33" spans="2:5" ht="15.75" x14ac:dyDescent="0.25">
      <c r="D33" s="126" t="s">
        <v>142</v>
      </c>
    </row>
    <row r="34" spans="2:5" ht="15.75" x14ac:dyDescent="0.25">
      <c r="D34" s="126" t="s">
        <v>149</v>
      </c>
    </row>
    <row r="35" spans="2:5" ht="15.75" x14ac:dyDescent="0.25">
      <c r="D35" s="126" t="s">
        <v>145</v>
      </c>
    </row>
    <row r="36" spans="2:5" ht="15.75" x14ac:dyDescent="0.25">
      <c r="D36" s="126" t="s">
        <v>146</v>
      </c>
    </row>
    <row r="38" spans="2:5" ht="15.75" x14ac:dyDescent="0.25">
      <c r="B38" s="125" t="s">
        <v>150</v>
      </c>
      <c r="D38" s="125" t="s">
        <v>151</v>
      </c>
    </row>
    <row r="39" spans="2:5" ht="15.75" x14ac:dyDescent="0.25">
      <c r="D39" s="126" t="s">
        <v>142</v>
      </c>
    </row>
    <row r="40" spans="2:5" ht="15.75" x14ac:dyDescent="0.25">
      <c r="D40" s="126" t="s">
        <v>152</v>
      </c>
    </row>
    <row r="41" spans="2:5" ht="15.75" x14ac:dyDescent="0.25">
      <c r="D41" s="126" t="s">
        <v>153</v>
      </c>
    </row>
    <row r="42" spans="2:5" ht="15.75" x14ac:dyDescent="0.25">
      <c r="D42" s="126" t="s">
        <v>154</v>
      </c>
    </row>
    <row r="43" spans="2:5" ht="15.75" x14ac:dyDescent="0.25">
      <c r="D43" s="126" t="s">
        <v>146</v>
      </c>
    </row>
    <row r="44" spans="2:5" ht="15.75" x14ac:dyDescent="0.25">
      <c r="D44" s="126" t="s">
        <v>139</v>
      </c>
    </row>
    <row r="46" spans="2:5" ht="15.75" x14ac:dyDescent="0.25">
      <c r="B46" s="141" t="s">
        <v>155</v>
      </c>
    </row>
    <row r="47" spans="2:5" ht="15.75" x14ac:dyDescent="0.25">
      <c r="B47" s="125" t="s">
        <v>127</v>
      </c>
      <c r="C47" s="125"/>
      <c r="D47" s="125" t="s">
        <v>155</v>
      </c>
      <c r="E47" s="125"/>
    </row>
    <row r="48" spans="2:5" ht="15.75" x14ac:dyDescent="0.25">
      <c r="D48" s="126" t="s">
        <v>142</v>
      </c>
    </row>
    <row r="49" spans="2:7" ht="15.75" x14ac:dyDescent="0.25">
      <c r="D49" s="126" t="s">
        <v>156</v>
      </c>
    </row>
    <row r="50" spans="2:7" ht="15.75" x14ac:dyDescent="0.25">
      <c r="D50" s="126" t="s">
        <v>122</v>
      </c>
    </row>
    <row r="51" spans="2:7" ht="15.75" x14ac:dyDescent="0.25">
      <c r="D51" s="126" t="s">
        <v>157</v>
      </c>
    </row>
    <row r="52" spans="2:7" ht="15.75" x14ac:dyDescent="0.25">
      <c r="D52" s="126" t="s">
        <v>158</v>
      </c>
    </row>
    <row r="53" spans="2:7" ht="15.75" x14ac:dyDescent="0.25">
      <c r="D53" s="126" t="s">
        <v>171</v>
      </c>
    </row>
    <row r="55" spans="2:7" ht="15.75" x14ac:dyDescent="0.25">
      <c r="B55" s="141" t="s">
        <v>159</v>
      </c>
      <c r="C55" s="141"/>
    </row>
    <row r="56" spans="2:7" ht="15.75" x14ac:dyDescent="0.25">
      <c r="B56" s="125" t="s">
        <v>127</v>
      </c>
      <c r="C56" s="125"/>
      <c r="D56" s="125" t="s">
        <v>160</v>
      </c>
      <c r="E56" s="125"/>
      <c r="G56" s="125"/>
    </row>
    <row r="57" spans="2:7" ht="15.75" x14ac:dyDescent="0.25">
      <c r="D57" s="126" t="s">
        <v>142</v>
      </c>
    </row>
    <row r="58" spans="2:7" ht="15.75" x14ac:dyDescent="0.25">
      <c r="D58" s="126" t="s">
        <v>123</v>
      </c>
    </row>
    <row r="59" spans="2:7" ht="15.75" x14ac:dyDescent="0.25">
      <c r="D59" s="126" t="s">
        <v>124</v>
      </c>
    </row>
    <row r="61" spans="2:7" ht="15.75" x14ac:dyDescent="0.25">
      <c r="B61" s="125" t="s">
        <v>161</v>
      </c>
      <c r="D61" s="125" t="s">
        <v>162</v>
      </c>
    </row>
    <row r="62" spans="2:7" ht="15.75" x14ac:dyDescent="0.25">
      <c r="D62" s="126" t="s">
        <v>142</v>
      </c>
    </row>
    <row r="63" spans="2:7" ht="15.75" x14ac:dyDescent="0.25">
      <c r="D63" s="126" t="s">
        <v>163</v>
      </c>
    </row>
    <row r="64" spans="2:7" ht="15.75" x14ac:dyDescent="0.25">
      <c r="D64" s="126" t="s">
        <v>128</v>
      </c>
    </row>
    <row r="65" spans="4:4" ht="15.75" x14ac:dyDescent="0.25">
      <c r="D65" s="126" t="s">
        <v>146</v>
      </c>
    </row>
    <row r="66" spans="4:4" ht="15.75" x14ac:dyDescent="0.25">
      <c r="D66" s="142"/>
    </row>
    <row r="67" spans="4:4" ht="15.75" x14ac:dyDescent="0.25">
      <c r="D67" s="142"/>
    </row>
    <row r="68" spans="4:4" ht="15.75" x14ac:dyDescent="0.25">
      <c r="D68" s="142"/>
    </row>
    <row r="69" spans="4:4" ht="15.75" x14ac:dyDescent="0.25">
      <c r="D69" s="126"/>
    </row>
    <row r="70" spans="4:4" ht="15.75" x14ac:dyDescent="0.25">
      <c r="D70" s="126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D2:P79"/>
  <sheetViews>
    <sheetView topLeftCell="B34" zoomScale="80" zoomScaleNormal="80" workbookViewId="0">
      <selection activeCell="I27" sqref="I27"/>
    </sheetView>
  </sheetViews>
  <sheetFormatPr defaultRowHeight="10.5" x14ac:dyDescent="0.15"/>
  <cols>
    <col min="1" max="3" width="9.140625" style="2"/>
    <col min="4" max="15" width="14.5703125" style="2" customWidth="1"/>
    <col min="16" max="16384" width="9.140625" style="2"/>
  </cols>
  <sheetData>
    <row r="2" spans="4:16" ht="18.75" x14ac:dyDescent="0.15">
      <c r="D2" s="1" t="s">
        <v>0</v>
      </c>
      <c r="G2" s="3"/>
      <c r="H2" s="3"/>
    </row>
    <row r="3" spans="4:16" ht="11.25" x14ac:dyDescent="0.15">
      <c r="D3" s="4" t="s">
        <v>1</v>
      </c>
      <c r="G3" s="3"/>
      <c r="H3" s="3"/>
    </row>
    <row r="6" spans="4:16" ht="18.75" x14ac:dyDescent="0.15">
      <c r="D6" s="179" t="s">
        <v>38</v>
      </c>
      <c r="E6" s="180"/>
      <c r="F6" s="180"/>
      <c r="G6" s="180"/>
      <c r="H6" s="180"/>
      <c r="I6" s="180"/>
      <c r="J6" s="180"/>
      <c r="K6" s="180"/>
      <c r="L6" s="180"/>
      <c r="M6" s="180"/>
      <c r="N6" s="5" t="s">
        <v>2</v>
      </c>
      <c r="O6" s="5" t="s">
        <v>3</v>
      </c>
      <c r="P6" s="2" t="s">
        <v>164</v>
      </c>
    </row>
    <row r="7" spans="4:16" ht="15" x14ac:dyDescent="0.15">
      <c r="D7" s="6">
        <v>105</v>
      </c>
      <c r="E7" s="7">
        <v>2004</v>
      </c>
      <c r="F7" s="7">
        <f t="shared" ref="F7:O7" si="0">E7+1</f>
        <v>2005</v>
      </c>
      <c r="G7" s="7">
        <f t="shared" si="0"/>
        <v>2006</v>
      </c>
      <c r="H7" s="7">
        <f t="shared" si="0"/>
        <v>2007</v>
      </c>
      <c r="I7" s="7">
        <f t="shared" si="0"/>
        <v>2008</v>
      </c>
      <c r="J7" s="7">
        <f t="shared" si="0"/>
        <v>2009</v>
      </c>
      <c r="K7" s="7">
        <f t="shared" si="0"/>
        <v>2010</v>
      </c>
      <c r="L7" s="7">
        <f t="shared" si="0"/>
        <v>2011</v>
      </c>
      <c r="M7" s="7">
        <f t="shared" si="0"/>
        <v>2012</v>
      </c>
      <c r="N7" s="8">
        <f t="shared" si="0"/>
        <v>2013</v>
      </c>
      <c r="O7" s="8">
        <f t="shared" si="0"/>
        <v>2014</v>
      </c>
    </row>
    <row r="8" spans="4:16" ht="15" x14ac:dyDescent="0.15">
      <c r="D8" s="9" t="s">
        <v>4</v>
      </c>
      <c r="E8" s="10">
        <v>1344</v>
      </c>
      <c r="F8" s="10">
        <v>1398</v>
      </c>
      <c r="G8" s="10">
        <v>1437</v>
      </c>
      <c r="H8" s="10">
        <v>1483</v>
      </c>
      <c r="I8" s="11">
        <v>1535</v>
      </c>
      <c r="J8" s="10">
        <v>1591</v>
      </c>
      <c r="K8" s="10">
        <v>1638</v>
      </c>
      <c r="L8" s="10">
        <v>1697</v>
      </c>
      <c r="M8" s="12">
        <v>1754</v>
      </c>
      <c r="N8" s="13">
        <v>1821</v>
      </c>
      <c r="O8" s="13">
        <v>1880</v>
      </c>
    </row>
    <row r="9" spans="4:16" ht="15" x14ac:dyDescent="0.15">
      <c r="D9" s="9" t="s">
        <v>5</v>
      </c>
      <c r="E9" s="15">
        <v>769.96576520000008</v>
      </c>
      <c r="F9" s="15">
        <v>852.13447776999999</v>
      </c>
      <c r="G9" s="15">
        <v>930.40573397000003</v>
      </c>
      <c r="H9" s="15">
        <v>1027.7754573899999</v>
      </c>
      <c r="I9" s="15">
        <v>1113.7901338499998</v>
      </c>
      <c r="J9" s="15">
        <v>1193.64762713</v>
      </c>
      <c r="K9" s="15">
        <v>1253.6822934900001</v>
      </c>
      <c r="L9" s="15">
        <v>1311.5381195300001</v>
      </c>
      <c r="M9" s="15">
        <v>1359.36667468</v>
      </c>
      <c r="N9" s="16">
        <v>1400.4216296900001</v>
      </c>
      <c r="O9" s="16">
        <v>1442.55115978</v>
      </c>
    </row>
    <row r="10" spans="4:16" ht="15" x14ac:dyDescent="0.15">
      <c r="D10" s="9" t="s">
        <v>6</v>
      </c>
      <c r="E10" s="14">
        <v>0.01</v>
      </c>
      <c r="F10" s="14">
        <v>2.42</v>
      </c>
      <c r="G10" s="14">
        <v>0.01</v>
      </c>
      <c r="H10" s="14">
        <v>1.793869E-2</v>
      </c>
      <c r="I10" s="17">
        <v>3.2800000000000003E-2</v>
      </c>
      <c r="J10" s="14">
        <v>4.1477849999999997E-2</v>
      </c>
      <c r="K10" s="14">
        <v>3.2800000000000003E-2</v>
      </c>
      <c r="L10" s="14">
        <v>0.13300000000000001</v>
      </c>
      <c r="M10" s="15">
        <f>AVERAGE(L10,N10)</f>
        <v>18.566500000000001</v>
      </c>
      <c r="N10" s="16">
        <v>37</v>
      </c>
      <c r="O10" s="16">
        <v>44</v>
      </c>
    </row>
    <row r="11" spans="4:16" ht="15" x14ac:dyDescent="0.15">
      <c r="D11" s="9" t="s">
        <v>8</v>
      </c>
      <c r="E11" s="15">
        <v>6202.3519999999999</v>
      </c>
      <c r="F11" s="15">
        <v>6218.14</v>
      </c>
      <c r="G11" s="15">
        <v>6323.0039999999999</v>
      </c>
      <c r="H11" s="15">
        <v>6317.4579999999996</v>
      </c>
      <c r="I11" s="18">
        <v>8589.2546689999999</v>
      </c>
      <c r="J11" s="15">
        <v>8593.835599</v>
      </c>
      <c r="K11" s="15">
        <v>8869.0140589999992</v>
      </c>
      <c r="L11" s="15">
        <v>9246.0344409999998</v>
      </c>
      <c r="M11" s="15">
        <v>9467.2510569999995</v>
      </c>
      <c r="N11" s="16">
        <v>9654.7527800000007</v>
      </c>
      <c r="O11" s="16">
        <v>9615.7860000000001</v>
      </c>
    </row>
    <row r="12" spans="4:16" ht="15" x14ac:dyDescent="0.15">
      <c r="D12" s="9" t="s">
        <v>10</v>
      </c>
      <c r="E12" s="14">
        <v>30.896000000000001</v>
      </c>
      <c r="F12" s="14">
        <v>39.304000000000002</v>
      </c>
      <c r="G12" s="14">
        <v>43.548000000000002</v>
      </c>
      <c r="H12" s="14">
        <v>62.33</v>
      </c>
      <c r="I12" s="17">
        <v>73.356999999999999</v>
      </c>
      <c r="J12" s="14">
        <v>84.07</v>
      </c>
      <c r="K12" s="14">
        <v>88.263999999999996</v>
      </c>
      <c r="L12" s="14">
        <v>97</v>
      </c>
      <c r="M12" s="14">
        <v>103</v>
      </c>
      <c r="N12" s="16">
        <v>98.3</v>
      </c>
      <c r="O12" s="16">
        <v>101</v>
      </c>
    </row>
    <row r="13" spans="4:16" ht="15" x14ac:dyDescent="0.15">
      <c r="D13" s="9" t="s">
        <v>11</v>
      </c>
      <c r="E13" s="15">
        <v>592</v>
      </c>
      <c r="F13" s="15">
        <v>778</v>
      </c>
      <c r="G13" s="15">
        <v>891</v>
      </c>
      <c r="H13" s="15">
        <v>1231</v>
      </c>
      <c r="I13" s="18">
        <v>1586</v>
      </c>
      <c r="J13" s="15">
        <v>1780</v>
      </c>
      <c r="K13" s="15">
        <v>2662</v>
      </c>
      <c r="L13" s="15">
        <v>3037</v>
      </c>
      <c r="M13" s="15">
        <v>2563</v>
      </c>
      <c r="N13" s="15">
        <v>2446</v>
      </c>
      <c r="O13" s="15">
        <v>2266</v>
      </c>
    </row>
    <row r="14" spans="4:16" ht="15" x14ac:dyDescent="0.15">
      <c r="D14" s="9" t="s">
        <v>12</v>
      </c>
      <c r="E14" s="15">
        <v>26413</v>
      </c>
      <c r="F14" s="15">
        <v>27348</v>
      </c>
      <c r="G14" s="15">
        <v>28483</v>
      </c>
      <c r="H14" s="15">
        <v>29461</v>
      </c>
      <c r="I14" s="18">
        <v>30331</v>
      </c>
      <c r="J14" s="15">
        <v>31468</v>
      </c>
      <c r="K14" s="15">
        <v>33270</v>
      </c>
      <c r="L14" s="15">
        <v>34667</v>
      </c>
      <c r="M14" s="15">
        <v>35628</v>
      </c>
      <c r="N14" s="16">
        <v>36051</v>
      </c>
      <c r="O14" s="16">
        <v>36323</v>
      </c>
    </row>
    <row r="15" spans="4:16" ht="15" x14ac:dyDescent="0.15">
      <c r="D15" s="9" t="s">
        <v>13</v>
      </c>
      <c r="E15" s="14">
        <v>194</v>
      </c>
      <c r="F15" s="14">
        <v>327</v>
      </c>
      <c r="G15" s="14">
        <v>373</v>
      </c>
      <c r="H15" s="14">
        <v>502</v>
      </c>
      <c r="I15" s="17">
        <v>682</v>
      </c>
      <c r="J15" s="14">
        <v>865</v>
      </c>
      <c r="K15" s="14">
        <v>970</v>
      </c>
      <c r="L15" s="14">
        <v>1138</v>
      </c>
      <c r="M15" s="14">
        <v>1197</v>
      </c>
      <c r="N15" s="16">
        <v>1275</v>
      </c>
      <c r="O15" s="16">
        <v>1484</v>
      </c>
    </row>
    <row r="16" spans="4:16" ht="15" x14ac:dyDescent="0.15">
      <c r="D16" s="9" t="s">
        <v>14</v>
      </c>
      <c r="E16" s="15">
        <v>61.1</v>
      </c>
      <c r="F16" s="15">
        <v>69</v>
      </c>
      <c r="G16" s="15">
        <v>67.099999999999994</v>
      </c>
      <c r="H16" s="15">
        <v>78.959999999999994</v>
      </c>
      <c r="I16" s="18">
        <v>100.65</v>
      </c>
      <c r="J16" s="15">
        <v>133.52500000000001</v>
      </c>
      <c r="K16" s="15">
        <v>106.39688</v>
      </c>
      <c r="L16" s="15">
        <v>7.4</v>
      </c>
      <c r="M16" s="15">
        <v>8.4</v>
      </c>
      <c r="N16" s="16">
        <v>9.3000000000000007</v>
      </c>
      <c r="O16" s="16">
        <v>10.1</v>
      </c>
    </row>
    <row r="17" spans="4:15" ht="15" x14ac:dyDescent="0.15">
      <c r="D17" s="9" t="s">
        <v>15</v>
      </c>
      <c r="E17" s="15">
        <v>4004.0482860000002</v>
      </c>
      <c r="F17" s="15">
        <v>4355.3411669999996</v>
      </c>
      <c r="G17" s="15">
        <v>4779.7710039199992</v>
      </c>
      <c r="H17" s="15">
        <v>5254.5862744399992</v>
      </c>
      <c r="I17" s="18">
        <v>5633.4801511000005</v>
      </c>
      <c r="J17" s="15">
        <v>5920.1457281699995</v>
      </c>
      <c r="K17" s="15">
        <v>5485.9285484913016</v>
      </c>
      <c r="L17" s="15">
        <v>6426.7734372277018</v>
      </c>
      <c r="M17" s="15">
        <v>6637.3216694261973</v>
      </c>
      <c r="N17" s="16">
        <v>6784.1820519918974</v>
      </c>
      <c r="O17" s="16">
        <v>7076.0620270010013</v>
      </c>
    </row>
    <row r="18" spans="4:15" ht="15" x14ac:dyDescent="0.15">
      <c r="D18" s="9" t="s">
        <v>16</v>
      </c>
      <c r="E18" s="15">
        <v>93</v>
      </c>
      <c r="F18" s="15">
        <v>112</v>
      </c>
      <c r="G18" s="15">
        <v>122</v>
      </c>
      <c r="H18" s="15">
        <v>137</v>
      </c>
      <c r="I18" s="18">
        <v>161</v>
      </c>
      <c r="J18" s="15">
        <v>176</v>
      </c>
      <c r="K18" s="15">
        <v>197</v>
      </c>
      <c r="L18" s="15">
        <v>218</v>
      </c>
      <c r="M18" s="15">
        <v>236</v>
      </c>
      <c r="N18" s="16">
        <v>277</v>
      </c>
      <c r="O18" s="16">
        <v>312</v>
      </c>
    </row>
    <row r="19" spans="4:15" ht="15" x14ac:dyDescent="0.15">
      <c r="D19" s="9" t="s">
        <v>17</v>
      </c>
      <c r="E19" s="15">
        <v>6115.8001721767869</v>
      </c>
      <c r="F19" s="15">
        <v>6737.9132583133032</v>
      </c>
      <c r="G19" s="15">
        <v>7310.960931067435</v>
      </c>
      <c r="H19" s="15">
        <v>7759.363504951114</v>
      </c>
      <c r="I19" s="18">
        <v>8428.2644154285772</v>
      </c>
      <c r="J19" s="15">
        <v>9010.0271545139185</v>
      </c>
      <c r="K19" s="15">
        <v>9589.6921191285473</v>
      </c>
      <c r="L19" s="15">
        <v>9523.3040502198855</v>
      </c>
      <c r="M19" s="15">
        <v>10087</v>
      </c>
      <c r="N19" s="16">
        <v>10416</v>
      </c>
      <c r="O19" s="16">
        <v>10829</v>
      </c>
    </row>
    <row r="20" spans="4:15" ht="15" x14ac:dyDescent="0.15">
      <c r="D20" s="9" t="s">
        <v>18</v>
      </c>
      <c r="E20" s="14">
        <v>5</v>
      </c>
      <c r="F20" s="14">
        <v>5</v>
      </c>
      <c r="G20" s="14">
        <v>5</v>
      </c>
      <c r="H20" s="14">
        <v>7</v>
      </c>
      <c r="I20" s="17">
        <v>9</v>
      </c>
      <c r="J20" s="14">
        <v>11</v>
      </c>
      <c r="K20" s="14">
        <v>18</v>
      </c>
      <c r="L20" s="14">
        <v>19</v>
      </c>
      <c r="M20" s="15">
        <v>19</v>
      </c>
      <c r="N20" s="16">
        <v>20</v>
      </c>
      <c r="O20" s="16">
        <v>25</v>
      </c>
    </row>
    <row r="21" spans="4:15" ht="15" x14ac:dyDescent="0.15">
      <c r="D21" s="9" t="s">
        <v>19</v>
      </c>
      <c r="E21" s="15">
        <v>127</v>
      </c>
      <c r="F21" s="15">
        <v>187</v>
      </c>
      <c r="G21" s="15">
        <v>221</v>
      </c>
      <c r="H21" s="15">
        <v>251</v>
      </c>
      <c r="I21" s="18">
        <v>281</v>
      </c>
      <c r="J21" s="15">
        <v>271</v>
      </c>
      <c r="K21" s="15">
        <v>258</v>
      </c>
      <c r="L21" s="15">
        <v>255</v>
      </c>
      <c r="M21" s="15">
        <v>238</v>
      </c>
      <c r="N21" s="16">
        <v>249</v>
      </c>
      <c r="O21" s="16">
        <v>278</v>
      </c>
    </row>
    <row r="22" spans="4:15" ht="15" x14ac:dyDescent="0.15">
      <c r="D22" s="9" t="s">
        <v>20</v>
      </c>
      <c r="E22" s="15">
        <v>1434</v>
      </c>
      <c r="F22" s="15">
        <v>1589</v>
      </c>
      <c r="G22" s="15">
        <v>1691</v>
      </c>
      <c r="H22" s="15">
        <v>2274</v>
      </c>
      <c r="I22" s="18">
        <v>2898</v>
      </c>
      <c r="J22" s="15">
        <v>4787</v>
      </c>
      <c r="K22" s="15">
        <v>7936</v>
      </c>
      <c r="L22" s="15">
        <v>5156</v>
      </c>
      <c r="M22" s="15">
        <v>6038</v>
      </c>
      <c r="N22" s="16">
        <v>11251</v>
      </c>
      <c r="O22" s="16">
        <v>11304</v>
      </c>
    </row>
    <row r="23" spans="4:15" ht="15" x14ac:dyDescent="0.15">
      <c r="D23" s="9" t="s">
        <v>21</v>
      </c>
      <c r="E23" s="15">
        <v>0</v>
      </c>
      <c r="F23" s="15">
        <v>0</v>
      </c>
      <c r="G23" s="15">
        <v>0</v>
      </c>
      <c r="H23" s="15">
        <v>0</v>
      </c>
      <c r="I23" s="18">
        <v>0</v>
      </c>
      <c r="J23" s="15">
        <v>0</v>
      </c>
      <c r="K23" s="15">
        <v>0</v>
      </c>
      <c r="L23" s="15">
        <v>0</v>
      </c>
      <c r="M23" s="15">
        <v>0</v>
      </c>
      <c r="N23" s="16">
        <v>0</v>
      </c>
      <c r="O23" s="16">
        <v>0</v>
      </c>
    </row>
    <row r="24" spans="4:15" ht="15" x14ac:dyDescent="0.15">
      <c r="D24" s="9" t="s">
        <v>22</v>
      </c>
      <c r="E24" s="15">
        <v>0</v>
      </c>
      <c r="F24" s="15">
        <v>0</v>
      </c>
      <c r="G24" s="15">
        <v>0</v>
      </c>
      <c r="H24" s="15">
        <v>0</v>
      </c>
      <c r="I24" s="18">
        <v>0</v>
      </c>
      <c r="J24" s="15">
        <v>0</v>
      </c>
      <c r="K24" s="15">
        <v>0</v>
      </c>
      <c r="L24" s="15">
        <v>0</v>
      </c>
      <c r="M24" s="15">
        <v>0</v>
      </c>
      <c r="N24" s="16">
        <v>0</v>
      </c>
      <c r="O24" s="16">
        <v>0</v>
      </c>
    </row>
    <row r="25" spans="4:15" ht="15" x14ac:dyDescent="0.15">
      <c r="D25" s="9" t="s">
        <v>23</v>
      </c>
      <c r="E25" s="15">
        <v>1577</v>
      </c>
      <c r="F25" s="15">
        <v>1716</v>
      </c>
      <c r="G25" s="15">
        <v>1828</v>
      </c>
      <c r="H25" s="15">
        <v>2050</v>
      </c>
      <c r="I25" s="18">
        <v>2159</v>
      </c>
      <c r="J25" s="15">
        <v>2194</v>
      </c>
      <c r="K25" s="15">
        <v>2167</v>
      </c>
      <c r="L25" s="15">
        <v>2172</v>
      </c>
      <c r="M25" s="15">
        <v>2136</v>
      </c>
      <c r="N25" s="16">
        <v>2070</v>
      </c>
      <c r="O25" s="16">
        <v>2056</v>
      </c>
    </row>
    <row r="26" spans="4:15" ht="15" x14ac:dyDescent="0.15">
      <c r="D26" s="9" t="s">
        <v>24</v>
      </c>
      <c r="E26" s="15">
        <v>0</v>
      </c>
      <c r="F26" s="15">
        <v>0</v>
      </c>
      <c r="G26" s="15">
        <v>0</v>
      </c>
      <c r="H26" s="15">
        <v>0</v>
      </c>
      <c r="I26" s="18">
        <v>0</v>
      </c>
      <c r="J26" s="15">
        <v>0</v>
      </c>
      <c r="K26" s="15">
        <v>0</v>
      </c>
      <c r="L26" s="15">
        <v>0</v>
      </c>
      <c r="M26" s="15">
        <v>0</v>
      </c>
      <c r="N26" s="16">
        <v>0</v>
      </c>
      <c r="O26" s="16">
        <v>0</v>
      </c>
    </row>
    <row r="27" spans="4:15" ht="15" x14ac:dyDescent="0.15">
      <c r="D27" s="9" t="s">
        <v>25</v>
      </c>
      <c r="E27" s="15">
        <v>21</v>
      </c>
      <c r="F27" s="15">
        <v>25</v>
      </c>
      <c r="G27" s="15">
        <v>28</v>
      </c>
      <c r="H27" s="15">
        <v>31</v>
      </c>
      <c r="I27" s="18">
        <v>40</v>
      </c>
      <c r="J27" s="15">
        <v>45</v>
      </c>
      <c r="K27" s="15">
        <v>49</v>
      </c>
      <c r="L27" s="15">
        <v>39</v>
      </c>
      <c r="M27" s="15">
        <v>54</v>
      </c>
      <c r="N27" s="16">
        <v>56</v>
      </c>
      <c r="O27" s="16">
        <v>63</v>
      </c>
    </row>
    <row r="28" spans="4:15" ht="15" x14ac:dyDescent="0.15">
      <c r="D28" s="9" t="s">
        <v>26</v>
      </c>
      <c r="E28" s="15">
        <v>15.74</v>
      </c>
      <c r="F28" s="15">
        <v>19.11</v>
      </c>
      <c r="G28" s="15">
        <v>24.47</v>
      </c>
      <c r="H28" s="15">
        <v>32.43</v>
      </c>
      <c r="I28" s="18">
        <v>40.090000000000003</v>
      </c>
      <c r="J28" s="15">
        <v>31.37</v>
      </c>
      <c r="K28" s="15">
        <v>18.2</v>
      </c>
      <c r="L28" s="15">
        <v>16.18</v>
      </c>
      <c r="M28" s="15">
        <v>20.57</v>
      </c>
      <c r="N28" s="16">
        <v>29.1</v>
      </c>
      <c r="O28" s="16">
        <v>32.15</v>
      </c>
    </row>
    <row r="29" spans="4:15" ht="15" x14ac:dyDescent="0.15">
      <c r="D29" s="9" t="s">
        <v>27</v>
      </c>
      <c r="E29" s="15">
        <v>15.35</v>
      </c>
      <c r="F29" s="15">
        <v>16.21</v>
      </c>
      <c r="G29" s="15">
        <v>4</v>
      </c>
      <c r="H29" s="15">
        <v>5</v>
      </c>
      <c r="I29" s="18">
        <v>6</v>
      </c>
      <c r="J29" s="15">
        <v>6</v>
      </c>
      <c r="K29" s="15">
        <v>8</v>
      </c>
      <c r="L29" s="15">
        <v>7</v>
      </c>
      <c r="M29" s="15">
        <v>6.1</v>
      </c>
      <c r="N29" s="16">
        <v>8</v>
      </c>
      <c r="O29" s="16">
        <v>9</v>
      </c>
    </row>
    <row r="30" spans="4:15" ht="15" x14ac:dyDescent="0.15">
      <c r="D30" s="9" t="s">
        <v>28</v>
      </c>
      <c r="E30" s="14">
        <v>7667</v>
      </c>
      <c r="F30" s="14">
        <v>7750</v>
      </c>
      <c r="G30" s="14">
        <v>31463</v>
      </c>
      <c r="H30" s="14">
        <v>31964</v>
      </c>
      <c r="I30" s="17">
        <v>34862</v>
      </c>
      <c r="J30" s="14">
        <v>36531</v>
      </c>
      <c r="K30" s="14">
        <v>39387</v>
      </c>
      <c r="L30" s="14">
        <v>40465.224999999999</v>
      </c>
      <c r="M30" s="14">
        <v>39924</v>
      </c>
      <c r="N30" s="16">
        <v>41378.131999999998</v>
      </c>
      <c r="O30" s="16">
        <v>41493.629000000001</v>
      </c>
    </row>
    <row r="31" spans="4:15" ht="15" x14ac:dyDescent="0.15">
      <c r="D31" s="9" t="s">
        <v>29</v>
      </c>
      <c r="E31" s="15">
        <v>3372</v>
      </c>
      <c r="F31" s="15">
        <v>3883</v>
      </c>
      <c r="G31" s="15">
        <v>3937</v>
      </c>
      <c r="H31" s="15">
        <v>3979</v>
      </c>
      <c r="I31" s="18">
        <v>4373</v>
      </c>
      <c r="J31" s="15">
        <v>4465</v>
      </c>
      <c r="K31" s="15">
        <v>4711</v>
      </c>
      <c r="L31" s="15">
        <v>4904</v>
      </c>
      <c r="M31" s="15">
        <v>5262</v>
      </c>
      <c r="N31" s="16">
        <v>5652</v>
      </c>
      <c r="O31" s="16">
        <v>6010.2860000000001</v>
      </c>
    </row>
    <row r="32" spans="4:15" ht="15" x14ac:dyDescent="0.15">
      <c r="D32" s="9" t="s">
        <v>30</v>
      </c>
      <c r="E32" s="14">
        <v>146</v>
      </c>
      <c r="F32" s="14">
        <v>155</v>
      </c>
      <c r="G32" s="14">
        <v>168</v>
      </c>
      <c r="H32" s="14">
        <v>199</v>
      </c>
      <c r="I32" s="17">
        <v>296</v>
      </c>
      <c r="J32" s="14">
        <v>276</v>
      </c>
      <c r="K32" s="14">
        <v>344</v>
      </c>
      <c r="L32" s="14">
        <v>436</v>
      </c>
      <c r="M32" s="14">
        <v>513</v>
      </c>
      <c r="N32" s="16">
        <v>612</v>
      </c>
      <c r="O32" s="16">
        <v>656</v>
      </c>
    </row>
    <row r="33" spans="4:15" ht="15" x14ac:dyDescent="0.15">
      <c r="D33" s="9" t="s">
        <v>31</v>
      </c>
      <c r="E33" s="14">
        <v>345.66850035393941</v>
      </c>
      <c r="F33" s="14">
        <v>372.43443601000007</v>
      </c>
      <c r="G33" s="14">
        <v>408.43207713999999</v>
      </c>
      <c r="H33" s="15">
        <v>439.14510147999999</v>
      </c>
      <c r="I33" s="18">
        <v>471.65712635</v>
      </c>
      <c r="J33" s="15">
        <v>487.80060124999994</v>
      </c>
      <c r="K33" s="15">
        <v>519.49274718000004</v>
      </c>
      <c r="L33" s="15">
        <v>529.03854854999986</v>
      </c>
      <c r="M33" s="15">
        <v>541.70068809999987</v>
      </c>
      <c r="N33" s="16">
        <v>557.88829858000008</v>
      </c>
      <c r="O33" s="16">
        <v>574.34835503000011</v>
      </c>
    </row>
    <row r="34" spans="4:15" ht="15" x14ac:dyDescent="0.15">
      <c r="D34" s="9" t="s">
        <v>32</v>
      </c>
      <c r="E34" s="14">
        <v>11.374032066397001</v>
      </c>
      <c r="F34" s="14">
        <v>12.996838670000001</v>
      </c>
      <c r="G34" s="14">
        <v>30.97</v>
      </c>
      <c r="H34" s="14">
        <v>28.01</v>
      </c>
      <c r="I34" s="17">
        <v>28</v>
      </c>
      <c r="J34" s="14">
        <v>24</v>
      </c>
      <c r="K34" s="14">
        <v>21.22</v>
      </c>
      <c r="L34" s="14">
        <v>28</v>
      </c>
      <c r="M34" s="14">
        <v>42</v>
      </c>
      <c r="N34" s="16">
        <v>50.5</v>
      </c>
      <c r="O34" s="16">
        <v>37.700000000000003</v>
      </c>
    </row>
    <row r="35" spans="4:15" ht="15" x14ac:dyDescent="0.15">
      <c r="D35" s="9" t="s">
        <v>33</v>
      </c>
      <c r="E35" s="15">
        <v>13263</v>
      </c>
      <c r="F35" s="15">
        <v>13944</v>
      </c>
      <c r="G35" s="15">
        <v>14923</v>
      </c>
      <c r="H35" s="15">
        <v>15572</v>
      </c>
      <c r="I35" s="18">
        <v>17095</v>
      </c>
      <c r="J35" s="15">
        <v>6177</v>
      </c>
      <c r="K35" s="15">
        <v>6151</v>
      </c>
      <c r="L35" s="15">
        <v>6208</v>
      </c>
      <c r="M35" s="15">
        <v>-10393</v>
      </c>
      <c r="N35" s="16">
        <v>-3822</v>
      </c>
      <c r="O35" s="16">
        <v>1023</v>
      </c>
    </row>
    <row r="36" spans="4:15" ht="15" x14ac:dyDescent="0.15">
      <c r="D36" s="9" t="s">
        <v>34</v>
      </c>
      <c r="E36" s="14">
        <v>69032</v>
      </c>
      <c r="F36" s="14">
        <v>68623</v>
      </c>
      <c r="G36" s="14">
        <v>80743</v>
      </c>
      <c r="H36" s="14">
        <v>368</v>
      </c>
      <c r="I36" s="17">
        <v>390</v>
      </c>
      <c r="J36" s="14">
        <v>415</v>
      </c>
      <c r="K36" s="14">
        <v>410</v>
      </c>
      <c r="L36" s="14">
        <v>429</v>
      </c>
      <c r="M36" s="14">
        <v>468</v>
      </c>
      <c r="N36" s="16">
        <v>481.95047399999999</v>
      </c>
      <c r="O36" s="16">
        <v>471.67851200000001</v>
      </c>
    </row>
    <row r="37" spans="4:15" ht="15" x14ac:dyDescent="0.15">
      <c r="D37" s="9" t="s">
        <v>35</v>
      </c>
      <c r="E37" s="15">
        <v>0</v>
      </c>
      <c r="F37" s="15">
        <v>0</v>
      </c>
      <c r="G37" s="15">
        <v>0</v>
      </c>
      <c r="H37" s="15">
        <v>0</v>
      </c>
      <c r="I37" s="18">
        <v>0</v>
      </c>
      <c r="J37" s="15">
        <v>0</v>
      </c>
      <c r="K37" s="15">
        <v>0</v>
      </c>
      <c r="L37" s="15">
        <v>0</v>
      </c>
      <c r="M37" s="15">
        <v>0</v>
      </c>
      <c r="N37" s="16">
        <v>35.200000000000003</v>
      </c>
      <c r="O37" s="16">
        <v>36</v>
      </c>
    </row>
    <row r="38" spans="4:15" ht="15" x14ac:dyDescent="0.15">
      <c r="D38" s="9" t="s">
        <v>36</v>
      </c>
      <c r="E38" s="143">
        <v>650.87</v>
      </c>
      <c r="F38" s="143">
        <v>772</v>
      </c>
      <c r="G38" s="15">
        <v>984</v>
      </c>
      <c r="H38" s="15">
        <v>1218</v>
      </c>
      <c r="I38" s="18">
        <v>1326</v>
      </c>
      <c r="J38" s="15">
        <v>1415</v>
      </c>
      <c r="K38" s="15">
        <v>1705</v>
      </c>
      <c r="L38" s="15">
        <v>1999</v>
      </c>
      <c r="M38" s="15">
        <v>2227</v>
      </c>
      <c r="N38" s="16">
        <v>2472</v>
      </c>
      <c r="O38" s="16">
        <v>2930</v>
      </c>
    </row>
    <row r="39" spans="4:15" ht="15" x14ac:dyDescent="0.15">
      <c r="D39" s="19" t="s">
        <v>37</v>
      </c>
      <c r="E39" s="20">
        <v>3367.2458540559396</v>
      </c>
      <c r="F39" s="20">
        <v>3664.4447801526526</v>
      </c>
      <c r="G39" s="20">
        <v>3969.1998098933586</v>
      </c>
      <c r="H39" s="20">
        <v>4256.1334595843282</v>
      </c>
      <c r="I39" s="21">
        <v>3967.2664295072304</v>
      </c>
      <c r="J39" s="20">
        <v>4053</v>
      </c>
      <c r="K39" s="20">
        <v>4016</v>
      </c>
      <c r="L39" s="20">
        <v>4304.1816291099003</v>
      </c>
      <c r="M39" s="20">
        <v>4706.3905896999786</v>
      </c>
      <c r="N39" s="22">
        <v>4934</v>
      </c>
      <c r="O39" s="22">
        <v>5423.2525934050364</v>
      </c>
    </row>
    <row r="42" spans="4:15" x14ac:dyDescent="0.15">
      <c r="E42" s="3"/>
      <c r="F42" s="3"/>
    </row>
    <row r="43" spans="4:15" x14ac:dyDescent="0.15">
      <c r="E43" s="3"/>
      <c r="F43" s="3"/>
    </row>
    <row r="46" spans="4:15" ht="18.75" hidden="1" x14ac:dyDescent="0.2">
      <c r="D46" s="23" t="s">
        <v>42</v>
      </c>
      <c r="E46" s="24"/>
      <c r="F46" s="24"/>
      <c r="G46" s="24"/>
      <c r="H46" s="24"/>
      <c r="I46" s="24"/>
      <c r="J46" s="24"/>
      <c r="K46" s="24"/>
      <c r="L46" s="24"/>
      <c r="M46" s="25"/>
    </row>
    <row r="47" spans="4:15" ht="15" hidden="1" x14ac:dyDescent="0.15">
      <c r="D47" s="6"/>
      <c r="E47" s="7" t="e">
        <f>#REF!+1</f>
        <v>#REF!</v>
      </c>
      <c r="F47" s="7" t="e">
        <f t="shared" ref="F47:N47" si="1">E47+1</f>
        <v>#REF!</v>
      </c>
      <c r="G47" s="7" t="e">
        <f t="shared" si="1"/>
        <v>#REF!</v>
      </c>
      <c r="H47" s="7" t="e">
        <f t="shared" si="1"/>
        <v>#REF!</v>
      </c>
      <c r="I47" s="7" t="e">
        <f t="shared" si="1"/>
        <v>#REF!</v>
      </c>
      <c r="J47" s="7" t="e">
        <f t="shared" si="1"/>
        <v>#REF!</v>
      </c>
      <c r="K47" s="7" t="e">
        <f t="shared" si="1"/>
        <v>#REF!</v>
      </c>
      <c r="L47" s="7" t="e">
        <f t="shared" si="1"/>
        <v>#REF!</v>
      </c>
      <c r="M47" s="7" t="e">
        <f t="shared" si="1"/>
        <v>#REF!</v>
      </c>
      <c r="N47" s="7" t="e">
        <f t="shared" si="1"/>
        <v>#REF!</v>
      </c>
    </row>
    <row r="48" spans="4:15" ht="15" hidden="1" x14ac:dyDescent="0.15">
      <c r="D48" s="9" t="s">
        <v>4</v>
      </c>
      <c r="E48" s="26"/>
      <c r="F48" s="26"/>
      <c r="G48" s="26"/>
      <c r="H48" s="26"/>
      <c r="I48" s="26"/>
      <c r="J48" s="26"/>
      <c r="K48" s="26"/>
      <c r="L48" s="26"/>
      <c r="M48" s="26"/>
      <c r="N48" s="26"/>
    </row>
    <row r="49" spans="4:14" ht="15" hidden="1" x14ac:dyDescent="0.15">
      <c r="D49" s="9" t="s">
        <v>5</v>
      </c>
      <c r="E49" s="27"/>
      <c r="F49" s="27"/>
      <c r="G49" s="27"/>
      <c r="H49" s="27"/>
      <c r="I49" s="27"/>
      <c r="J49" s="27"/>
      <c r="K49" s="27"/>
      <c r="L49" s="27"/>
      <c r="M49" s="27"/>
      <c r="N49" s="27"/>
    </row>
    <row r="50" spans="4:14" ht="15" hidden="1" x14ac:dyDescent="0.15">
      <c r="D50" s="9" t="s">
        <v>6</v>
      </c>
      <c r="E50" s="27"/>
      <c r="F50" s="27"/>
      <c r="G50" s="27"/>
      <c r="H50" s="27"/>
      <c r="I50" s="27"/>
      <c r="J50" s="27"/>
      <c r="K50" s="27"/>
      <c r="L50" s="27"/>
      <c r="M50" s="27"/>
      <c r="N50" s="27"/>
    </row>
    <row r="51" spans="4:14" ht="15" hidden="1" x14ac:dyDescent="0.15">
      <c r="D51" s="9" t="s">
        <v>8</v>
      </c>
      <c r="E51" s="27"/>
      <c r="F51" s="27"/>
      <c r="G51" s="27"/>
      <c r="H51" s="27"/>
      <c r="I51" s="27"/>
      <c r="J51" s="27"/>
      <c r="K51" s="27"/>
      <c r="L51" s="27"/>
      <c r="M51" s="27"/>
      <c r="N51" s="27"/>
    </row>
    <row r="52" spans="4:14" ht="15" hidden="1" x14ac:dyDescent="0.15">
      <c r="D52" s="9" t="s">
        <v>10</v>
      </c>
      <c r="E52" s="27"/>
      <c r="F52" s="27"/>
      <c r="G52" s="27"/>
      <c r="H52" s="27"/>
      <c r="I52" s="27"/>
      <c r="J52" s="27"/>
      <c r="K52" s="27"/>
      <c r="L52" s="27"/>
      <c r="M52" s="27"/>
      <c r="N52" s="27"/>
    </row>
    <row r="53" spans="4:14" ht="15" hidden="1" x14ac:dyDescent="0.15">
      <c r="D53" s="9" t="s">
        <v>39</v>
      </c>
      <c r="E53" s="27"/>
      <c r="F53" s="27"/>
      <c r="G53" s="27"/>
      <c r="H53" s="27"/>
      <c r="I53" s="27"/>
      <c r="J53" s="27"/>
      <c r="K53" s="27"/>
      <c r="L53" s="27"/>
      <c r="M53" s="27"/>
      <c r="N53" s="27"/>
    </row>
    <row r="54" spans="4:14" ht="15" hidden="1" x14ac:dyDescent="0.15">
      <c r="D54" s="9" t="s">
        <v>12</v>
      </c>
      <c r="E54" s="27"/>
      <c r="F54" s="27"/>
      <c r="G54" s="27"/>
      <c r="H54" s="27"/>
      <c r="I54" s="27"/>
      <c r="J54" s="27"/>
      <c r="K54" s="27"/>
      <c r="L54" s="27"/>
      <c r="M54" s="27"/>
      <c r="N54" s="27"/>
    </row>
    <row r="55" spans="4:14" ht="15" hidden="1" x14ac:dyDescent="0.15">
      <c r="D55" s="9" t="s">
        <v>13</v>
      </c>
      <c r="E55" s="27"/>
      <c r="F55" s="27"/>
      <c r="G55" s="27"/>
      <c r="H55" s="27"/>
      <c r="I55" s="27"/>
      <c r="J55" s="27"/>
      <c r="K55" s="27"/>
      <c r="L55" s="27"/>
      <c r="M55" s="27"/>
      <c r="N55" s="27"/>
    </row>
    <row r="56" spans="4:14" ht="15" hidden="1" x14ac:dyDescent="0.15">
      <c r="D56" s="9" t="s">
        <v>14</v>
      </c>
      <c r="E56" s="27"/>
      <c r="F56" s="27"/>
      <c r="G56" s="27"/>
      <c r="H56" s="27"/>
      <c r="I56" s="27"/>
      <c r="J56" s="27"/>
      <c r="K56" s="27"/>
      <c r="L56" s="27"/>
      <c r="M56" s="27"/>
      <c r="N56" s="27"/>
    </row>
    <row r="57" spans="4:14" ht="15" hidden="1" x14ac:dyDescent="0.15">
      <c r="D57" s="9" t="s">
        <v>15</v>
      </c>
      <c r="E57" s="27"/>
      <c r="F57" s="27"/>
      <c r="G57" s="27"/>
      <c r="H57" s="27"/>
      <c r="I57" s="27"/>
      <c r="J57" s="27"/>
      <c r="K57" s="27"/>
      <c r="L57" s="27"/>
      <c r="M57" s="27"/>
      <c r="N57" s="27"/>
    </row>
    <row r="58" spans="4:14" ht="15" hidden="1" x14ac:dyDescent="0.15">
      <c r="D58" s="9" t="s">
        <v>16</v>
      </c>
      <c r="E58" s="27"/>
      <c r="F58" s="27"/>
      <c r="G58" s="27"/>
      <c r="H58" s="27"/>
      <c r="I58" s="27"/>
      <c r="J58" s="27"/>
      <c r="K58" s="27"/>
      <c r="L58" s="27"/>
      <c r="M58" s="27"/>
      <c r="N58" s="27"/>
    </row>
    <row r="59" spans="4:14" ht="15" hidden="1" x14ac:dyDescent="0.15">
      <c r="D59" s="9" t="s">
        <v>17</v>
      </c>
      <c r="E59" s="27"/>
      <c r="F59" s="27"/>
      <c r="G59" s="27"/>
      <c r="H59" s="27"/>
      <c r="I59" s="27"/>
      <c r="J59" s="27"/>
      <c r="K59" s="27"/>
      <c r="L59" s="27"/>
      <c r="M59" s="27"/>
      <c r="N59" s="27"/>
    </row>
    <row r="60" spans="4:14" ht="15" hidden="1" x14ac:dyDescent="0.15">
      <c r="D60" s="9" t="s">
        <v>18</v>
      </c>
      <c r="E60" s="27"/>
      <c r="F60" s="27"/>
      <c r="G60" s="27"/>
      <c r="H60" s="27"/>
      <c r="I60" s="27"/>
      <c r="J60" s="27"/>
      <c r="K60" s="27"/>
      <c r="L60" s="27"/>
      <c r="M60" s="27"/>
      <c r="N60" s="27"/>
    </row>
    <row r="61" spans="4:14" ht="15" hidden="1" x14ac:dyDescent="0.15">
      <c r="D61" s="9" t="s">
        <v>19</v>
      </c>
      <c r="E61" s="27"/>
      <c r="F61" s="27"/>
      <c r="G61" s="27"/>
      <c r="H61" s="27"/>
      <c r="I61" s="27"/>
      <c r="J61" s="27"/>
      <c r="K61" s="27"/>
      <c r="L61" s="27"/>
      <c r="M61" s="27"/>
      <c r="N61" s="27"/>
    </row>
    <row r="62" spans="4:14" ht="15" hidden="1" x14ac:dyDescent="0.15">
      <c r="D62" s="9" t="s">
        <v>20</v>
      </c>
      <c r="E62" s="27"/>
      <c r="F62" s="27"/>
      <c r="G62" s="27"/>
      <c r="H62" s="27"/>
      <c r="I62" s="27"/>
      <c r="J62" s="27"/>
      <c r="K62" s="27"/>
      <c r="L62" s="27"/>
      <c r="M62" s="27"/>
      <c r="N62" s="27"/>
    </row>
    <row r="63" spans="4:14" ht="15" hidden="1" x14ac:dyDescent="0.15">
      <c r="D63" s="9" t="s">
        <v>21</v>
      </c>
      <c r="E63" s="27"/>
      <c r="F63" s="27"/>
      <c r="G63" s="27"/>
      <c r="H63" s="27"/>
      <c r="I63" s="27"/>
      <c r="J63" s="27"/>
      <c r="K63" s="27"/>
      <c r="L63" s="27"/>
      <c r="M63" s="27"/>
      <c r="N63" s="27"/>
    </row>
    <row r="64" spans="4:14" ht="15" hidden="1" x14ac:dyDescent="0.15">
      <c r="D64" s="9" t="s">
        <v>22</v>
      </c>
      <c r="E64" s="27"/>
      <c r="F64" s="27"/>
      <c r="G64" s="27"/>
      <c r="H64" s="27"/>
      <c r="I64" s="27"/>
      <c r="J64" s="27"/>
      <c r="K64" s="27"/>
      <c r="L64" s="27"/>
      <c r="M64" s="27"/>
      <c r="N64" s="27"/>
    </row>
    <row r="65" spans="4:14" ht="15" hidden="1" x14ac:dyDescent="0.15">
      <c r="D65" s="9" t="s">
        <v>23</v>
      </c>
      <c r="E65" s="27"/>
      <c r="F65" s="27"/>
      <c r="G65" s="27"/>
      <c r="H65" s="27"/>
      <c r="I65" s="27"/>
      <c r="J65" s="27"/>
      <c r="K65" s="27"/>
      <c r="L65" s="27"/>
      <c r="M65" s="27"/>
      <c r="N65" s="27"/>
    </row>
    <row r="66" spans="4:14" ht="15" hidden="1" x14ac:dyDescent="0.15">
      <c r="D66" s="9" t="s">
        <v>24</v>
      </c>
      <c r="E66" s="27"/>
      <c r="F66" s="27"/>
      <c r="G66" s="27"/>
      <c r="H66" s="27"/>
      <c r="I66" s="27"/>
      <c r="J66" s="27"/>
      <c r="K66" s="27"/>
      <c r="L66" s="27"/>
      <c r="M66" s="27"/>
      <c r="N66" s="27"/>
    </row>
    <row r="67" spans="4:14" ht="15" hidden="1" x14ac:dyDescent="0.15">
      <c r="D67" s="9" t="s">
        <v>25</v>
      </c>
      <c r="E67" s="27"/>
      <c r="F67" s="27"/>
      <c r="G67" s="27"/>
      <c r="H67" s="27"/>
      <c r="I67" s="27"/>
      <c r="J67" s="27"/>
      <c r="K67" s="27"/>
      <c r="L67" s="27"/>
      <c r="M67" s="27"/>
      <c r="N67" s="27"/>
    </row>
    <row r="68" spans="4:14" ht="15" hidden="1" x14ac:dyDescent="0.15">
      <c r="D68" s="9" t="s">
        <v>26</v>
      </c>
      <c r="E68" s="27"/>
      <c r="F68" s="27"/>
      <c r="G68" s="27"/>
      <c r="H68" s="27"/>
      <c r="I68" s="27"/>
      <c r="J68" s="27"/>
      <c r="K68" s="27"/>
      <c r="L68" s="27"/>
      <c r="M68" s="27"/>
      <c r="N68" s="27"/>
    </row>
    <row r="69" spans="4:14" ht="15" hidden="1" x14ac:dyDescent="0.15">
      <c r="D69" s="9" t="s">
        <v>27</v>
      </c>
      <c r="E69" s="27"/>
      <c r="F69" s="27"/>
      <c r="G69" s="27"/>
      <c r="H69" s="27"/>
      <c r="I69" s="27"/>
      <c r="J69" s="27"/>
      <c r="K69" s="27"/>
      <c r="L69" s="27"/>
      <c r="M69" s="27"/>
      <c r="N69" s="27"/>
    </row>
    <row r="70" spans="4:14" ht="15" hidden="1" x14ac:dyDescent="0.15">
      <c r="D70" s="9" t="s">
        <v>28</v>
      </c>
      <c r="E70" s="27"/>
      <c r="F70" s="27"/>
      <c r="G70" s="27"/>
      <c r="H70" s="27"/>
      <c r="I70" s="27"/>
      <c r="J70" s="27"/>
      <c r="K70" s="27"/>
      <c r="L70" s="27"/>
      <c r="M70" s="27"/>
      <c r="N70" s="27"/>
    </row>
    <row r="71" spans="4:14" ht="15" hidden="1" x14ac:dyDescent="0.15">
      <c r="D71" s="9" t="s">
        <v>29</v>
      </c>
      <c r="E71" s="27"/>
      <c r="F71" s="27"/>
      <c r="G71" s="27"/>
      <c r="H71" s="27"/>
      <c r="I71" s="27"/>
      <c r="J71" s="27"/>
      <c r="K71" s="27"/>
      <c r="L71" s="27"/>
      <c r="M71" s="27"/>
      <c r="N71" s="27"/>
    </row>
    <row r="72" spans="4:14" ht="15" hidden="1" x14ac:dyDescent="0.15">
      <c r="D72" s="9" t="s">
        <v>30</v>
      </c>
      <c r="E72" s="27"/>
      <c r="F72" s="27"/>
      <c r="G72" s="27"/>
      <c r="H72" s="27"/>
      <c r="I72" s="27"/>
      <c r="J72" s="27"/>
      <c r="K72" s="27"/>
      <c r="L72" s="27"/>
      <c r="M72" s="27"/>
      <c r="N72" s="27"/>
    </row>
    <row r="73" spans="4:14" ht="15" hidden="1" x14ac:dyDescent="0.15">
      <c r="D73" s="9" t="s">
        <v>31</v>
      </c>
      <c r="E73" s="27"/>
      <c r="F73" s="27"/>
      <c r="G73" s="27"/>
      <c r="H73" s="27"/>
      <c r="I73" s="27"/>
      <c r="J73" s="27"/>
      <c r="K73" s="27"/>
      <c r="L73" s="27"/>
      <c r="M73" s="27"/>
      <c r="N73" s="27"/>
    </row>
    <row r="74" spans="4:14" ht="15" hidden="1" x14ac:dyDescent="0.15">
      <c r="D74" s="9" t="s">
        <v>32</v>
      </c>
      <c r="E74" s="27"/>
      <c r="F74" s="27"/>
      <c r="G74" s="27"/>
      <c r="H74" s="27"/>
      <c r="I74" s="27"/>
      <c r="J74" s="27"/>
      <c r="K74" s="27"/>
      <c r="L74" s="27"/>
      <c r="M74" s="27"/>
      <c r="N74" s="27"/>
    </row>
    <row r="75" spans="4:14" ht="15" hidden="1" x14ac:dyDescent="0.15">
      <c r="D75" s="9" t="s">
        <v>33</v>
      </c>
      <c r="E75" s="27"/>
      <c r="F75" s="27"/>
      <c r="G75" s="27"/>
      <c r="H75" s="27"/>
      <c r="I75" s="27"/>
      <c r="J75" s="27"/>
      <c r="K75" s="27"/>
      <c r="L75" s="27"/>
      <c r="M75" s="27"/>
      <c r="N75" s="27"/>
    </row>
    <row r="76" spans="4:14" ht="15" hidden="1" x14ac:dyDescent="0.15">
      <c r="D76" s="9" t="s">
        <v>34</v>
      </c>
      <c r="E76" s="27"/>
      <c r="F76" s="27"/>
      <c r="G76" s="27"/>
      <c r="H76" s="27"/>
      <c r="I76" s="27"/>
      <c r="J76" s="27"/>
      <c r="K76" s="27"/>
      <c r="L76" s="27"/>
      <c r="M76" s="27"/>
      <c r="N76" s="27"/>
    </row>
    <row r="77" spans="4:14" ht="15" hidden="1" x14ac:dyDescent="0.15">
      <c r="D77" s="9" t="s">
        <v>40</v>
      </c>
      <c r="E77" s="27"/>
      <c r="F77" s="27"/>
      <c r="G77" s="27"/>
      <c r="H77" s="27"/>
      <c r="I77" s="27"/>
      <c r="J77" s="27"/>
      <c r="K77" s="27"/>
      <c r="L77" s="27"/>
      <c r="M77" s="27"/>
      <c r="N77" s="27"/>
    </row>
    <row r="78" spans="4:14" ht="15" hidden="1" x14ac:dyDescent="0.15">
      <c r="D78" s="9" t="s">
        <v>36</v>
      </c>
      <c r="E78" s="27"/>
      <c r="F78" s="27"/>
      <c r="G78" s="27"/>
      <c r="H78" s="27"/>
      <c r="I78" s="27"/>
      <c r="J78" s="27"/>
      <c r="K78" s="27"/>
      <c r="L78" s="27"/>
      <c r="M78" s="27"/>
      <c r="N78" s="27"/>
    </row>
    <row r="79" spans="4:14" ht="15" hidden="1" x14ac:dyDescent="0.15">
      <c r="D79" s="19" t="s">
        <v>37</v>
      </c>
      <c r="E79" s="28"/>
      <c r="F79" s="28"/>
      <c r="G79" s="28"/>
      <c r="H79" s="28"/>
      <c r="I79" s="28"/>
      <c r="J79" s="28"/>
      <c r="K79" s="28"/>
      <c r="L79" s="28"/>
      <c r="M79" s="28"/>
      <c r="N79" s="28"/>
    </row>
  </sheetData>
  <mergeCells count="1">
    <mergeCell ref="D6:M6"/>
  </mergeCells>
  <conditionalFormatting sqref="E48:N79">
    <cfRule type="cellIs" dxfId="55" priority="19" operator="equal">
      <formula>0</formula>
    </cfRule>
  </conditionalFormatting>
  <conditionalFormatting sqref="O8:O12 O14:O39 N13:O13 E8:M39">
    <cfRule type="cellIs" dxfId="54" priority="16" operator="equal">
      <formula>0</formula>
    </cfRule>
  </conditionalFormatting>
  <conditionalFormatting sqref="N8:N12 N14:N39">
    <cfRule type="cellIs" dxfId="53" priority="15" operator="equal">
      <formula>0</formula>
    </cfRule>
  </conditionalFormatting>
  <dataValidations count="1">
    <dataValidation type="list" allowBlank="1" showInputMessage="1" showErrorMessage="1" sqref="D3">
      <formula1>#REF!</formula1>
    </dataValidation>
  </dataValidations>
  <pageMargins left="0.70866141732283472" right="0.70866141732283472" top="0.55118110236220474" bottom="0.35433070866141736" header="0.31496062992125984" footer="0.31496062992125984"/>
  <pageSetup paperSize="9" scale="48" fitToHeight="4" orientation="landscape" r:id="rId1"/>
  <headerFooter>
    <oddHeader>&amp;L&amp;F&amp;R&amp;A</oddHeader>
    <oddFooter>&amp;R&amp;P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0">
    <pageSetUpPr fitToPage="1"/>
  </sheetPr>
  <dimension ref="D1:AM113"/>
  <sheetViews>
    <sheetView topLeftCell="A79" zoomScale="80" zoomScaleNormal="80" workbookViewId="0">
      <selection activeCell="J93" sqref="J93"/>
    </sheetView>
  </sheetViews>
  <sheetFormatPr defaultRowHeight="10.5" x14ac:dyDescent="0.15"/>
  <cols>
    <col min="1" max="3" width="9.140625" style="2"/>
    <col min="4" max="4" width="5.140625" style="2" customWidth="1"/>
    <col min="5" max="15" width="15.5703125" style="2" customWidth="1"/>
    <col min="16" max="16" width="9.5703125" style="2" bestFit="1" customWidth="1"/>
    <col min="17" max="16384" width="9.140625" style="2"/>
  </cols>
  <sheetData>
    <row r="1" spans="4:15" ht="18.75" x14ac:dyDescent="0.15">
      <c r="D1" s="29" t="s">
        <v>43</v>
      </c>
    </row>
    <row r="2" spans="4:15" ht="11.25" x14ac:dyDescent="0.15">
      <c r="D2" s="30" t="s">
        <v>44</v>
      </c>
    </row>
    <row r="5" spans="4:15" ht="18.75" x14ac:dyDescent="0.15">
      <c r="D5" s="179" t="s">
        <v>46</v>
      </c>
      <c r="E5" s="180"/>
      <c r="F5" s="180"/>
      <c r="G5" s="180"/>
      <c r="H5" s="180"/>
      <c r="I5" s="180"/>
      <c r="J5" s="180"/>
      <c r="K5" s="180"/>
      <c r="L5" s="180"/>
      <c r="M5" s="180"/>
      <c r="N5" s="5" t="s">
        <v>2</v>
      </c>
      <c r="O5" s="5" t="s">
        <v>3</v>
      </c>
    </row>
    <row r="6" spans="4:15" ht="15" x14ac:dyDescent="0.15">
      <c r="D6" s="6">
        <v>171</v>
      </c>
      <c r="E6" s="7">
        <v>2004</v>
      </c>
      <c r="F6" s="7">
        <f t="shared" ref="F6:O6" si="0">E6+1</f>
        <v>2005</v>
      </c>
      <c r="G6" s="7">
        <f t="shared" si="0"/>
        <v>2006</v>
      </c>
      <c r="H6" s="7">
        <f t="shared" si="0"/>
        <v>2007</v>
      </c>
      <c r="I6" s="7">
        <f t="shared" si="0"/>
        <v>2008</v>
      </c>
      <c r="J6" s="7">
        <f t="shared" si="0"/>
        <v>2009</v>
      </c>
      <c r="K6" s="7">
        <f t="shared" si="0"/>
        <v>2010</v>
      </c>
      <c r="L6" s="7">
        <f t="shared" si="0"/>
        <v>2011</v>
      </c>
      <c r="M6" s="7">
        <f t="shared" si="0"/>
        <v>2012</v>
      </c>
      <c r="N6" s="8">
        <f t="shared" si="0"/>
        <v>2013</v>
      </c>
      <c r="O6" s="8">
        <f t="shared" si="0"/>
        <v>2014</v>
      </c>
    </row>
    <row r="7" spans="4:15" ht="15" x14ac:dyDescent="0.15">
      <c r="D7" s="9" t="s">
        <v>4</v>
      </c>
      <c r="E7" s="145">
        <v>971</v>
      </c>
      <c r="F7" s="146">
        <v>989</v>
      </c>
      <c r="G7" s="146">
        <v>1040</v>
      </c>
      <c r="H7" s="146">
        <v>1024</v>
      </c>
      <c r="I7" s="146">
        <v>1047</v>
      </c>
      <c r="J7" s="146">
        <v>1056</v>
      </c>
      <c r="K7" s="146">
        <v>1085</v>
      </c>
      <c r="L7" s="146">
        <v>1103</v>
      </c>
      <c r="M7" s="31">
        <v>1138</v>
      </c>
      <c r="N7" s="13">
        <v>1184</v>
      </c>
      <c r="O7" s="13">
        <v>1219</v>
      </c>
    </row>
    <row r="8" spans="4:15" ht="15" x14ac:dyDescent="0.15">
      <c r="D8" s="9" t="s">
        <v>5</v>
      </c>
      <c r="E8" s="15">
        <v>642.5555164000001</v>
      </c>
      <c r="F8" s="15">
        <v>701.92227779000007</v>
      </c>
      <c r="G8" s="15">
        <v>735.49967661999995</v>
      </c>
      <c r="H8" s="15">
        <v>759.40591857999993</v>
      </c>
      <c r="I8" s="15">
        <v>946.05345259000023</v>
      </c>
      <c r="J8" s="15">
        <v>871.16055818999985</v>
      </c>
      <c r="K8" s="15">
        <v>887.02194865000013</v>
      </c>
      <c r="L8" s="15">
        <v>888.20849575</v>
      </c>
      <c r="M8" s="32">
        <v>892.61031967000008</v>
      </c>
      <c r="N8" s="16">
        <v>1003.2466639800001</v>
      </c>
      <c r="O8" s="16">
        <v>1026.7715729800002</v>
      </c>
    </row>
    <row r="9" spans="4:15" ht="15" x14ac:dyDescent="0.15">
      <c r="D9" s="9" t="s">
        <v>6</v>
      </c>
      <c r="E9" s="17">
        <v>0</v>
      </c>
      <c r="F9" s="14">
        <v>0</v>
      </c>
      <c r="G9" s="14">
        <v>0</v>
      </c>
      <c r="H9" s="14">
        <v>3.3965509641513555E-2</v>
      </c>
      <c r="I9" s="14">
        <v>1.6528090750479174E-2</v>
      </c>
      <c r="J9" s="14">
        <v>2.3272984934215708E-2</v>
      </c>
      <c r="K9" s="14">
        <v>1.7269999999999997E-2</v>
      </c>
      <c r="L9" s="14">
        <v>2.0900000000000002E-2</v>
      </c>
      <c r="M9" s="32">
        <v>0</v>
      </c>
      <c r="N9" s="16">
        <v>0</v>
      </c>
      <c r="O9" s="16">
        <v>0</v>
      </c>
    </row>
    <row r="10" spans="4:15" ht="15" x14ac:dyDescent="0.15">
      <c r="D10" s="9" t="s">
        <v>8</v>
      </c>
      <c r="E10" s="18">
        <v>5975.098</v>
      </c>
      <c r="F10" s="15">
        <v>5953.3320000000003</v>
      </c>
      <c r="G10" s="15">
        <v>5915.9979999999996</v>
      </c>
      <c r="H10" s="15">
        <v>5968.7830000000004</v>
      </c>
      <c r="I10" s="15">
        <v>6321.1834220000001</v>
      </c>
      <c r="J10" s="15">
        <v>6600.4201039999998</v>
      </c>
      <c r="K10" s="15">
        <v>6815.8811289999994</v>
      </c>
      <c r="L10" s="15">
        <v>7067.0701289999997</v>
      </c>
      <c r="M10" s="32">
        <v>6751.3259470000003</v>
      </c>
      <c r="N10" s="16">
        <v>6512.4893069999998</v>
      </c>
      <c r="O10" s="16">
        <v>7263.9110000000001</v>
      </c>
    </row>
    <row r="11" spans="4:15" ht="15" x14ac:dyDescent="0.15">
      <c r="D11" s="9" t="s">
        <v>10</v>
      </c>
      <c r="E11" s="17">
        <v>0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  <c r="L11" s="14">
        <v>65</v>
      </c>
      <c r="M11" s="33">
        <v>0</v>
      </c>
      <c r="N11" s="16">
        <v>0</v>
      </c>
      <c r="O11" s="16">
        <v>0</v>
      </c>
    </row>
    <row r="12" spans="4:15" ht="15" x14ac:dyDescent="0.15">
      <c r="D12" s="9" t="s">
        <v>11</v>
      </c>
      <c r="E12" s="18">
        <v>0</v>
      </c>
      <c r="F12" s="15">
        <v>0</v>
      </c>
      <c r="G12" s="15">
        <v>0</v>
      </c>
      <c r="H12" s="15">
        <v>0</v>
      </c>
      <c r="I12" s="15">
        <v>333</v>
      </c>
      <c r="J12" s="15">
        <v>411</v>
      </c>
      <c r="K12" s="15">
        <v>551</v>
      </c>
      <c r="L12" s="15">
        <v>657</v>
      </c>
      <c r="M12" s="32">
        <v>662</v>
      </c>
      <c r="N12" s="16">
        <v>688</v>
      </c>
      <c r="O12" s="16">
        <v>699</v>
      </c>
    </row>
    <row r="13" spans="4:15" ht="15" x14ac:dyDescent="0.15">
      <c r="D13" s="9" t="s">
        <v>12</v>
      </c>
      <c r="E13" s="18">
        <v>28562.3</v>
      </c>
      <c r="F13" s="15">
        <v>30454.799999999999</v>
      </c>
      <c r="G13" s="15">
        <v>31757.599999999999</v>
      </c>
      <c r="H13" s="15">
        <v>33006.1</v>
      </c>
      <c r="I13" s="15">
        <v>33648</v>
      </c>
      <c r="J13" s="15">
        <v>35191.4</v>
      </c>
      <c r="K13" s="15">
        <v>38611.699999999997</v>
      </c>
      <c r="L13" s="15">
        <v>38484.1</v>
      </c>
      <c r="M13" s="32">
        <v>40728.800000000003</v>
      </c>
      <c r="N13" s="16">
        <v>41695</v>
      </c>
      <c r="O13" s="16">
        <v>42168</v>
      </c>
    </row>
    <row r="14" spans="4:15" ht="15" x14ac:dyDescent="0.15">
      <c r="D14" s="9" t="s">
        <v>13</v>
      </c>
      <c r="E14" s="17">
        <v>0</v>
      </c>
      <c r="F14" s="14">
        <v>0</v>
      </c>
      <c r="G14" s="14">
        <v>0</v>
      </c>
      <c r="H14" s="14">
        <v>0</v>
      </c>
      <c r="I14" s="14">
        <v>0</v>
      </c>
      <c r="J14" s="14">
        <v>0</v>
      </c>
      <c r="K14" s="14">
        <v>0</v>
      </c>
      <c r="L14" s="14">
        <v>781</v>
      </c>
      <c r="M14" s="33">
        <v>901</v>
      </c>
      <c r="N14" s="16">
        <v>901</v>
      </c>
      <c r="O14" s="16">
        <v>0</v>
      </c>
    </row>
    <row r="15" spans="4:15" ht="15" x14ac:dyDescent="0.15">
      <c r="D15" s="9" t="s">
        <v>14</v>
      </c>
      <c r="E15" s="18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32">
        <v>0</v>
      </c>
      <c r="N15" s="16">
        <v>0</v>
      </c>
      <c r="O15" s="16">
        <v>0</v>
      </c>
    </row>
    <row r="16" spans="4:15" ht="15" x14ac:dyDescent="0.15">
      <c r="D16" s="9" t="s">
        <v>15</v>
      </c>
      <c r="E16" s="18">
        <v>3267.657463</v>
      </c>
      <c r="F16" s="15">
        <v>3739.413669</v>
      </c>
      <c r="G16" s="15">
        <v>3748.6601405700003</v>
      </c>
      <c r="H16" s="15">
        <v>4314.0625524800007</v>
      </c>
      <c r="I16" s="15">
        <v>5265.1600520199991</v>
      </c>
      <c r="J16" s="15">
        <v>5054.0230399463026</v>
      </c>
      <c r="K16" s="15">
        <v>4619.8161619967004</v>
      </c>
      <c r="L16" s="15">
        <v>5313.5713396823012</v>
      </c>
      <c r="M16" s="32">
        <v>5491.7074389544996</v>
      </c>
      <c r="N16" s="16">
        <v>5630.1634629830987</v>
      </c>
      <c r="O16" s="16">
        <v>5815.5214724977004</v>
      </c>
    </row>
    <row r="17" spans="4:39" ht="15" x14ac:dyDescent="0.15">
      <c r="D17" s="9" t="s">
        <v>16</v>
      </c>
      <c r="E17" s="18">
        <v>85</v>
      </c>
      <c r="F17" s="15">
        <v>105</v>
      </c>
      <c r="G17" s="15">
        <v>98</v>
      </c>
      <c r="H17" s="15">
        <v>99</v>
      </c>
      <c r="I17" s="15">
        <v>140</v>
      </c>
      <c r="J17" s="15">
        <v>156</v>
      </c>
      <c r="K17" s="15">
        <v>162</v>
      </c>
      <c r="L17" s="15">
        <v>196</v>
      </c>
      <c r="M17" s="32">
        <v>212</v>
      </c>
      <c r="N17" s="16">
        <v>228</v>
      </c>
      <c r="O17" s="16">
        <v>250</v>
      </c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</row>
    <row r="18" spans="4:39" ht="15" x14ac:dyDescent="0.15">
      <c r="D18" s="9" t="s">
        <v>17</v>
      </c>
      <c r="E18" s="18">
        <v>4859</v>
      </c>
      <c r="F18" s="15">
        <v>5307.3510000000006</v>
      </c>
      <c r="G18" s="15">
        <v>5535.9629999999997</v>
      </c>
      <c r="H18" s="15">
        <v>5945.8969660263219</v>
      </c>
      <c r="I18" s="15">
        <v>6158.3795727949509</v>
      </c>
      <c r="J18" s="15">
        <v>6809.8888359261473</v>
      </c>
      <c r="K18" s="15">
        <v>7261.5735768660197</v>
      </c>
      <c r="L18" s="15">
        <v>7777.8071967781389</v>
      </c>
      <c r="M18" s="32">
        <v>8249.8160158794108</v>
      </c>
      <c r="N18" s="16">
        <v>8365</v>
      </c>
      <c r="O18" s="16">
        <v>0</v>
      </c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</row>
    <row r="19" spans="4:39" ht="15" x14ac:dyDescent="0.15">
      <c r="D19" s="9" t="s">
        <v>18</v>
      </c>
      <c r="E19" s="17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4">
        <v>0</v>
      </c>
      <c r="M19" s="32">
        <v>0</v>
      </c>
      <c r="N19" s="16">
        <v>0</v>
      </c>
      <c r="O19" s="16">
        <v>0</v>
      </c>
      <c r="AB19" s="34"/>
      <c r="AC19" s="34"/>
      <c r="AD19" s="34"/>
      <c r="AE19" s="34"/>
      <c r="AF19" s="34"/>
      <c r="AG19" s="34"/>
      <c r="AH19" s="34"/>
      <c r="AI19" s="34"/>
      <c r="AJ19" s="34"/>
      <c r="AK19" s="34"/>
      <c r="AL19" s="34"/>
      <c r="AM19" s="34"/>
    </row>
    <row r="20" spans="4:39" ht="15" x14ac:dyDescent="0.15">
      <c r="D20" s="9" t="s">
        <v>19</v>
      </c>
      <c r="E20" s="18"/>
      <c r="F20" s="15">
        <v>85</v>
      </c>
      <c r="G20" s="15">
        <v>124</v>
      </c>
      <c r="H20" s="15">
        <v>164</v>
      </c>
      <c r="I20" s="15">
        <v>171</v>
      </c>
      <c r="J20" s="15">
        <v>197</v>
      </c>
      <c r="K20" s="15">
        <v>188</v>
      </c>
      <c r="L20" s="15">
        <v>190</v>
      </c>
      <c r="M20" s="32">
        <v>183</v>
      </c>
      <c r="N20" s="16">
        <v>162</v>
      </c>
      <c r="O20" s="16">
        <v>0</v>
      </c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</row>
    <row r="21" spans="4:39" ht="15" x14ac:dyDescent="0.15">
      <c r="D21" s="9" t="s">
        <v>20</v>
      </c>
      <c r="E21" s="18">
        <v>2002</v>
      </c>
      <c r="F21" s="15">
        <v>2119</v>
      </c>
      <c r="G21" s="14">
        <f>AVERAGE(F21,H21)</f>
        <v>2273.5</v>
      </c>
      <c r="H21" s="15">
        <v>2428</v>
      </c>
      <c r="I21" s="15">
        <v>0</v>
      </c>
      <c r="J21" s="15">
        <v>0</v>
      </c>
      <c r="K21" s="15">
        <v>0</v>
      </c>
      <c r="L21" s="15">
        <v>0</v>
      </c>
      <c r="M21" s="32">
        <v>0</v>
      </c>
      <c r="N21" s="16">
        <v>0</v>
      </c>
      <c r="O21" s="16">
        <v>0</v>
      </c>
      <c r="AH21" s="34"/>
      <c r="AI21" s="34"/>
      <c r="AJ21" s="34"/>
      <c r="AK21" s="34"/>
      <c r="AL21" s="34"/>
      <c r="AM21" s="34"/>
    </row>
    <row r="22" spans="4:39" ht="15" x14ac:dyDescent="0.15">
      <c r="D22" s="9" t="s">
        <v>21</v>
      </c>
      <c r="E22" s="18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32">
        <v>0</v>
      </c>
      <c r="N22" s="16">
        <v>0</v>
      </c>
      <c r="O22" s="16">
        <v>0</v>
      </c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</row>
    <row r="23" spans="4:39" ht="15" x14ac:dyDescent="0.15">
      <c r="D23" s="9" t="s">
        <v>22</v>
      </c>
      <c r="E23" s="18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32">
        <v>0</v>
      </c>
      <c r="N23" s="16">
        <v>0</v>
      </c>
      <c r="O23" s="16">
        <v>0</v>
      </c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</row>
    <row r="24" spans="4:39" ht="15" x14ac:dyDescent="0.15">
      <c r="D24" s="9" t="s">
        <v>23</v>
      </c>
      <c r="E24" s="18">
        <v>1230</v>
      </c>
      <c r="F24" s="15">
        <v>1257</v>
      </c>
      <c r="G24" s="15">
        <v>1336</v>
      </c>
      <c r="H24" s="15">
        <v>1456</v>
      </c>
      <c r="I24" s="15">
        <v>1513</v>
      </c>
      <c r="J24" s="15">
        <v>1686</v>
      </c>
      <c r="K24" s="15">
        <v>1560</v>
      </c>
      <c r="L24" s="15">
        <v>1504</v>
      </c>
      <c r="M24" s="32">
        <v>1543</v>
      </c>
      <c r="N24" s="16">
        <v>1499</v>
      </c>
      <c r="O24" s="16">
        <v>1573</v>
      </c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</row>
    <row r="25" spans="4:39" ht="15" x14ac:dyDescent="0.15">
      <c r="D25" s="9" t="s">
        <v>24</v>
      </c>
      <c r="E25" s="18">
        <v>0</v>
      </c>
      <c r="F25" s="15">
        <v>0</v>
      </c>
      <c r="G25" s="15">
        <v>0</v>
      </c>
      <c r="H25" s="15">
        <v>0</v>
      </c>
      <c r="I25" s="15">
        <v>0</v>
      </c>
      <c r="J25" s="15">
        <v>0</v>
      </c>
      <c r="K25" s="15">
        <v>0</v>
      </c>
      <c r="L25" s="15">
        <v>0</v>
      </c>
      <c r="M25" s="32">
        <v>0</v>
      </c>
      <c r="N25" s="16">
        <v>0</v>
      </c>
      <c r="O25" s="16">
        <v>0</v>
      </c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</row>
    <row r="26" spans="4:39" ht="15" x14ac:dyDescent="0.15">
      <c r="D26" s="9" t="s">
        <v>25</v>
      </c>
      <c r="E26" s="18">
        <v>12.000375</v>
      </c>
      <c r="F26" s="15">
        <v>13.000159</v>
      </c>
      <c r="G26" s="15">
        <v>16</v>
      </c>
      <c r="H26" s="15">
        <v>18</v>
      </c>
      <c r="I26" s="15">
        <v>25</v>
      </c>
      <c r="J26" s="15">
        <v>32</v>
      </c>
      <c r="K26" s="15">
        <v>36</v>
      </c>
      <c r="L26" s="15">
        <v>48</v>
      </c>
      <c r="M26" s="32">
        <v>34</v>
      </c>
      <c r="N26" s="16">
        <v>34</v>
      </c>
      <c r="O26" s="16">
        <v>0</v>
      </c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</row>
    <row r="27" spans="4:39" ht="15" x14ac:dyDescent="0.15">
      <c r="D27" s="9" t="s">
        <v>26</v>
      </c>
      <c r="E27" s="18">
        <v>12.51</v>
      </c>
      <c r="F27" s="15">
        <v>12.42</v>
      </c>
      <c r="G27" s="15">
        <v>16.510000000000002</v>
      </c>
      <c r="H27" s="15">
        <v>19.010000000000002</v>
      </c>
      <c r="I27" s="15">
        <v>29.21</v>
      </c>
      <c r="J27" s="15">
        <v>38.21</v>
      </c>
      <c r="K27" s="15">
        <v>13.43</v>
      </c>
      <c r="L27" s="15"/>
      <c r="M27" s="32"/>
      <c r="N27" s="16"/>
      <c r="O27" s="16">
        <v>0</v>
      </c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</row>
    <row r="28" spans="4:39" ht="15" x14ac:dyDescent="0.15">
      <c r="D28" s="9" t="s">
        <v>27</v>
      </c>
      <c r="E28" s="18">
        <v>0</v>
      </c>
      <c r="F28" s="15">
        <v>0</v>
      </c>
      <c r="G28" s="15">
        <v>1.8</v>
      </c>
      <c r="H28" s="15">
        <v>2.6</v>
      </c>
      <c r="I28" s="15">
        <v>2.5</v>
      </c>
      <c r="J28" s="15">
        <v>2.6</v>
      </c>
      <c r="K28" s="15">
        <v>3.3</v>
      </c>
      <c r="L28" s="15">
        <v>3.1</v>
      </c>
      <c r="M28" s="32">
        <v>3.1</v>
      </c>
      <c r="N28" s="16">
        <v>3.6</v>
      </c>
      <c r="O28" s="16">
        <v>4.4000000000000004</v>
      </c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</row>
    <row r="29" spans="4:39" ht="15" x14ac:dyDescent="0.15">
      <c r="D29" s="9" t="s">
        <v>28</v>
      </c>
      <c r="E29" s="17">
        <v>0</v>
      </c>
      <c r="F29" s="14">
        <v>0</v>
      </c>
      <c r="G29" s="14">
        <v>0</v>
      </c>
      <c r="H29" s="14">
        <v>31332</v>
      </c>
      <c r="I29" s="14">
        <v>33188</v>
      </c>
      <c r="J29" s="14">
        <v>34429</v>
      </c>
      <c r="K29" s="14">
        <v>37509</v>
      </c>
      <c r="L29" s="14">
        <v>38611</v>
      </c>
      <c r="M29" s="33">
        <v>37069</v>
      </c>
      <c r="N29" s="16">
        <v>38235</v>
      </c>
      <c r="O29" s="16">
        <v>38222</v>
      </c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</row>
    <row r="30" spans="4:39" ht="15" x14ac:dyDescent="0.15">
      <c r="D30" s="9" t="s">
        <v>29</v>
      </c>
      <c r="E30" s="18">
        <v>3119</v>
      </c>
      <c r="F30" s="15">
        <v>3000</v>
      </c>
      <c r="G30" s="15">
        <v>3092</v>
      </c>
      <c r="H30" s="15">
        <v>3267</v>
      </c>
      <c r="I30" s="15">
        <v>3496</v>
      </c>
      <c r="J30" s="15">
        <v>3476</v>
      </c>
      <c r="K30" s="15">
        <v>3581</v>
      </c>
      <c r="L30" s="15">
        <v>3723</v>
      </c>
      <c r="M30" s="32">
        <v>3891</v>
      </c>
      <c r="N30" s="16">
        <v>4960</v>
      </c>
      <c r="O30" s="16">
        <v>5124.4419290862279</v>
      </c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</row>
    <row r="31" spans="4:39" ht="15" x14ac:dyDescent="0.15">
      <c r="D31" s="9" t="s">
        <v>30</v>
      </c>
      <c r="E31" s="17">
        <v>59</v>
      </c>
      <c r="F31" s="14">
        <v>63</v>
      </c>
      <c r="G31" s="14">
        <v>67</v>
      </c>
      <c r="H31" s="14">
        <v>71</v>
      </c>
      <c r="I31" s="14">
        <v>95</v>
      </c>
      <c r="J31" s="14">
        <v>121</v>
      </c>
      <c r="K31" s="14">
        <v>141</v>
      </c>
      <c r="L31" s="14">
        <v>182</v>
      </c>
      <c r="M31" s="33">
        <v>167</v>
      </c>
      <c r="N31" s="16">
        <v>167</v>
      </c>
      <c r="O31" s="16">
        <v>0</v>
      </c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</row>
    <row r="32" spans="4:39" ht="15" x14ac:dyDescent="0.15">
      <c r="D32" s="9" t="s">
        <v>31</v>
      </c>
      <c r="E32" s="17">
        <v>358.94899999999996</v>
      </c>
      <c r="F32" s="14">
        <v>298.827</v>
      </c>
      <c r="G32" s="14">
        <v>326.50400000000002</v>
      </c>
      <c r="H32" s="15">
        <v>343.51500000000004</v>
      </c>
      <c r="I32" s="15">
        <v>374.298</v>
      </c>
      <c r="J32" s="15">
        <v>408.15899999999999</v>
      </c>
      <c r="K32" s="15">
        <v>420.51400000000001</v>
      </c>
      <c r="L32" s="15">
        <v>440.75699999999995</v>
      </c>
      <c r="M32" s="32">
        <v>437.28199999999998</v>
      </c>
      <c r="N32" s="16">
        <v>447.608</v>
      </c>
      <c r="O32" s="16">
        <v>450.06765189273182</v>
      </c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</row>
    <row r="33" spans="4:39" ht="15" x14ac:dyDescent="0.15">
      <c r="D33" s="9" t="s">
        <v>32</v>
      </c>
      <c r="E33" s="17">
        <v>3.2767682420790001</v>
      </c>
      <c r="F33" s="132">
        <f>(E33+($E$33*($J$33/$E$33-1)/5))</f>
        <v>4.8214145936632002</v>
      </c>
      <c r="G33" s="132">
        <f>(F33+($E$33*($J$33/$E$33-1)/5))</f>
        <v>6.3660609452474004</v>
      </c>
      <c r="H33" s="132">
        <f>(G33+($E$33*($J$33/$E$33-1)/5))</f>
        <v>7.9107072968316006</v>
      </c>
      <c r="I33" s="132">
        <f>(H33+($E$33*($J$33/$E$33-1)/5))</f>
        <v>9.4553536484157998</v>
      </c>
      <c r="J33" s="14">
        <v>11</v>
      </c>
      <c r="K33" s="14">
        <v>3.9</v>
      </c>
      <c r="L33" s="14">
        <v>6.6999999999999993</v>
      </c>
      <c r="M33" s="33">
        <v>10</v>
      </c>
      <c r="N33" s="16">
        <v>10</v>
      </c>
      <c r="O33" s="16">
        <v>0</v>
      </c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</row>
    <row r="34" spans="4:39" ht="15" x14ac:dyDescent="0.15">
      <c r="D34" s="9" t="s">
        <v>33</v>
      </c>
      <c r="E34" s="18">
        <v>0</v>
      </c>
      <c r="F34" s="15">
        <v>0</v>
      </c>
      <c r="G34" s="15">
        <v>0</v>
      </c>
      <c r="H34" s="15">
        <v>0</v>
      </c>
      <c r="I34" s="15">
        <v>0</v>
      </c>
      <c r="J34" s="15">
        <v>0</v>
      </c>
      <c r="K34" s="15">
        <v>0</v>
      </c>
      <c r="L34" s="15">
        <v>0</v>
      </c>
      <c r="M34" s="32">
        <v>0</v>
      </c>
      <c r="N34" s="16">
        <v>0</v>
      </c>
      <c r="O34" s="16">
        <v>0</v>
      </c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</row>
    <row r="35" spans="4:39" ht="15" x14ac:dyDescent="0.15">
      <c r="D35" s="9" t="s">
        <v>34</v>
      </c>
      <c r="E35" s="17">
        <v>60126</v>
      </c>
      <c r="F35" s="14">
        <v>63698</v>
      </c>
      <c r="G35" s="14">
        <v>69701</v>
      </c>
      <c r="H35" s="14">
        <v>297</v>
      </c>
      <c r="I35" s="14">
        <v>322</v>
      </c>
      <c r="J35" s="14">
        <v>341</v>
      </c>
      <c r="K35" s="14">
        <v>368</v>
      </c>
      <c r="L35" s="14">
        <v>373</v>
      </c>
      <c r="M35" s="33">
        <v>404</v>
      </c>
      <c r="N35" s="16">
        <v>416.2</v>
      </c>
      <c r="O35" s="16">
        <v>0</v>
      </c>
    </row>
    <row r="36" spans="4:39" ht="15" x14ac:dyDescent="0.15">
      <c r="D36" s="9" t="s">
        <v>35</v>
      </c>
      <c r="E36" s="18">
        <v>0</v>
      </c>
      <c r="F36" s="15">
        <v>0</v>
      </c>
      <c r="G36" s="15">
        <v>0</v>
      </c>
      <c r="H36" s="15">
        <v>0</v>
      </c>
      <c r="I36" s="15">
        <v>0</v>
      </c>
      <c r="J36" s="15">
        <v>0</v>
      </c>
      <c r="K36" s="15">
        <v>0</v>
      </c>
      <c r="L36" s="15">
        <v>0</v>
      </c>
      <c r="M36" s="32">
        <v>0</v>
      </c>
      <c r="N36" s="16">
        <v>0</v>
      </c>
      <c r="O36" s="16">
        <v>0</v>
      </c>
    </row>
    <row r="37" spans="4:39" ht="15" x14ac:dyDescent="0.15">
      <c r="D37" s="9" t="s">
        <v>36</v>
      </c>
      <c r="E37" s="18">
        <v>748.98199999999997</v>
      </c>
      <c r="F37" s="15">
        <v>885</v>
      </c>
      <c r="G37" s="15">
        <v>757</v>
      </c>
      <c r="H37" s="15">
        <v>899</v>
      </c>
      <c r="I37" s="15">
        <v>1047</v>
      </c>
      <c r="J37" s="15">
        <v>1243</v>
      </c>
      <c r="K37" s="15">
        <v>1358</v>
      </c>
      <c r="L37" s="15">
        <v>1513</v>
      </c>
      <c r="M37" s="32">
        <v>1544</v>
      </c>
      <c r="N37" s="16">
        <v>1768</v>
      </c>
      <c r="O37" s="16">
        <v>0</v>
      </c>
    </row>
    <row r="38" spans="4:39" ht="15" x14ac:dyDescent="0.15">
      <c r="D38" s="19" t="s">
        <v>37</v>
      </c>
      <c r="E38" s="21">
        <v>2578.4802694850932</v>
      </c>
      <c r="F38" s="20">
        <v>2764.3620467773221</v>
      </c>
      <c r="G38" s="20">
        <v>2978.0234173443146</v>
      </c>
      <c r="H38" s="20">
        <v>3161.4074991841662</v>
      </c>
      <c r="I38" s="20">
        <v>2986.8673015877498</v>
      </c>
      <c r="J38" s="20">
        <v>3067.6095345254448</v>
      </c>
      <c r="K38" s="20">
        <v>3647.5597701149427</v>
      </c>
      <c r="L38" s="20">
        <v>3571.3655172413796</v>
      </c>
      <c r="M38" s="35">
        <v>3671.4528735632189</v>
      </c>
      <c r="N38" s="22">
        <v>3618.0128620355981</v>
      </c>
      <c r="O38" s="22">
        <v>0</v>
      </c>
    </row>
    <row r="41" spans="4:39" x14ac:dyDescent="0.15">
      <c r="H41" s="37"/>
      <c r="I41" s="37"/>
      <c r="J41" s="37"/>
      <c r="K41" s="37"/>
      <c r="L41" s="37"/>
      <c r="M41" s="37"/>
    </row>
    <row r="42" spans="4:39" ht="18.75" x14ac:dyDescent="0.15">
      <c r="D42" s="179" t="s">
        <v>47</v>
      </c>
      <c r="E42" s="180"/>
      <c r="F42" s="180"/>
      <c r="G42" s="180"/>
      <c r="H42" s="180"/>
      <c r="I42" s="180"/>
      <c r="J42" s="180"/>
      <c r="K42" s="180"/>
      <c r="L42" s="180"/>
      <c r="M42" s="180"/>
      <c r="N42" s="5" t="s">
        <v>2</v>
      </c>
      <c r="O42" s="5" t="s">
        <v>3</v>
      </c>
    </row>
    <row r="43" spans="4:39" ht="15" x14ac:dyDescent="0.15">
      <c r="D43" s="6">
        <v>172</v>
      </c>
      <c r="E43" s="7">
        <v>2004</v>
      </c>
      <c r="F43" s="7">
        <f t="shared" ref="F43:O43" si="1">E43+1</f>
        <v>2005</v>
      </c>
      <c r="G43" s="7">
        <f t="shared" si="1"/>
        <v>2006</v>
      </c>
      <c r="H43" s="7">
        <f t="shared" si="1"/>
        <v>2007</v>
      </c>
      <c r="I43" s="7">
        <f t="shared" si="1"/>
        <v>2008</v>
      </c>
      <c r="J43" s="7">
        <f t="shared" si="1"/>
        <v>2009</v>
      </c>
      <c r="K43" s="7">
        <f t="shared" si="1"/>
        <v>2010</v>
      </c>
      <c r="L43" s="7">
        <f t="shared" si="1"/>
        <v>2011</v>
      </c>
      <c r="M43" s="7">
        <f t="shared" si="1"/>
        <v>2012</v>
      </c>
      <c r="N43" s="8">
        <f t="shared" si="1"/>
        <v>2013</v>
      </c>
      <c r="O43" s="8">
        <f t="shared" si="1"/>
        <v>2014</v>
      </c>
    </row>
    <row r="44" spans="4:39" ht="15" x14ac:dyDescent="0.15">
      <c r="D44" s="9" t="s">
        <v>4</v>
      </c>
      <c r="E44" s="11">
        <v>971</v>
      </c>
      <c r="F44" s="10">
        <v>989</v>
      </c>
      <c r="G44" s="10">
        <v>997</v>
      </c>
      <c r="H44" s="10">
        <v>1024</v>
      </c>
      <c r="I44" s="10">
        <v>1047</v>
      </c>
      <c r="J44" s="10">
        <v>1056</v>
      </c>
      <c r="K44" s="10">
        <v>1085</v>
      </c>
      <c r="L44" s="10">
        <v>1103</v>
      </c>
      <c r="M44" s="31">
        <v>1138</v>
      </c>
      <c r="N44" s="13">
        <v>1184</v>
      </c>
      <c r="O44" s="13">
        <v>1219</v>
      </c>
    </row>
    <row r="45" spans="4:39" ht="15" x14ac:dyDescent="0.15">
      <c r="D45" s="9" t="s">
        <v>5</v>
      </c>
      <c r="E45" s="15">
        <v>587.55660517000013</v>
      </c>
      <c r="F45" s="15">
        <v>629.21932312000001</v>
      </c>
      <c r="G45" s="15">
        <v>660.92194853000001</v>
      </c>
      <c r="H45" s="15">
        <v>720.76443431999996</v>
      </c>
      <c r="I45" s="15">
        <v>777.86754164000013</v>
      </c>
      <c r="J45" s="15">
        <v>808.00903776999996</v>
      </c>
      <c r="K45" s="15">
        <v>824.32168131999993</v>
      </c>
      <c r="L45" s="15">
        <v>860.66276285999993</v>
      </c>
      <c r="M45" s="32">
        <v>888.20696371999998</v>
      </c>
      <c r="N45" s="32">
        <v>931.47935540000014</v>
      </c>
      <c r="O45" s="32">
        <v>970.66826327000001</v>
      </c>
    </row>
    <row r="46" spans="4:39" ht="15" x14ac:dyDescent="0.15">
      <c r="D46" s="9" t="s">
        <v>6</v>
      </c>
      <c r="E46" s="17">
        <v>0</v>
      </c>
      <c r="F46" s="14">
        <v>0</v>
      </c>
      <c r="G46" s="14">
        <v>0</v>
      </c>
      <c r="H46" s="14">
        <v>3.2900970000000002E-2</v>
      </c>
      <c r="I46" s="14">
        <v>1.5923590000000001E-2</v>
      </c>
      <c r="J46" s="14">
        <v>2.1045240000000003E-2</v>
      </c>
      <c r="K46" s="14">
        <v>1.6299999999999999E-2</v>
      </c>
      <c r="L46" s="14">
        <v>2.4E-2</v>
      </c>
      <c r="M46" s="32">
        <v>1</v>
      </c>
      <c r="N46" s="16">
        <v>25</v>
      </c>
      <c r="O46" s="16">
        <v>25</v>
      </c>
    </row>
    <row r="47" spans="4:39" ht="15" x14ac:dyDescent="0.15">
      <c r="D47" s="9" t="s">
        <v>8</v>
      </c>
      <c r="E47" s="18">
        <v>5823.93</v>
      </c>
      <c r="F47" s="15">
        <v>5773.4759999999997</v>
      </c>
      <c r="G47" s="15">
        <v>5740.366</v>
      </c>
      <c r="H47" s="15">
        <v>5930.4970000000003</v>
      </c>
      <c r="I47" s="15">
        <v>6335.4815900000003</v>
      </c>
      <c r="J47" s="15">
        <v>6570.6619689999998</v>
      </c>
      <c r="K47" s="15">
        <v>6777.6297679999998</v>
      </c>
      <c r="L47" s="15">
        <v>7019.6780509999999</v>
      </c>
      <c r="M47" s="32">
        <v>6563.6198599999998</v>
      </c>
      <c r="N47" s="16">
        <v>6974.8355590000001</v>
      </c>
      <c r="O47" s="16">
        <v>7244.4279999999999</v>
      </c>
    </row>
    <row r="48" spans="4:39" ht="15" x14ac:dyDescent="0.15">
      <c r="D48" s="9" t="s">
        <v>10</v>
      </c>
      <c r="E48" s="17">
        <v>0</v>
      </c>
      <c r="F48" s="14">
        <v>0</v>
      </c>
      <c r="G48" s="14">
        <v>0</v>
      </c>
      <c r="H48" s="14">
        <v>0</v>
      </c>
      <c r="I48" s="14">
        <v>45</v>
      </c>
      <c r="J48" s="14">
        <v>52</v>
      </c>
      <c r="K48" s="14">
        <v>56</v>
      </c>
      <c r="L48" s="14">
        <v>47</v>
      </c>
      <c r="M48" s="33">
        <v>52</v>
      </c>
      <c r="N48" s="16">
        <v>65</v>
      </c>
      <c r="O48" s="16">
        <v>70</v>
      </c>
    </row>
    <row r="49" spans="4:15" ht="15" x14ac:dyDescent="0.15">
      <c r="D49" s="9" t="s">
        <v>11</v>
      </c>
      <c r="E49" s="18">
        <v>0</v>
      </c>
      <c r="F49" s="15">
        <v>0</v>
      </c>
      <c r="G49" s="15">
        <v>0</v>
      </c>
      <c r="H49" s="15">
        <v>0</v>
      </c>
      <c r="I49" s="15">
        <v>333</v>
      </c>
      <c r="J49" s="15">
        <v>411</v>
      </c>
      <c r="K49" s="15">
        <v>551</v>
      </c>
      <c r="L49" s="15">
        <v>478</v>
      </c>
      <c r="M49" s="32">
        <v>662</v>
      </c>
      <c r="N49" s="16">
        <v>688</v>
      </c>
      <c r="O49" s="16">
        <v>699</v>
      </c>
    </row>
    <row r="50" spans="4:15" ht="15" x14ac:dyDescent="0.15">
      <c r="D50" s="9" t="s">
        <v>12</v>
      </c>
      <c r="E50" s="18">
        <v>16553.400000000001</v>
      </c>
      <c r="F50" s="15">
        <v>17300.2</v>
      </c>
      <c r="G50" s="15">
        <v>17838.5</v>
      </c>
      <c r="H50" s="15">
        <v>18897.599999999999</v>
      </c>
      <c r="I50" s="15">
        <v>20169</v>
      </c>
      <c r="J50" s="15">
        <v>21121.1</v>
      </c>
      <c r="K50" s="15">
        <v>21915.5</v>
      </c>
      <c r="L50" s="15">
        <v>22774.1</v>
      </c>
      <c r="M50" s="32">
        <v>23287</v>
      </c>
      <c r="N50" s="16">
        <v>24349</v>
      </c>
      <c r="O50" s="16">
        <v>24791</v>
      </c>
    </row>
    <row r="51" spans="4:15" ht="15" x14ac:dyDescent="0.15">
      <c r="D51" s="9" t="s">
        <v>13</v>
      </c>
      <c r="E51" s="17">
        <v>0</v>
      </c>
      <c r="F51" s="14">
        <v>0</v>
      </c>
      <c r="G51" s="14">
        <v>0</v>
      </c>
      <c r="H51" s="14">
        <v>0</v>
      </c>
      <c r="I51" s="14">
        <v>0</v>
      </c>
      <c r="J51" s="14">
        <v>0</v>
      </c>
      <c r="K51" s="14">
        <v>0</v>
      </c>
      <c r="L51" s="14">
        <v>0</v>
      </c>
      <c r="M51" s="33">
        <v>0</v>
      </c>
      <c r="N51" s="16">
        <v>921</v>
      </c>
      <c r="O51" s="16">
        <v>1139</v>
      </c>
    </row>
    <row r="52" spans="4:15" ht="15" x14ac:dyDescent="0.15">
      <c r="D52" s="9" t="s">
        <v>14</v>
      </c>
      <c r="E52" s="18">
        <v>17.100000000000001</v>
      </c>
      <c r="F52" s="15">
        <v>21.6</v>
      </c>
      <c r="G52" s="15">
        <v>20.9</v>
      </c>
      <c r="H52" s="15">
        <v>26.4</v>
      </c>
      <c r="I52" s="15">
        <v>46.939799999999998</v>
      </c>
      <c r="J52" s="15">
        <v>56.578105600000001</v>
      </c>
      <c r="K52" s="15">
        <v>68.81374679999999</v>
      </c>
      <c r="L52" s="15">
        <v>4.0670000000000002</v>
      </c>
      <c r="M52" s="32">
        <v>4.3620000000000001</v>
      </c>
      <c r="N52" s="16">
        <v>4.907</v>
      </c>
      <c r="O52" s="16">
        <v>5.3040000000000003</v>
      </c>
    </row>
    <row r="53" spans="4:15" ht="15" x14ac:dyDescent="0.15">
      <c r="D53" s="9" t="s">
        <v>15</v>
      </c>
      <c r="E53" s="18">
        <v>3173.296863</v>
      </c>
      <c r="F53" s="15">
        <v>3443.9920390000002</v>
      </c>
      <c r="G53" s="15">
        <v>3748.6601405700003</v>
      </c>
      <c r="H53" s="15">
        <v>4192.2643452000002</v>
      </c>
      <c r="I53" s="15">
        <v>4596.0361394900001</v>
      </c>
      <c r="J53" s="15">
        <v>5007.3401077375011</v>
      </c>
      <c r="K53" s="15">
        <v>4550.0550929362998</v>
      </c>
      <c r="L53" s="15">
        <v>5324.0180406499012</v>
      </c>
      <c r="M53" s="32">
        <v>5425.2473031308991</v>
      </c>
      <c r="N53" s="16">
        <v>5659.8077464916996</v>
      </c>
      <c r="O53" s="16">
        <v>5487.4648942300009</v>
      </c>
    </row>
    <row r="54" spans="4:15" ht="15" x14ac:dyDescent="0.15">
      <c r="D54" s="9" t="s">
        <v>16</v>
      </c>
      <c r="E54" s="18">
        <v>0</v>
      </c>
      <c r="F54" s="15">
        <v>0</v>
      </c>
      <c r="G54" s="15">
        <v>0</v>
      </c>
      <c r="H54" s="15">
        <v>0</v>
      </c>
      <c r="I54" s="15">
        <v>0</v>
      </c>
      <c r="J54" s="15">
        <v>0</v>
      </c>
      <c r="K54" s="15">
        <v>0</v>
      </c>
      <c r="L54" s="15">
        <v>0</v>
      </c>
      <c r="M54" s="32">
        <v>0</v>
      </c>
      <c r="N54" s="16">
        <v>220</v>
      </c>
      <c r="O54" s="16">
        <v>240</v>
      </c>
    </row>
    <row r="55" spans="4:15" ht="15" x14ac:dyDescent="0.15">
      <c r="D55" s="9" t="s">
        <v>17</v>
      </c>
      <c r="E55" s="18">
        <v>4455.8379396847704</v>
      </c>
      <c r="F55" s="15">
        <v>4716.34</v>
      </c>
      <c r="G55" s="15">
        <v>4973.9830000000002</v>
      </c>
      <c r="H55" s="15">
        <v>5310.5605382170024</v>
      </c>
      <c r="I55" s="15">
        <v>5887.958208889364</v>
      </c>
      <c r="J55" s="15">
        <v>6238.2310884662511</v>
      </c>
      <c r="K55" s="15">
        <v>6753.9449687407214</v>
      </c>
      <c r="L55" s="15">
        <v>7238.5729499511781</v>
      </c>
      <c r="M55" s="32">
        <v>7583.0308784033368</v>
      </c>
      <c r="N55" s="16">
        <v>7783</v>
      </c>
      <c r="O55" s="16">
        <v>7906</v>
      </c>
    </row>
    <row r="56" spans="4:15" ht="15" x14ac:dyDescent="0.15">
      <c r="D56" s="9" t="s">
        <v>18</v>
      </c>
      <c r="E56" s="17">
        <v>0</v>
      </c>
      <c r="F56" s="14">
        <v>0</v>
      </c>
      <c r="G56" s="14">
        <v>0</v>
      </c>
      <c r="H56" s="14">
        <v>0</v>
      </c>
      <c r="I56" s="14">
        <v>6</v>
      </c>
      <c r="J56" s="14">
        <v>6</v>
      </c>
      <c r="K56" s="14">
        <v>10</v>
      </c>
      <c r="L56" s="14">
        <v>8.5</v>
      </c>
      <c r="M56" s="32">
        <v>8.14</v>
      </c>
      <c r="N56" s="16">
        <v>0</v>
      </c>
      <c r="O56" s="16">
        <v>0</v>
      </c>
    </row>
    <row r="57" spans="4:15" ht="15" x14ac:dyDescent="0.15">
      <c r="D57" s="9" t="s">
        <v>19</v>
      </c>
      <c r="E57" s="18">
        <v>0</v>
      </c>
      <c r="F57" s="15">
        <v>111</v>
      </c>
      <c r="G57" s="15">
        <v>126</v>
      </c>
      <c r="H57" s="15">
        <v>161</v>
      </c>
      <c r="I57" s="15">
        <v>181</v>
      </c>
      <c r="J57" s="15">
        <v>207</v>
      </c>
      <c r="K57" s="15">
        <v>192</v>
      </c>
      <c r="L57" s="15">
        <v>195</v>
      </c>
      <c r="M57" s="32">
        <v>184</v>
      </c>
      <c r="N57" s="16">
        <v>163</v>
      </c>
      <c r="O57" s="16">
        <v>156</v>
      </c>
    </row>
    <row r="58" spans="4:15" ht="15" x14ac:dyDescent="0.15">
      <c r="D58" s="9" t="s">
        <v>20</v>
      </c>
      <c r="E58" s="18">
        <v>424</v>
      </c>
      <c r="F58" s="15">
        <v>504</v>
      </c>
      <c r="G58" s="15">
        <v>764</v>
      </c>
      <c r="H58" s="15">
        <v>719</v>
      </c>
      <c r="I58" s="15">
        <v>1068</v>
      </c>
      <c r="J58" s="15">
        <v>1355</v>
      </c>
      <c r="K58" s="15">
        <v>2593</v>
      </c>
      <c r="L58" s="15">
        <v>1172</v>
      </c>
      <c r="M58" s="32">
        <v>1730</v>
      </c>
      <c r="N58" s="16">
        <v>2856</v>
      </c>
      <c r="O58" s="16">
        <v>3606</v>
      </c>
    </row>
    <row r="59" spans="4:15" ht="15" x14ac:dyDescent="0.15">
      <c r="D59" s="9" t="s">
        <v>21</v>
      </c>
      <c r="E59" s="18">
        <v>0</v>
      </c>
      <c r="F59" s="15">
        <v>0</v>
      </c>
      <c r="G59" s="15">
        <v>0</v>
      </c>
      <c r="H59" s="15">
        <v>0</v>
      </c>
      <c r="I59" s="15">
        <v>0</v>
      </c>
      <c r="J59" s="15">
        <v>0</v>
      </c>
      <c r="K59" s="15">
        <v>0</v>
      </c>
      <c r="L59" s="15">
        <v>0</v>
      </c>
      <c r="M59" s="32">
        <v>0</v>
      </c>
      <c r="N59" s="16">
        <v>0</v>
      </c>
      <c r="O59" s="16">
        <v>0</v>
      </c>
    </row>
    <row r="60" spans="4:15" ht="15" x14ac:dyDescent="0.15">
      <c r="D60" s="9" t="s">
        <v>22</v>
      </c>
      <c r="E60" s="18">
        <v>0</v>
      </c>
      <c r="F60" s="15">
        <v>0</v>
      </c>
      <c r="G60" s="15">
        <v>0</v>
      </c>
      <c r="H60" s="15">
        <v>0</v>
      </c>
      <c r="I60" s="15">
        <v>0</v>
      </c>
      <c r="J60" s="15">
        <v>0</v>
      </c>
      <c r="K60" s="15">
        <v>0</v>
      </c>
      <c r="L60" s="15">
        <v>0</v>
      </c>
      <c r="M60" s="32">
        <v>0</v>
      </c>
      <c r="N60" s="16">
        <v>0</v>
      </c>
      <c r="O60" s="16">
        <v>0</v>
      </c>
    </row>
    <row r="61" spans="4:15" ht="15" x14ac:dyDescent="0.15">
      <c r="D61" s="9" t="s">
        <v>23</v>
      </c>
      <c r="E61" s="18">
        <v>1166</v>
      </c>
      <c r="F61" s="15">
        <v>1198</v>
      </c>
      <c r="G61" s="15">
        <v>1296</v>
      </c>
      <c r="H61" s="15">
        <v>1399</v>
      </c>
      <c r="I61" s="15">
        <v>1457</v>
      </c>
      <c r="J61" s="15">
        <v>1546</v>
      </c>
      <c r="K61" s="15">
        <v>1510</v>
      </c>
      <c r="L61" s="15">
        <v>1475</v>
      </c>
      <c r="M61" s="32">
        <v>1520</v>
      </c>
      <c r="N61" s="16">
        <v>1465</v>
      </c>
      <c r="O61" s="16">
        <v>1445</v>
      </c>
    </row>
    <row r="62" spans="4:15" ht="15" x14ac:dyDescent="0.15">
      <c r="D62" s="9" t="s">
        <v>24</v>
      </c>
      <c r="E62" s="18">
        <v>0</v>
      </c>
      <c r="F62" s="15">
        <v>0</v>
      </c>
      <c r="G62" s="15">
        <v>0</v>
      </c>
      <c r="H62" s="15">
        <v>0</v>
      </c>
      <c r="I62" s="15">
        <v>0</v>
      </c>
      <c r="J62" s="15">
        <v>0</v>
      </c>
      <c r="K62" s="15">
        <v>0</v>
      </c>
      <c r="L62" s="15">
        <v>0</v>
      </c>
      <c r="M62" s="32">
        <v>0</v>
      </c>
      <c r="N62" s="16">
        <v>0</v>
      </c>
      <c r="O62" s="16">
        <v>0</v>
      </c>
    </row>
    <row r="63" spans="4:15" ht="15" x14ac:dyDescent="0.15">
      <c r="D63" s="9" t="s">
        <v>25</v>
      </c>
      <c r="E63" s="18">
        <v>12</v>
      </c>
      <c r="F63" s="15">
        <v>13</v>
      </c>
      <c r="G63" s="15">
        <v>15</v>
      </c>
      <c r="H63" s="15">
        <v>17</v>
      </c>
      <c r="I63" s="15">
        <v>23</v>
      </c>
      <c r="J63" s="15">
        <v>26</v>
      </c>
      <c r="K63" s="15">
        <v>32</v>
      </c>
      <c r="L63" s="15">
        <v>42</v>
      </c>
      <c r="M63" s="32">
        <v>32</v>
      </c>
      <c r="N63" s="16">
        <v>37</v>
      </c>
      <c r="O63" s="16">
        <v>40</v>
      </c>
    </row>
    <row r="64" spans="4:15" ht="15" x14ac:dyDescent="0.15">
      <c r="D64" s="9" t="s">
        <v>26</v>
      </c>
      <c r="E64" s="18">
        <v>10.75</v>
      </c>
      <c r="F64" s="15">
        <v>12</v>
      </c>
      <c r="G64" s="15">
        <v>15.14</v>
      </c>
      <c r="H64" s="15">
        <v>18.329999999999998</v>
      </c>
      <c r="I64" s="15">
        <v>27.42</v>
      </c>
      <c r="J64" s="15">
        <v>36.07</v>
      </c>
      <c r="K64" s="15">
        <v>16.73</v>
      </c>
      <c r="L64" s="15">
        <v>11.46</v>
      </c>
      <c r="M64" s="32">
        <v>13.6</v>
      </c>
      <c r="N64" s="16">
        <v>21.5</v>
      </c>
      <c r="O64" s="16">
        <v>22.27</v>
      </c>
    </row>
    <row r="65" spans="4:15" ht="15" x14ac:dyDescent="0.15">
      <c r="D65" s="9" t="s">
        <v>27</v>
      </c>
      <c r="E65" s="18">
        <v>0</v>
      </c>
      <c r="F65" s="15">
        <v>0</v>
      </c>
      <c r="G65" s="15">
        <v>1.8</v>
      </c>
      <c r="H65" s="15">
        <v>2.6</v>
      </c>
      <c r="I65" s="15">
        <v>2.5</v>
      </c>
      <c r="J65" s="15">
        <v>2.6</v>
      </c>
      <c r="K65" s="15">
        <v>3.3</v>
      </c>
      <c r="L65" s="15">
        <v>3.1</v>
      </c>
      <c r="M65" s="32">
        <v>3.1</v>
      </c>
      <c r="N65" s="16">
        <v>3.6</v>
      </c>
      <c r="O65" s="16">
        <v>4.4000000000000004</v>
      </c>
    </row>
    <row r="66" spans="4:15" ht="15" x14ac:dyDescent="0.15">
      <c r="D66" s="9" t="s">
        <v>28</v>
      </c>
      <c r="E66" s="17">
        <v>0</v>
      </c>
      <c r="F66" s="14">
        <v>0</v>
      </c>
      <c r="G66" s="14">
        <v>0</v>
      </c>
      <c r="H66" s="14">
        <v>30739</v>
      </c>
      <c r="I66" s="14">
        <v>31939</v>
      </c>
      <c r="J66" s="14">
        <v>34269</v>
      </c>
      <c r="K66" s="14">
        <v>35803</v>
      </c>
      <c r="L66" s="14">
        <v>37685</v>
      </c>
      <c r="M66" s="33">
        <v>33705</v>
      </c>
      <c r="N66" s="16">
        <v>39730</v>
      </c>
      <c r="O66" s="16">
        <v>39942</v>
      </c>
    </row>
    <row r="67" spans="4:15" ht="15" x14ac:dyDescent="0.15">
      <c r="D67" s="9" t="s">
        <v>29</v>
      </c>
      <c r="E67" s="18">
        <v>0</v>
      </c>
      <c r="F67" s="15">
        <v>0</v>
      </c>
      <c r="G67" s="15">
        <v>0</v>
      </c>
      <c r="H67" s="15">
        <v>0</v>
      </c>
      <c r="I67" s="15">
        <v>0</v>
      </c>
      <c r="J67" s="15">
        <v>0</v>
      </c>
      <c r="K67" s="15">
        <v>0</v>
      </c>
      <c r="L67" s="15">
        <v>0</v>
      </c>
      <c r="M67" s="32">
        <v>0</v>
      </c>
      <c r="N67" s="16">
        <v>562</v>
      </c>
      <c r="O67" s="16">
        <v>698.64237269422802</v>
      </c>
    </row>
    <row r="68" spans="4:15" ht="15" x14ac:dyDescent="0.15">
      <c r="D68" s="9" t="s">
        <v>30</v>
      </c>
      <c r="E68" s="17">
        <v>67</v>
      </c>
      <c r="F68" s="14">
        <v>60</v>
      </c>
      <c r="G68" s="14">
        <v>64</v>
      </c>
      <c r="H68" s="14">
        <v>71</v>
      </c>
      <c r="I68" s="14">
        <v>87</v>
      </c>
      <c r="J68" s="14">
        <v>117</v>
      </c>
      <c r="K68" s="14">
        <v>135</v>
      </c>
      <c r="L68" s="14">
        <v>168</v>
      </c>
      <c r="M68" s="33">
        <v>168</v>
      </c>
      <c r="N68" s="16">
        <v>165</v>
      </c>
      <c r="O68" s="16">
        <v>157</v>
      </c>
    </row>
    <row r="69" spans="4:15" ht="15" x14ac:dyDescent="0.15">
      <c r="D69" s="9" t="s">
        <v>31</v>
      </c>
      <c r="E69" s="17">
        <v>348.28</v>
      </c>
      <c r="F69" s="14">
        <v>286.64699999999999</v>
      </c>
      <c r="G69" s="14">
        <v>314.82600000000002</v>
      </c>
      <c r="H69" s="15">
        <v>336.42200000000003</v>
      </c>
      <c r="I69" s="15">
        <v>375.60500000000002</v>
      </c>
      <c r="J69" s="15">
        <v>402.57299999999998</v>
      </c>
      <c r="K69" s="15">
        <v>415</v>
      </c>
      <c r="L69" s="15">
        <v>452.35199999999998</v>
      </c>
      <c r="M69" s="32">
        <v>433.37299999999999</v>
      </c>
      <c r="N69" s="16">
        <v>446.49799999999999</v>
      </c>
      <c r="O69" s="16">
        <v>448.13218795619565</v>
      </c>
    </row>
    <row r="70" spans="4:15" ht="15" x14ac:dyDescent="0.15">
      <c r="D70" s="9" t="s">
        <v>32</v>
      </c>
      <c r="E70" s="17">
        <v>2.4465348546790002</v>
      </c>
      <c r="F70" s="132">
        <f>(E70+($E$70*($J$70/$E$70-1)/5))</f>
        <v>4.3572278837431995</v>
      </c>
      <c r="G70" s="132">
        <f>(F70+($E$70*($J$70/$E$70-1)/5))</f>
        <v>6.2679209128073996</v>
      </c>
      <c r="H70" s="132">
        <f>(G70+($E$70*($J$70/$E$70-1)/5))</f>
        <v>8.1786139418715997</v>
      </c>
      <c r="I70" s="132">
        <f>(H70+($E$70*($J$70/$E$70-1)/5))</f>
        <v>10.0893069709358</v>
      </c>
      <c r="J70" s="14">
        <v>12</v>
      </c>
      <c r="K70" s="14">
        <v>6.8</v>
      </c>
      <c r="L70" s="14">
        <v>7.1</v>
      </c>
      <c r="M70" s="33">
        <v>9.6999999999999993</v>
      </c>
      <c r="N70" s="16">
        <v>13</v>
      </c>
      <c r="O70" s="16">
        <v>18.5</v>
      </c>
    </row>
    <row r="71" spans="4:15" ht="15" x14ac:dyDescent="0.15">
      <c r="D71" s="9" t="s">
        <v>33</v>
      </c>
      <c r="E71" s="18">
        <v>0</v>
      </c>
      <c r="F71" s="15">
        <v>0</v>
      </c>
      <c r="G71" s="15">
        <v>0</v>
      </c>
      <c r="H71" s="15">
        <v>0</v>
      </c>
      <c r="I71" s="15">
        <v>0</v>
      </c>
      <c r="J71" s="15">
        <v>0</v>
      </c>
      <c r="K71" s="15">
        <v>0</v>
      </c>
      <c r="L71" s="15">
        <v>0</v>
      </c>
      <c r="M71" s="32">
        <v>0</v>
      </c>
      <c r="N71" s="16">
        <v>0</v>
      </c>
      <c r="O71" s="16">
        <v>0</v>
      </c>
    </row>
    <row r="72" spans="4:15" ht="15" x14ac:dyDescent="0.15">
      <c r="D72" s="9" t="s">
        <v>34</v>
      </c>
      <c r="E72" s="17">
        <v>60091</v>
      </c>
      <c r="F72" s="14">
        <v>63692</v>
      </c>
      <c r="G72" s="14">
        <v>69700</v>
      </c>
      <c r="H72" s="14">
        <v>294</v>
      </c>
      <c r="I72" s="14">
        <v>322</v>
      </c>
      <c r="J72" s="14">
        <v>341</v>
      </c>
      <c r="K72" s="14">
        <v>366</v>
      </c>
      <c r="L72" s="14">
        <v>375</v>
      </c>
      <c r="M72" s="33">
        <v>400</v>
      </c>
      <c r="N72" s="16">
        <v>415.50649299999998</v>
      </c>
      <c r="O72" s="16">
        <v>402.99365299999999</v>
      </c>
    </row>
    <row r="73" spans="4:15" ht="15" x14ac:dyDescent="0.15">
      <c r="D73" s="9" t="s">
        <v>35</v>
      </c>
      <c r="E73" s="18">
        <v>0</v>
      </c>
      <c r="F73" s="15">
        <v>0</v>
      </c>
      <c r="G73" s="15">
        <v>0</v>
      </c>
      <c r="H73" s="15">
        <v>0</v>
      </c>
      <c r="I73" s="15">
        <v>0</v>
      </c>
      <c r="J73" s="15">
        <v>0</v>
      </c>
      <c r="K73" s="15">
        <v>0</v>
      </c>
      <c r="L73" s="15">
        <v>0</v>
      </c>
      <c r="M73" s="32">
        <v>0</v>
      </c>
      <c r="N73" s="16">
        <v>15</v>
      </c>
      <c r="O73" s="16">
        <v>15</v>
      </c>
    </row>
    <row r="74" spans="4:15" ht="15" x14ac:dyDescent="0.15">
      <c r="D74" s="9" t="s">
        <v>36</v>
      </c>
      <c r="E74" s="144">
        <v>487.947</v>
      </c>
      <c r="F74" s="143">
        <v>579</v>
      </c>
      <c r="G74" s="15">
        <v>749</v>
      </c>
      <c r="H74" s="15">
        <v>885</v>
      </c>
      <c r="I74" s="15">
        <v>1031</v>
      </c>
      <c r="J74" s="15">
        <v>1228</v>
      </c>
      <c r="K74" s="15">
        <v>1338</v>
      </c>
      <c r="L74" s="15">
        <v>1506</v>
      </c>
      <c r="M74" s="32">
        <v>1575</v>
      </c>
      <c r="N74" s="16">
        <v>1750</v>
      </c>
      <c r="O74" s="16">
        <v>1982</v>
      </c>
    </row>
    <row r="75" spans="4:15" ht="15" x14ac:dyDescent="0.15">
      <c r="D75" s="19" t="s">
        <v>37</v>
      </c>
      <c r="E75" s="21">
        <v>2535.5762307111449</v>
      </c>
      <c r="F75" s="20">
        <v>2657.2358350853642</v>
      </c>
      <c r="G75" s="20">
        <v>2908.1807662582287</v>
      </c>
      <c r="H75" s="20">
        <v>3024.881918496947</v>
      </c>
      <c r="I75" s="20">
        <v>2995.0031924684999</v>
      </c>
      <c r="J75" s="20">
        <v>3109.6657024622505</v>
      </c>
      <c r="K75" s="20">
        <v>3455.4655172413795</v>
      </c>
      <c r="L75" s="20">
        <v>3423.0000000000005</v>
      </c>
      <c r="M75" s="35">
        <v>3532.0597701149422</v>
      </c>
      <c r="N75" s="22">
        <v>6128</v>
      </c>
      <c r="O75" s="22">
        <v>3991.2592801975293</v>
      </c>
    </row>
    <row r="80" spans="4:15" ht="18.75" x14ac:dyDescent="0.15">
      <c r="D80" s="167" t="s">
        <v>109</v>
      </c>
      <c r="E80" s="168"/>
      <c r="F80" s="168"/>
      <c r="G80" s="168"/>
      <c r="H80" s="168"/>
      <c r="I80" s="168"/>
      <c r="J80" s="168"/>
      <c r="K80" s="168"/>
      <c r="L80" s="168"/>
      <c r="M80" s="168"/>
      <c r="N80" s="168"/>
      <c r="O80" s="169"/>
    </row>
    <row r="81" spans="4:15" ht="15" x14ac:dyDescent="0.15">
      <c r="D81" s="6">
        <v>172</v>
      </c>
      <c r="E81" s="7">
        <v>2004</v>
      </c>
      <c r="F81" s="7">
        <f t="shared" ref="F81" si="2">E81+1</f>
        <v>2005</v>
      </c>
      <c r="G81" s="7">
        <f t="shared" ref="G81" si="3">F81+1</f>
        <v>2006</v>
      </c>
      <c r="H81" s="7">
        <f t="shared" ref="H81" si="4">G81+1</f>
        <v>2007</v>
      </c>
      <c r="I81" s="7">
        <f t="shared" ref="I81" si="5">H81+1</f>
        <v>2008</v>
      </c>
      <c r="J81" s="7">
        <f t="shared" ref="J81" si="6">I81+1</f>
        <v>2009</v>
      </c>
      <c r="K81" s="7">
        <f t="shared" ref="K81" si="7">J81+1</f>
        <v>2010</v>
      </c>
      <c r="L81" s="7">
        <f t="shared" ref="L81" si="8">K81+1</f>
        <v>2011</v>
      </c>
      <c r="M81" s="7">
        <f t="shared" ref="M81" si="9">L81+1</f>
        <v>2012</v>
      </c>
      <c r="N81" s="8">
        <f t="shared" ref="N81" si="10">M81+1</f>
        <v>2013</v>
      </c>
      <c r="O81" s="8">
        <f t="shared" ref="O81" si="11">N81+1</f>
        <v>2014</v>
      </c>
    </row>
    <row r="82" spans="4:15" ht="15" x14ac:dyDescent="0.15">
      <c r="D82" s="9" t="s">
        <v>4</v>
      </c>
      <c r="E82" s="31">
        <v>0</v>
      </c>
      <c r="F82" s="31">
        <v>0</v>
      </c>
      <c r="G82" s="31">
        <v>0</v>
      </c>
      <c r="H82" s="31">
        <v>0</v>
      </c>
      <c r="I82" s="31">
        <v>0</v>
      </c>
      <c r="J82" s="31">
        <v>0</v>
      </c>
      <c r="K82" s="31">
        <v>0</v>
      </c>
      <c r="L82" s="31">
        <v>0</v>
      </c>
      <c r="M82" s="31">
        <v>0</v>
      </c>
      <c r="N82" s="31">
        <v>0</v>
      </c>
      <c r="O82" s="31">
        <v>0</v>
      </c>
    </row>
    <row r="83" spans="4:15" ht="15" x14ac:dyDescent="0.15">
      <c r="D83" s="9" t="s">
        <v>5</v>
      </c>
      <c r="E83" s="32">
        <v>54.998911230000019</v>
      </c>
      <c r="F83" s="32">
        <v>72.702954670000082</v>
      </c>
      <c r="G83" s="32">
        <v>74.577728089999908</v>
      </c>
      <c r="H83" s="32">
        <v>38.641484259999991</v>
      </c>
      <c r="I83" s="32">
        <v>168.18591095000005</v>
      </c>
      <c r="J83" s="32">
        <v>63.151520419999841</v>
      </c>
      <c r="K83" s="32">
        <v>62.700267330000159</v>
      </c>
      <c r="L83" s="32">
        <v>27.545732890000107</v>
      </c>
      <c r="M83" s="32">
        <v>4.4033559500000479</v>
      </c>
      <c r="N83" s="32">
        <v>71.76730857999992</v>
      </c>
      <c r="O83" s="32">
        <v>56.103309710000275</v>
      </c>
    </row>
    <row r="84" spans="4:15" ht="15" x14ac:dyDescent="0.15">
      <c r="D84" s="9" t="s">
        <v>6</v>
      </c>
      <c r="E84" s="32">
        <v>0</v>
      </c>
      <c r="F84" s="32">
        <v>0</v>
      </c>
      <c r="G84" s="32">
        <v>0</v>
      </c>
      <c r="H84" s="32">
        <v>1.0645396415135519E-3</v>
      </c>
      <c r="I84" s="32">
        <v>6.0450075047917284E-4</v>
      </c>
      <c r="J84" s="32">
        <v>2.227744934215705E-3</v>
      </c>
      <c r="K84" s="32">
        <v>9.7000000000000005E-4</v>
      </c>
      <c r="L84" s="32">
        <v>-3.0999999999999999E-3</v>
      </c>
      <c r="M84" s="32"/>
      <c r="N84" s="32"/>
      <c r="O84" s="32"/>
    </row>
    <row r="85" spans="4:15" ht="15" x14ac:dyDescent="0.15">
      <c r="D85" s="9" t="s">
        <v>8</v>
      </c>
      <c r="E85" s="32">
        <v>151.16800000000001</v>
      </c>
      <c r="F85" s="32">
        <v>179.85599999999999</v>
      </c>
      <c r="G85" s="32">
        <v>175.63200000000001</v>
      </c>
      <c r="H85" s="32">
        <v>38.286000000000001</v>
      </c>
      <c r="I85" s="32">
        <v>-14.298168</v>
      </c>
      <c r="J85" s="32">
        <v>29.758134999999999</v>
      </c>
      <c r="K85" s="32">
        <v>38.251361000000003</v>
      </c>
      <c r="L85" s="32">
        <v>47.392077999999998</v>
      </c>
      <c r="M85" s="32">
        <v>187.706087</v>
      </c>
      <c r="N85" s="32">
        <v>-462.34625199999999</v>
      </c>
      <c r="O85" s="32">
        <v>19.483000000000001</v>
      </c>
    </row>
    <row r="86" spans="4:15" ht="15" x14ac:dyDescent="0.15">
      <c r="D86" s="9" t="s">
        <v>10</v>
      </c>
      <c r="E86" s="33"/>
      <c r="F86" s="33"/>
      <c r="G86" s="33"/>
      <c r="H86" s="33"/>
      <c r="I86" s="33"/>
      <c r="J86" s="33"/>
      <c r="K86" s="33"/>
      <c r="L86" s="33">
        <v>18</v>
      </c>
      <c r="M86" s="33"/>
      <c r="N86" s="33"/>
      <c r="O86" s="33"/>
    </row>
    <row r="87" spans="4:15" ht="15" x14ac:dyDescent="0.15">
      <c r="D87" s="9" t="s">
        <v>11</v>
      </c>
      <c r="E87" s="32">
        <v>0</v>
      </c>
      <c r="F87" s="32">
        <v>0</v>
      </c>
      <c r="G87" s="32">
        <v>0</v>
      </c>
      <c r="H87" s="32">
        <v>0</v>
      </c>
      <c r="I87" s="32">
        <v>0</v>
      </c>
      <c r="J87" s="32">
        <v>0</v>
      </c>
      <c r="K87" s="32">
        <v>0</v>
      </c>
      <c r="L87" s="32">
        <v>0</v>
      </c>
      <c r="M87" s="32">
        <v>0</v>
      </c>
      <c r="N87" s="32">
        <v>0</v>
      </c>
      <c r="O87" s="32">
        <v>0</v>
      </c>
    </row>
    <row r="88" spans="4:15" ht="15" x14ac:dyDescent="0.15">
      <c r="D88" s="9" t="s">
        <v>12</v>
      </c>
      <c r="E88" s="32">
        <v>8775.2000000000007</v>
      </c>
      <c r="F88" s="32">
        <v>9710.1</v>
      </c>
      <c r="G88" s="32">
        <v>10257.1</v>
      </c>
      <c r="H88" s="32">
        <v>10422.5</v>
      </c>
      <c r="I88" s="32">
        <v>10986.5</v>
      </c>
      <c r="J88" s="32">
        <v>11156.6</v>
      </c>
      <c r="K88" s="32">
        <v>12936.1</v>
      </c>
      <c r="L88" s="32">
        <v>11553.2</v>
      </c>
      <c r="M88" s="32">
        <v>12497.2</v>
      </c>
      <c r="N88" s="32">
        <v>12447.7</v>
      </c>
      <c r="O88" s="32">
        <v>12218.8</v>
      </c>
    </row>
    <row r="89" spans="4:15" ht="15" x14ac:dyDescent="0.15">
      <c r="D89" s="9" t="s">
        <v>13</v>
      </c>
      <c r="E89" s="33">
        <v>0</v>
      </c>
      <c r="F89" s="33">
        <v>0</v>
      </c>
      <c r="G89" s="33">
        <v>0</v>
      </c>
      <c r="H89" s="33">
        <v>0</v>
      </c>
      <c r="I89" s="33">
        <v>0</v>
      </c>
      <c r="J89" s="33">
        <v>0</v>
      </c>
      <c r="K89" s="33">
        <v>0</v>
      </c>
      <c r="L89" s="33">
        <v>0</v>
      </c>
      <c r="M89" s="33">
        <v>0</v>
      </c>
      <c r="N89" s="33">
        <v>0</v>
      </c>
      <c r="O89" s="33">
        <v>0</v>
      </c>
    </row>
    <row r="90" spans="4:15" ht="15" x14ac:dyDescent="0.15">
      <c r="D90" s="9" t="s">
        <v>14</v>
      </c>
      <c r="E90" s="32">
        <v>0</v>
      </c>
      <c r="F90" s="32">
        <v>0</v>
      </c>
      <c r="G90" s="32">
        <v>0</v>
      </c>
      <c r="H90" s="32">
        <v>0</v>
      </c>
      <c r="I90" s="32">
        <v>0</v>
      </c>
      <c r="J90" s="32">
        <v>0</v>
      </c>
      <c r="K90" s="32">
        <v>0</v>
      </c>
      <c r="L90" s="32">
        <v>0</v>
      </c>
      <c r="M90" s="32">
        <v>0</v>
      </c>
      <c r="N90" s="32">
        <v>0</v>
      </c>
      <c r="O90" s="32">
        <v>0</v>
      </c>
    </row>
    <row r="91" spans="4:15" ht="15" x14ac:dyDescent="0.15">
      <c r="D91" s="9" t="s">
        <v>15</v>
      </c>
      <c r="E91" s="32">
        <v>94.360600000000005</v>
      </c>
      <c r="F91" s="32">
        <v>83.782089999999997</v>
      </c>
      <c r="G91" s="32">
        <v>101.33326898999999</v>
      </c>
      <c r="H91" s="32">
        <v>60.899009760000006</v>
      </c>
      <c r="I91" s="32">
        <v>48.449843960000003</v>
      </c>
      <c r="J91" s="32">
        <v>46.682932208800004</v>
      </c>
      <c r="K91" s="32">
        <v>69.761069060400004</v>
      </c>
      <c r="L91" s="32">
        <v>-10.4467009676</v>
      </c>
      <c r="M91" s="32">
        <v>66.460135823599998</v>
      </c>
      <c r="N91" s="32">
        <v>-29.644283508599997</v>
      </c>
      <c r="O91" s="32">
        <v>27.630801333099985</v>
      </c>
    </row>
    <row r="92" spans="4:15" ht="15" x14ac:dyDescent="0.15">
      <c r="D92" s="9" t="s">
        <v>16</v>
      </c>
      <c r="E92" s="32">
        <v>0</v>
      </c>
      <c r="F92" s="32">
        <v>0</v>
      </c>
      <c r="G92" s="32">
        <v>0</v>
      </c>
      <c r="H92" s="32">
        <v>0</v>
      </c>
      <c r="I92" s="32">
        <v>0</v>
      </c>
      <c r="J92" s="32">
        <v>0</v>
      </c>
      <c r="K92" s="32">
        <v>0</v>
      </c>
      <c r="L92" s="32">
        <v>0</v>
      </c>
      <c r="M92" s="32">
        <v>0</v>
      </c>
      <c r="N92" s="32">
        <v>0</v>
      </c>
      <c r="O92" s="32">
        <v>0</v>
      </c>
    </row>
    <row r="93" spans="4:15" ht="15" x14ac:dyDescent="0.15">
      <c r="D93" s="9" t="s">
        <v>17</v>
      </c>
      <c r="E93" s="32">
        <v>403.16206031522961</v>
      </c>
      <c r="F93" s="32">
        <v>591.01100000000042</v>
      </c>
      <c r="G93" s="32">
        <v>561.97999999999956</v>
      </c>
      <c r="H93" s="32">
        <v>635.3364278093195</v>
      </c>
      <c r="I93" s="32">
        <v>270.42136390558699</v>
      </c>
      <c r="J93" s="32">
        <v>571.6577474598962</v>
      </c>
      <c r="K93" s="32">
        <v>507.62860812529834</v>
      </c>
      <c r="L93" s="32">
        <v>539.23424682696077</v>
      </c>
      <c r="M93" s="32">
        <v>666.78513747607394</v>
      </c>
      <c r="N93" s="32">
        <v>582</v>
      </c>
      <c r="O93" s="32">
        <v>0</v>
      </c>
    </row>
    <row r="94" spans="4:15" ht="15" x14ac:dyDescent="0.15">
      <c r="D94" s="9" t="s">
        <v>18</v>
      </c>
      <c r="E94" s="32"/>
      <c r="F94" s="32"/>
      <c r="G94" s="32"/>
      <c r="H94" s="32"/>
      <c r="I94" s="32"/>
      <c r="J94" s="32"/>
      <c r="K94" s="32"/>
      <c r="L94" s="32"/>
      <c r="M94" s="32"/>
      <c r="N94" s="32"/>
      <c r="O94" s="32"/>
    </row>
    <row r="95" spans="4:15" ht="15" x14ac:dyDescent="0.15">
      <c r="D95" s="9" t="s">
        <v>19</v>
      </c>
      <c r="E95" s="32">
        <v>0</v>
      </c>
      <c r="F95" s="32">
        <v>-26</v>
      </c>
      <c r="G95" s="32">
        <v>-2</v>
      </c>
      <c r="H95" s="32">
        <v>3</v>
      </c>
      <c r="I95" s="32">
        <v>-10</v>
      </c>
      <c r="J95" s="32">
        <v>-10</v>
      </c>
      <c r="K95" s="32">
        <v>-4</v>
      </c>
      <c r="L95" s="32">
        <v>-3</v>
      </c>
      <c r="M95" s="32">
        <v>-1</v>
      </c>
      <c r="N95" s="32">
        <v>0</v>
      </c>
      <c r="O95" s="32">
        <v>0</v>
      </c>
    </row>
    <row r="96" spans="4:15" ht="15" x14ac:dyDescent="0.15">
      <c r="D96" s="9" t="s">
        <v>20</v>
      </c>
      <c r="E96" s="32">
        <v>0</v>
      </c>
      <c r="F96" s="32">
        <v>0</v>
      </c>
      <c r="G96" s="32">
        <v>0</v>
      </c>
      <c r="H96" s="32">
        <v>0</v>
      </c>
      <c r="I96" s="32">
        <v>0</v>
      </c>
      <c r="J96" s="32">
        <v>0</v>
      </c>
      <c r="K96" s="32">
        <v>0</v>
      </c>
      <c r="L96" s="32">
        <v>0</v>
      </c>
      <c r="M96" s="32">
        <v>0</v>
      </c>
      <c r="N96" s="32">
        <v>0</v>
      </c>
      <c r="O96" s="32">
        <v>0</v>
      </c>
    </row>
    <row r="97" spans="4:15" ht="15" x14ac:dyDescent="0.15">
      <c r="D97" s="9" t="s">
        <v>21</v>
      </c>
      <c r="E97" s="32">
        <v>0</v>
      </c>
      <c r="F97" s="32">
        <v>0</v>
      </c>
      <c r="G97" s="32">
        <v>0</v>
      </c>
      <c r="H97" s="32">
        <v>0</v>
      </c>
      <c r="I97" s="32">
        <v>0</v>
      </c>
      <c r="J97" s="32">
        <v>0</v>
      </c>
      <c r="K97" s="32">
        <v>0</v>
      </c>
      <c r="L97" s="32">
        <v>0</v>
      </c>
      <c r="M97" s="32">
        <v>0</v>
      </c>
      <c r="N97" s="32">
        <v>0</v>
      </c>
      <c r="O97" s="32">
        <v>0</v>
      </c>
    </row>
    <row r="98" spans="4:15" ht="15" x14ac:dyDescent="0.15">
      <c r="D98" s="9" t="s">
        <v>22</v>
      </c>
      <c r="E98" s="32">
        <v>0</v>
      </c>
      <c r="F98" s="32">
        <v>0</v>
      </c>
      <c r="G98" s="32">
        <v>0</v>
      </c>
      <c r="H98" s="32">
        <v>0</v>
      </c>
      <c r="I98" s="32">
        <v>0</v>
      </c>
      <c r="J98" s="32">
        <v>0</v>
      </c>
      <c r="K98" s="32">
        <v>0</v>
      </c>
      <c r="L98" s="32">
        <v>0</v>
      </c>
      <c r="M98" s="32">
        <v>0</v>
      </c>
      <c r="N98" s="32">
        <v>0</v>
      </c>
      <c r="O98" s="32">
        <v>0</v>
      </c>
    </row>
    <row r="99" spans="4:15" ht="15" x14ac:dyDescent="0.15">
      <c r="D99" s="9" t="s">
        <v>23</v>
      </c>
      <c r="E99" s="32">
        <v>64</v>
      </c>
      <c r="F99" s="32">
        <v>59</v>
      </c>
      <c r="G99" s="32">
        <v>40</v>
      </c>
      <c r="H99" s="32">
        <v>57</v>
      </c>
      <c r="I99" s="32">
        <v>56</v>
      </c>
      <c r="J99" s="32">
        <v>140</v>
      </c>
      <c r="K99" s="32">
        <v>50</v>
      </c>
      <c r="L99" s="32">
        <v>29</v>
      </c>
      <c r="M99" s="32">
        <v>23</v>
      </c>
      <c r="N99" s="32">
        <v>34</v>
      </c>
      <c r="O99" s="32">
        <v>128</v>
      </c>
    </row>
    <row r="100" spans="4:15" ht="15" x14ac:dyDescent="0.15">
      <c r="D100" s="9" t="s">
        <v>24</v>
      </c>
      <c r="E100" s="32">
        <v>0</v>
      </c>
      <c r="F100" s="32">
        <v>0</v>
      </c>
      <c r="G100" s="32">
        <v>0</v>
      </c>
      <c r="H100" s="32">
        <v>0</v>
      </c>
      <c r="I100" s="32">
        <v>0</v>
      </c>
      <c r="J100" s="32">
        <v>0</v>
      </c>
      <c r="K100" s="32">
        <v>0</v>
      </c>
      <c r="L100" s="32">
        <v>0</v>
      </c>
      <c r="M100" s="32">
        <v>0</v>
      </c>
      <c r="N100" s="32">
        <v>0</v>
      </c>
      <c r="O100" s="32">
        <v>0</v>
      </c>
    </row>
    <row r="101" spans="4:15" ht="15" x14ac:dyDescent="0.15">
      <c r="D101" s="9" t="s">
        <v>25</v>
      </c>
      <c r="E101" s="32">
        <v>3.7500000000000001E-4</v>
      </c>
      <c r="F101" s="32">
        <v>1.5899999999999999E-4</v>
      </c>
      <c r="G101" s="32">
        <v>1</v>
      </c>
      <c r="H101" s="32">
        <v>1</v>
      </c>
      <c r="I101" s="32">
        <v>2</v>
      </c>
      <c r="J101" s="32">
        <v>6</v>
      </c>
      <c r="K101" s="32">
        <v>4</v>
      </c>
      <c r="L101" s="32">
        <v>6</v>
      </c>
      <c r="M101" s="32">
        <v>2</v>
      </c>
      <c r="N101" s="32">
        <v>2</v>
      </c>
      <c r="O101" s="32"/>
    </row>
    <row r="102" spans="4:15" ht="15" x14ac:dyDescent="0.15">
      <c r="D102" s="9" t="s">
        <v>26</v>
      </c>
      <c r="E102" s="32">
        <v>0</v>
      </c>
      <c r="F102" s="32">
        <v>0.42</v>
      </c>
      <c r="G102" s="32">
        <v>1.37</v>
      </c>
      <c r="H102" s="32">
        <v>0.68</v>
      </c>
      <c r="I102" s="32">
        <v>1.79</v>
      </c>
      <c r="J102" s="32">
        <v>2.14</v>
      </c>
      <c r="K102" s="32">
        <v>-3.28</v>
      </c>
      <c r="L102" s="32">
        <v>0</v>
      </c>
      <c r="M102" s="32">
        <v>0</v>
      </c>
      <c r="N102" s="32">
        <v>0</v>
      </c>
      <c r="O102" s="32">
        <v>0</v>
      </c>
    </row>
    <row r="103" spans="4:15" ht="15" x14ac:dyDescent="0.15">
      <c r="D103" s="9" t="s">
        <v>27</v>
      </c>
      <c r="E103" s="32">
        <v>0</v>
      </c>
      <c r="F103" s="32">
        <v>0</v>
      </c>
      <c r="G103" s="32">
        <v>0</v>
      </c>
      <c r="H103" s="32">
        <v>0</v>
      </c>
      <c r="I103" s="32">
        <v>0</v>
      </c>
      <c r="J103" s="32">
        <v>0</v>
      </c>
      <c r="K103" s="32">
        <v>0</v>
      </c>
      <c r="L103" s="32">
        <v>0</v>
      </c>
      <c r="M103" s="32">
        <v>0</v>
      </c>
      <c r="N103" s="32">
        <v>0</v>
      </c>
      <c r="O103" s="32">
        <v>0</v>
      </c>
    </row>
    <row r="104" spans="4:15" ht="15" x14ac:dyDescent="0.15">
      <c r="D104" s="9" t="s">
        <v>28</v>
      </c>
      <c r="E104" s="33">
        <v>0</v>
      </c>
      <c r="F104" s="33">
        <v>0</v>
      </c>
      <c r="G104" s="33">
        <v>0</v>
      </c>
      <c r="H104" s="33">
        <v>593</v>
      </c>
      <c r="I104" s="33">
        <v>1249</v>
      </c>
      <c r="J104" s="33">
        <v>160</v>
      </c>
      <c r="K104" s="33">
        <v>1706</v>
      </c>
      <c r="L104" s="33">
        <v>926</v>
      </c>
      <c r="M104" s="33">
        <v>3364</v>
      </c>
      <c r="N104" s="32">
        <v>-1495</v>
      </c>
      <c r="O104" s="32">
        <v>-1720</v>
      </c>
    </row>
    <row r="105" spans="4:15" ht="15" x14ac:dyDescent="0.15">
      <c r="D105" s="9" t="s">
        <v>29</v>
      </c>
      <c r="E105" s="32">
        <v>0</v>
      </c>
      <c r="F105" s="32">
        <v>0</v>
      </c>
      <c r="G105" s="32">
        <v>0</v>
      </c>
      <c r="H105" s="32">
        <v>0</v>
      </c>
      <c r="I105" s="32">
        <v>0</v>
      </c>
      <c r="J105" s="32">
        <v>0</v>
      </c>
      <c r="K105" s="32">
        <v>0</v>
      </c>
      <c r="L105" s="32">
        <v>0</v>
      </c>
      <c r="M105" s="32">
        <v>0</v>
      </c>
      <c r="N105" s="32">
        <v>0</v>
      </c>
      <c r="O105" s="32">
        <v>0</v>
      </c>
    </row>
    <row r="106" spans="4:15" ht="15" x14ac:dyDescent="0.15">
      <c r="D106" s="9" t="s">
        <v>30</v>
      </c>
      <c r="E106" s="33">
        <v>-8</v>
      </c>
      <c r="F106" s="33">
        <v>3</v>
      </c>
      <c r="G106" s="33">
        <v>3</v>
      </c>
      <c r="H106" s="33">
        <v>5.5</v>
      </c>
      <c r="I106" s="33">
        <v>8</v>
      </c>
      <c r="J106" s="33">
        <v>4</v>
      </c>
      <c r="K106" s="33">
        <v>6</v>
      </c>
      <c r="L106" s="33">
        <v>14</v>
      </c>
      <c r="M106" s="33">
        <v>-1</v>
      </c>
      <c r="N106" s="33">
        <v>-1</v>
      </c>
      <c r="O106" s="33"/>
    </row>
    <row r="107" spans="4:15" ht="15" x14ac:dyDescent="0.15">
      <c r="D107" s="9" t="s">
        <v>31</v>
      </c>
      <c r="E107" s="32">
        <v>10.669</v>
      </c>
      <c r="F107" s="32">
        <v>12.18</v>
      </c>
      <c r="G107" s="32">
        <v>11.678000000000001</v>
      </c>
      <c r="H107" s="32">
        <v>7.093</v>
      </c>
      <c r="I107" s="32">
        <v>-1.3069999999999999</v>
      </c>
      <c r="J107" s="32">
        <v>5.5860000000000003</v>
      </c>
      <c r="K107" s="32">
        <v>5.5140000000000002</v>
      </c>
      <c r="L107" s="32">
        <v>-11.595000000000001</v>
      </c>
      <c r="M107" s="32">
        <v>3.9089999999999998</v>
      </c>
      <c r="N107" s="32">
        <v>1.1100000000000001</v>
      </c>
      <c r="O107" s="32">
        <v>1.9354639365361737</v>
      </c>
    </row>
    <row r="108" spans="4:15" ht="15" x14ac:dyDescent="0.15">
      <c r="D108" s="9" t="s">
        <v>32</v>
      </c>
      <c r="E108" s="33">
        <v>0.83023338739999997</v>
      </c>
      <c r="F108" s="33">
        <v>0</v>
      </c>
      <c r="G108" s="33">
        <v>0</v>
      </c>
      <c r="H108" s="33">
        <v>0</v>
      </c>
      <c r="I108" s="33">
        <v>0</v>
      </c>
      <c r="J108" s="33">
        <v>-1</v>
      </c>
      <c r="K108" s="33">
        <v>-2.9</v>
      </c>
      <c r="L108" s="33">
        <v>-0.4</v>
      </c>
      <c r="M108" s="33">
        <v>0.3</v>
      </c>
      <c r="N108" s="33"/>
      <c r="O108" s="33"/>
    </row>
    <row r="109" spans="4:15" ht="15" x14ac:dyDescent="0.15">
      <c r="D109" s="9" t="s">
        <v>33</v>
      </c>
      <c r="E109" s="32">
        <v>0</v>
      </c>
      <c r="F109" s="32">
        <v>0</v>
      </c>
      <c r="G109" s="32">
        <v>0</v>
      </c>
      <c r="H109" s="32">
        <v>0</v>
      </c>
      <c r="I109" s="32">
        <v>0</v>
      </c>
      <c r="J109" s="32">
        <v>0</v>
      </c>
      <c r="K109" s="32">
        <v>0</v>
      </c>
      <c r="L109" s="32">
        <v>0</v>
      </c>
      <c r="M109" s="32">
        <v>0</v>
      </c>
      <c r="N109" s="32">
        <v>0</v>
      </c>
      <c r="O109" s="32">
        <v>0</v>
      </c>
    </row>
    <row r="110" spans="4:15" ht="15" x14ac:dyDescent="0.15">
      <c r="D110" s="9" t="s">
        <v>34</v>
      </c>
      <c r="E110" s="33">
        <v>35</v>
      </c>
      <c r="F110" s="33">
        <v>6</v>
      </c>
      <c r="G110" s="33">
        <v>1</v>
      </c>
      <c r="H110" s="33">
        <v>3</v>
      </c>
      <c r="I110" s="33">
        <v>2.6666666666666665</v>
      </c>
      <c r="J110" s="33">
        <v>2.333333333333333</v>
      </c>
      <c r="K110" s="33">
        <v>2</v>
      </c>
      <c r="L110" s="33">
        <v>-2</v>
      </c>
      <c r="M110" s="33">
        <v>4</v>
      </c>
      <c r="N110" s="32">
        <v>0.7</v>
      </c>
      <c r="O110" s="33"/>
    </row>
    <row r="111" spans="4:15" ht="15" x14ac:dyDescent="0.15">
      <c r="D111" s="9" t="s">
        <v>35</v>
      </c>
      <c r="E111" s="32">
        <v>0</v>
      </c>
      <c r="F111" s="32">
        <v>0</v>
      </c>
      <c r="G111" s="32">
        <v>0</v>
      </c>
      <c r="H111" s="32">
        <v>0</v>
      </c>
      <c r="I111" s="32">
        <v>0</v>
      </c>
      <c r="J111" s="32">
        <v>0</v>
      </c>
      <c r="K111" s="32">
        <v>0</v>
      </c>
      <c r="L111" s="32">
        <v>0</v>
      </c>
      <c r="M111" s="32">
        <v>0</v>
      </c>
      <c r="N111" s="32">
        <v>0</v>
      </c>
      <c r="O111" s="32">
        <v>0</v>
      </c>
    </row>
    <row r="112" spans="4:15" ht="15" x14ac:dyDescent="0.15">
      <c r="D112" s="9" t="s">
        <v>36</v>
      </c>
      <c r="E112" s="32">
        <v>261.03500000000003</v>
      </c>
      <c r="F112" s="32">
        <v>3.0600000000000001E-4</v>
      </c>
      <c r="G112" s="32">
        <v>8</v>
      </c>
      <c r="H112" s="32">
        <v>14</v>
      </c>
      <c r="I112" s="32">
        <v>16</v>
      </c>
      <c r="J112" s="32">
        <v>15</v>
      </c>
      <c r="K112" s="32">
        <v>20</v>
      </c>
      <c r="L112" s="32">
        <v>7</v>
      </c>
      <c r="M112" s="32">
        <v>-31</v>
      </c>
      <c r="N112" s="32">
        <v>18</v>
      </c>
      <c r="O112" s="32">
        <v>0</v>
      </c>
    </row>
    <row r="113" spans="4:15" ht="15" x14ac:dyDescent="0.15">
      <c r="D113" s="19" t="s">
        <v>37</v>
      </c>
      <c r="E113" s="35">
        <v>42.904038773948358</v>
      </c>
      <c r="F113" s="35">
        <v>107.12621169195778</v>
      </c>
      <c r="G113" s="35">
        <v>69.842651086085894</v>
      </c>
      <c r="H113" s="35">
        <v>136.52558068721942</v>
      </c>
      <c r="I113" s="35">
        <v>-8.1358908807501837</v>
      </c>
      <c r="J113" s="35">
        <v>-42.056167936805721</v>
      </c>
      <c r="K113" s="35">
        <v>0.2379310344827586</v>
      </c>
      <c r="L113" s="35">
        <v>79.786206896551732</v>
      </c>
      <c r="M113" s="35">
        <v>-19.017241379310345</v>
      </c>
      <c r="N113" s="32">
        <v>-16.695758617883442</v>
      </c>
      <c r="O113" s="32">
        <v>0</v>
      </c>
    </row>
  </sheetData>
  <mergeCells count="3">
    <mergeCell ref="D42:M42"/>
    <mergeCell ref="D5:M5"/>
    <mergeCell ref="D80:O80"/>
  </mergeCells>
  <conditionalFormatting sqref="N7:N38">
    <cfRule type="cellIs" dxfId="52" priority="33" operator="equal">
      <formula>0</formula>
    </cfRule>
  </conditionalFormatting>
  <conditionalFormatting sqref="O7:O38 E7:M38">
    <cfRule type="cellIs" dxfId="51" priority="34" operator="equal">
      <formula>0</formula>
    </cfRule>
  </conditionalFormatting>
  <conditionalFormatting sqref="N44 N46:N75">
    <cfRule type="cellIs" dxfId="50" priority="29" operator="equal">
      <formula>0</formula>
    </cfRule>
  </conditionalFormatting>
  <conditionalFormatting sqref="O44 E44:M75 O46:O75 N45:O45">
    <cfRule type="cellIs" dxfId="49" priority="30" operator="equal">
      <formula>0</formula>
    </cfRule>
  </conditionalFormatting>
  <conditionalFormatting sqref="E82:O113">
    <cfRule type="cellIs" dxfId="48" priority="2" operator="equal">
      <formula>0</formula>
    </cfRule>
  </conditionalFormatting>
  <dataValidations count="1">
    <dataValidation type="list" allowBlank="1" showInputMessage="1" showErrorMessage="1" sqref="D2">
      <formula1>#REF!</formula1>
    </dataValidation>
  </dataValidations>
  <pageMargins left="0.70866141732283472" right="0.70866141732283472" top="0.55118110236220474" bottom="0.35433070866141736" header="0.31496062992125984" footer="0.31496062992125984"/>
  <pageSetup paperSize="9" scale="51" fitToHeight="10" orientation="landscape" r:id="rId1"/>
  <headerFooter>
    <oddHeader>&amp;L&amp;F&amp;R&amp;A</oddHeader>
    <oddFooter>&amp;R&amp;P</oddFooter>
  </headerFooter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2">
    <pageSetUpPr fitToPage="1"/>
  </sheetPr>
  <dimension ref="D2:O78"/>
  <sheetViews>
    <sheetView zoomScale="90" zoomScaleNormal="90" workbookViewId="0">
      <selection activeCell="K23" sqref="K23"/>
    </sheetView>
  </sheetViews>
  <sheetFormatPr defaultRowHeight="10.5" x14ac:dyDescent="0.15"/>
  <cols>
    <col min="1" max="3" width="9.140625" style="2"/>
    <col min="4" max="14" width="14" style="2" customWidth="1"/>
    <col min="15" max="15" width="13.140625" style="2" customWidth="1"/>
    <col min="16" max="28" width="9.140625" style="2"/>
    <col min="29" max="29" width="0" style="2" hidden="1" customWidth="1"/>
    <col min="30" max="16384" width="9.140625" style="2"/>
  </cols>
  <sheetData>
    <row r="2" spans="4:15" ht="18.75" x14ac:dyDescent="0.15">
      <c r="D2" s="1" t="s">
        <v>48</v>
      </c>
    </row>
    <row r="3" spans="4:15" ht="11.25" x14ac:dyDescent="0.15">
      <c r="D3" s="38" t="s">
        <v>7</v>
      </c>
    </row>
    <row r="5" spans="4:15" ht="18.75" x14ac:dyDescent="0.15">
      <c r="D5" s="179" t="s">
        <v>49</v>
      </c>
      <c r="E5" s="180"/>
      <c r="F5" s="180"/>
      <c r="G5" s="180"/>
      <c r="H5" s="180"/>
      <c r="I5" s="180"/>
      <c r="J5" s="180"/>
      <c r="K5" s="180"/>
      <c r="L5" s="180"/>
      <c r="M5" s="180" t="s">
        <v>41</v>
      </c>
      <c r="N5" s="5"/>
      <c r="O5" s="5"/>
    </row>
    <row r="6" spans="4:15" ht="15" x14ac:dyDescent="0.15">
      <c r="D6" s="6">
        <v>175</v>
      </c>
      <c r="E6" s="7">
        <v>2004</v>
      </c>
      <c r="F6" s="7">
        <f t="shared" ref="F6:O6" si="0">E6+1</f>
        <v>2005</v>
      </c>
      <c r="G6" s="7">
        <f t="shared" si="0"/>
        <v>2006</v>
      </c>
      <c r="H6" s="7">
        <f t="shared" si="0"/>
        <v>2007</v>
      </c>
      <c r="I6" s="7">
        <f t="shared" si="0"/>
        <v>2008</v>
      </c>
      <c r="J6" s="7">
        <f t="shared" si="0"/>
        <v>2009</v>
      </c>
      <c r="K6" s="7">
        <f t="shared" si="0"/>
        <v>2010</v>
      </c>
      <c r="L6" s="7">
        <f t="shared" si="0"/>
        <v>2011</v>
      </c>
      <c r="M6" s="7">
        <f t="shared" si="0"/>
        <v>2012</v>
      </c>
      <c r="N6" s="8">
        <f t="shared" si="0"/>
        <v>2013</v>
      </c>
      <c r="O6" s="8">
        <f t="shared" si="0"/>
        <v>2014</v>
      </c>
    </row>
    <row r="7" spans="4:15" ht="15" x14ac:dyDescent="0.15">
      <c r="D7" s="9" t="s">
        <v>4</v>
      </c>
      <c r="E7" s="11">
        <v>0</v>
      </c>
      <c r="F7" s="10">
        <v>0</v>
      </c>
      <c r="G7" s="10">
        <v>0</v>
      </c>
      <c r="H7" s="10">
        <v>0</v>
      </c>
      <c r="I7" s="10">
        <v>0</v>
      </c>
      <c r="J7" s="10">
        <v>0</v>
      </c>
      <c r="K7" s="10">
        <v>0</v>
      </c>
      <c r="L7" s="10">
        <v>0</v>
      </c>
      <c r="M7" s="31">
        <v>0</v>
      </c>
      <c r="N7" s="13">
        <v>0</v>
      </c>
      <c r="O7" s="13">
        <v>0</v>
      </c>
    </row>
    <row r="8" spans="4:15" ht="15" x14ac:dyDescent="0.15">
      <c r="D8" s="9" t="s">
        <v>5</v>
      </c>
      <c r="E8" s="15">
        <v>1458.1408502300001</v>
      </c>
      <c r="F8" s="15">
        <v>1578.90683429</v>
      </c>
      <c r="G8" s="15">
        <v>1705.3986096900001</v>
      </c>
      <c r="H8" s="15">
        <v>1836.1850460399999</v>
      </c>
      <c r="I8" s="15">
        <v>2002.3693859300001</v>
      </c>
      <c r="J8" s="15">
        <v>2147.6849207099999</v>
      </c>
      <c r="K8" s="15">
        <v>2318.3704330300002</v>
      </c>
      <c r="L8" s="15">
        <v>2454.1977443599994</v>
      </c>
      <c r="M8" s="32">
        <v>2643.9823040299998</v>
      </c>
      <c r="N8" s="16">
        <v>2828.5685048800001</v>
      </c>
      <c r="O8" s="16">
        <v>2987.0019868500003</v>
      </c>
    </row>
    <row r="9" spans="4:15" ht="15" x14ac:dyDescent="0.15">
      <c r="D9" s="9" t="s">
        <v>6</v>
      </c>
      <c r="E9" s="17">
        <v>0</v>
      </c>
      <c r="F9" s="14">
        <v>0</v>
      </c>
      <c r="G9" s="14">
        <v>0</v>
      </c>
      <c r="H9" s="14">
        <v>1.21446088E-2</v>
      </c>
      <c r="I9" s="14">
        <v>1.5440891102464323E-2</v>
      </c>
      <c r="J9" s="14">
        <v>1.9101179939534755E-2</v>
      </c>
      <c r="K9" s="14">
        <v>1.9847711099386947E-2</v>
      </c>
      <c r="L9" s="14">
        <v>5.419114028639882E-2</v>
      </c>
      <c r="M9" s="32">
        <v>1362</v>
      </c>
      <c r="N9" s="16">
        <v>0</v>
      </c>
      <c r="O9" s="16">
        <v>0</v>
      </c>
    </row>
    <row r="10" spans="4:15" ht="15" x14ac:dyDescent="0.15">
      <c r="D10" s="9" t="s">
        <v>8</v>
      </c>
      <c r="E10" s="18">
        <v>7355.58</v>
      </c>
      <c r="F10" s="15">
        <v>7848.9589999999998</v>
      </c>
      <c r="G10" s="15">
        <v>8385.1470000000008</v>
      </c>
      <c r="H10" s="15">
        <v>8699.8369999999995</v>
      </c>
      <c r="I10" s="15">
        <v>8636.5746039999995</v>
      </c>
      <c r="J10" s="15">
        <v>8586.1202830000002</v>
      </c>
      <c r="K10" s="15">
        <v>8700.4556950000006</v>
      </c>
      <c r="L10" s="15">
        <v>8975.8041479999993</v>
      </c>
      <c r="M10" s="32">
        <v>9768.2640800000008</v>
      </c>
      <c r="N10" s="16">
        <v>10312.480627000001</v>
      </c>
      <c r="O10" s="16">
        <v>10752.318111</v>
      </c>
    </row>
    <row r="11" spans="4:15" ht="15" x14ac:dyDescent="0.15">
      <c r="D11" s="9" t="s">
        <v>10</v>
      </c>
      <c r="E11" s="17">
        <v>0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  <c r="L11" s="14">
        <v>0</v>
      </c>
      <c r="M11" s="33">
        <v>0</v>
      </c>
      <c r="N11" s="16">
        <v>0</v>
      </c>
      <c r="O11" s="16">
        <v>0</v>
      </c>
    </row>
    <row r="12" spans="4:15" ht="15" x14ac:dyDescent="0.15">
      <c r="D12" s="9" t="s">
        <v>39</v>
      </c>
      <c r="E12" s="15">
        <v>0</v>
      </c>
      <c r="F12" s="15">
        <v>0</v>
      </c>
      <c r="G12" s="15">
        <v>0</v>
      </c>
      <c r="H12" s="15">
        <v>0</v>
      </c>
      <c r="I12" s="15">
        <v>735</v>
      </c>
      <c r="J12" s="15">
        <v>824</v>
      </c>
      <c r="K12" s="15">
        <v>1318</v>
      </c>
      <c r="L12" s="15">
        <v>1602</v>
      </c>
      <c r="M12" s="32">
        <v>1642</v>
      </c>
      <c r="N12" s="16">
        <v>1876</v>
      </c>
      <c r="O12" s="16">
        <v>1757</v>
      </c>
    </row>
    <row r="13" spans="4:15" ht="15" x14ac:dyDescent="0.15">
      <c r="D13" s="9" t="s">
        <v>12</v>
      </c>
      <c r="E13" s="18">
        <v>105526</v>
      </c>
      <c r="F13" s="15">
        <v>116171</v>
      </c>
      <c r="G13" s="15">
        <v>127593</v>
      </c>
      <c r="H13" s="15">
        <v>139322</v>
      </c>
      <c r="I13" s="15">
        <v>149302</v>
      </c>
      <c r="J13" s="15">
        <v>160522</v>
      </c>
      <c r="K13" s="15">
        <v>172988</v>
      </c>
      <c r="L13" s="15">
        <v>185932</v>
      </c>
      <c r="M13" s="32">
        <v>200247</v>
      </c>
      <c r="N13" s="16">
        <v>214134</v>
      </c>
      <c r="O13" s="16">
        <v>228553</v>
      </c>
    </row>
    <row r="14" spans="4:15" ht="15" x14ac:dyDescent="0.15">
      <c r="D14" s="9" t="s">
        <v>13</v>
      </c>
      <c r="E14" s="17">
        <v>0</v>
      </c>
      <c r="F14" s="14">
        <v>0</v>
      </c>
      <c r="G14" s="14">
        <v>0</v>
      </c>
      <c r="H14" s="14">
        <v>0</v>
      </c>
      <c r="I14" s="14">
        <v>0</v>
      </c>
      <c r="J14" s="14">
        <v>0</v>
      </c>
      <c r="K14" s="14">
        <v>0</v>
      </c>
      <c r="L14" s="14">
        <v>0</v>
      </c>
      <c r="M14" s="33">
        <v>0</v>
      </c>
      <c r="N14" s="16">
        <v>0</v>
      </c>
      <c r="O14" s="16">
        <v>0</v>
      </c>
    </row>
    <row r="15" spans="4:15" ht="15" x14ac:dyDescent="0.15">
      <c r="D15" s="9" t="s">
        <v>14</v>
      </c>
      <c r="E15" s="18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32">
        <v>0</v>
      </c>
      <c r="N15" s="16">
        <v>0</v>
      </c>
      <c r="O15" s="16">
        <v>0</v>
      </c>
    </row>
    <row r="16" spans="4:15" ht="15" x14ac:dyDescent="0.15">
      <c r="D16" s="9" t="s">
        <v>15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1458.2194462945999</v>
      </c>
      <c r="K16" s="15">
        <v>1968.3527833494998</v>
      </c>
      <c r="L16" s="15">
        <v>1624.0857028447003</v>
      </c>
      <c r="M16" s="32">
        <v>1701.8328597488003</v>
      </c>
      <c r="N16" s="16">
        <v>1738.4998876714003</v>
      </c>
      <c r="O16" s="16">
        <v>1738.4998876714003</v>
      </c>
    </row>
    <row r="17" spans="4:15" ht="15" x14ac:dyDescent="0.15">
      <c r="D17" s="9" t="s">
        <v>16</v>
      </c>
      <c r="E17" s="18">
        <v>103</v>
      </c>
      <c r="F17" s="15">
        <v>142</v>
      </c>
      <c r="G17" s="15">
        <v>150</v>
      </c>
      <c r="H17" s="15">
        <v>146</v>
      </c>
      <c r="I17" s="15">
        <v>169</v>
      </c>
      <c r="J17" s="15">
        <v>189</v>
      </c>
      <c r="K17" s="15">
        <v>207</v>
      </c>
      <c r="L17" s="15">
        <v>210</v>
      </c>
      <c r="M17" s="32">
        <v>215</v>
      </c>
      <c r="N17" s="16">
        <v>260</v>
      </c>
      <c r="O17" s="16">
        <v>300</v>
      </c>
    </row>
    <row r="18" spans="4:15" ht="15" x14ac:dyDescent="0.15">
      <c r="D18" s="9" t="s">
        <v>17</v>
      </c>
      <c r="E18" s="18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32">
        <v>28646</v>
      </c>
      <c r="N18" s="16">
        <v>29974</v>
      </c>
      <c r="O18" s="16">
        <v>0</v>
      </c>
    </row>
    <row r="19" spans="4:15" ht="15" x14ac:dyDescent="0.15">
      <c r="D19" s="9" t="s">
        <v>18</v>
      </c>
      <c r="E19" s="17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4">
        <v>0</v>
      </c>
      <c r="M19" s="32">
        <v>0</v>
      </c>
      <c r="N19" s="16">
        <v>0</v>
      </c>
      <c r="O19" s="16">
        <v>0</v>
      </c>
    </row>
    <row r="20" spans="4:15" ht="15" x14ac:dyDescent="0.15">
      <c r="D20" s="9" t="s">
        <v>19</v>
      </c>
      <c r="E20" s="15">
        <v>0</v>
      </c>
      <c r="F20" s="15">
        <v>131</v>
      </c>
      <c r="G20" s="15">
        <v>132</v>
      </c>
      <c r="H20" s="15">
        <v>158</v>
      </c>
      <c r="I20" s="15">
        <v>166</v>
      </c>
      <c r="J20" s="15">
        <v>146</v>
      </c>
      <c r="K20" s="15">
        <v>130</v>
      </c>
      <c r="L20" s="15">
        <v>133</v>
      </c>
      <c r="M20" s="32">
        <v>126</v>
      </c>
      <c r="N20" s="16">
        <v>135</v>
      </c>
      <c r="O20" s="16">
        <v>0</v>
      </c>
    </row>
    <row r="21" spans="4:15" ht="15" x14ac:dyDescent="0.15">
      <c r="D21" s="9" t="s">
        <v>20</v>
      </c>
      <c r="E21" s="18">
        <v>0</v>
      </c>
      <c r="F21" s="15">
        <v>0</v>
      </c>
      <c r="G21" s="15">
        <v>0</v>
      </c>
      <c r="H21" s="15">
        <v>0</v>
      </c>
      <c r="I21" s="15">
        <v>0</v>
      </c>
      <c r="J21" s="15">
        <v>0</v>
      </c>
      <c r="K21" s="15">
        <v>0</v>
      </c>
      <c r="L21" s="15">
        <v>0</v>
      </c>
      <c r="M21" s="32">
        <v>0</v>
      </c>
      <c r="N21" s="16">
        <v>0</v>
      </c>
      <c r="O21" s="16">
        <v>0</v>
      </c>
    </row>
    <row r="22" spans="4:15" ht="15" x14ac:dyDescent="0.15">
      <c r="D22" s="9" t="s">
        <v>21</v>
      </c>
      <c r="E22" s="18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32">
        <v>0</v>
      </c>
      <c r="N22" s="16">
        <v>0</v>
      </c>
      <c r="O22" s="16">
        <v>0</v>
      </c>
    </row>
    <row r="23" spans="4:15" ht="15" x14ac:dyDescent="0.15">
      <c r="D23" s="9" t="s">
        <v>22</v>
      </c>
      <c r="E23" s="18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32">
        <v>0</v>
      </c>
      <c r="N23" s="16">
        <v>0</v>
      </c>
      <c r="O23" s="16">
        <v>0</v>
      </c>
    </row>
    <row r="24" spans="4:15" ht="15" x14ac:dyDescent="0.15">
      <c r="D24" s="9" t="s">
        <v>23</v>
      </c>
      <c r="E24" s="18">
        <v>1225</v>
      </c>
      <c r="F24" s="15">
        <v>1341</v>
      </c>
      <c r="G24" s="15">
        <v>1458</v>
      </c>
      <c r="H24" s="15">
        <v>1592</v>
      </c>
      <c r="I24" s="15">
        <v>1708</v>
      </c>
      <c r="J24" s="15">
        <v>1818</v>
      </c>
      <c r="K24" s="15">
        <v>1864</v>
      </c>
      <c r="L24" s="15">
        <v>1940</v>
      </c>
      <c r="M24" s="32">
        <v>1976</v>
      </c>
      <c r="N24" s="16">
        <v>1976</v>
      </c>
      <c r="O24" s="16">
        <v>1911</v>
      </c>
    </row>
    <row r="25" spans="4:15" ht="15" x14ac:dyDescent="0.15">
      <c r="D25" s="9" t="s">
        <v>24</v>
      </c>
      <c r="E25" s="18">
        <v>0</v>
      </c>
      <c r="F25" s="15">
        <v>0</v>
      </c>
      <c r="G25" s="15">
        <v>0</v>
      </c>
      <c r="H25" s="15">
        <v>0</v>
      </c>
      <c r="I25" s="15">
        <v>0</v>
      </c>
      <c r="J25" s="15">
        <v>0</v>
      </c>
      <c r="K25" s="15">
        <v>0</v>
      </c>
      <c r="L25" s="15">
        <v>0</v>
      </c>
      <c r="M25" s="32">
        <v>0</v>
      </c>
      <c r="N25" s="16">
        <v>0</v>
      </c>
      <c r="O25" s="16">
        <v>0</v>
      </c>
    </row>
    <row r="26" spans="4:15" ht="15" x14ac:dyDescent="0.15">
      <c r="D26" s="9" t="s">
        <v>25</v>
      </c>
      <c r="E26" s="18">
        <v>0</v>
      </c>
      <c r="F26" s="15">
        <v>0</v>
      </c>
      <c r="G26" s="15">
        <v>0</v>
      </c>
      <c r="H26" s="15">
        <v>0</v>
      </c>
      <c r="I26" s="15">
        <v>0</v>
      </c>
      <c r="J26" s="15">
        <v>0</v>
      </c>
      <c r="K26" s="15">
        <v>0</v>
      </c>
      <c r="L26" s="15">
        <v>0</v>
      </c>
      <c r="M26" s="32">
        <v>0</v>
      </c>
      <c r="N26" s="16">
        <v>0</v>
      </c>
      <c r="O26" s="16">
        <v>0</v>
      </c>
    </row>
    <row r="27" spans="4:15" ht="15" x14ac:dyDescent="0.15">
      <c r="D27" s="9" t="s">
        <v>26</v>
      </c>
      <c r="E27" s="18">
        <v>9.65</v>
      </c>
      <c r="F27" s="15">
        <v>11.15</v>
      </c>
      <c r="G27" s="15">
        <v>0</v>
      </c>
      <c r="H27" s="15">
        <v>0</v>
      </c>
      <c r="I27" s="15">
        <v>0</v>
      </c>
      <c r="J27" s="15">
        <v>0</v>
      </c>
      <c r="K27" s="15">
        <v>0</v>
      </c>
      <c r="L27" s="15">
        <v>0</v>
      </c>
      <c r="M27" s="32">
        <v>0</v>
      </c>
      <c r="N27" s="16">
        <v>0</v>
      </c>
      <c r="O27" s="16">
        <v>0</v>
      </c>
    </row>
    <row r="28" spans="4:15" ht="15" x14ac:dyDescent="0.15">
      <c r="D28" s="9" t="s">
        <v>27</v>
      </c>
      <c r="E28" s="18">
        <v>0</v>
      </c>
      <c r="F28" s="15">
        <v>0</v>
      </c>
      <c r="G28" s="15">
        <v>0.3</v>
      </c>
      <c r="H28" s="15">
        <v>0.3</v>
      </c>
      <c r="I28" s="15">
        <v>0.2</v>
      </c>
      <c r="J28" s="15">
        <v>0.1</v>
      </c>
      <c r="K28" s="15">
        <v>0.3</v>
      </c>
      <c r="L28" s="15">
        <v>0.3</v>
      </c>
      <c r="M28" s="32">
        <v>0.5</v>
      </c>
      <c r="N28" s="16">
        <v>0.1</v>
      </c>
      <c r="O28" s="16">
        <v>0.1</v>
      </c>
    </row>
    <row r="29" spans="4:15" ht="15" x14ac:dyDescent="0.15">
      <c r="D29" s="9" t="s">
        <v>28</v>
      </c>
      <c r="E29" s="17">
        <v>0</v>
      </c>
      <c r="F29" s="14">
        <v>0</v>
      </c>
      <c r="G29" s="14">
        <v>0</v>
      </c>
      <c r="H29" s="14">
        <v>0</v>
      </c>
      <c r="I29" s="14">
        <v>0</v>
      </c>
      <c r="J29" s="14">
        <v>0</v>
      </c>
      <c r="K29" s="14">
        <v>0</v>
      </c>
      <c r="L29" s="14">
        <v>0</v>
      </c>
      <c r="M29" s="33">
        <v>0</v>
      </c>
      <c r="N29" s="16">
        <v>0</v>
      </c>
      <c r="O29" s="16">
        <v>0</v>
      </c>
    </row>
    <row r="30" spans="4:15" ht="15" x14ac:dyDescent="0.15">
      <c r="D30" s="9" t="s">
        <v>29</v>
      </c>
      <c r="E30" s="18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32">
        <v>0</v>
      </c>
      <c r="N30" s="16">
        <v>0</v>
      </c>
      <c r="O30" s="16">
        <v>0</v>
      </c>
    </row>
    <row r="31" spans="4:15" ht="15" x14ac:dyDescent="0.15">
      <c r="D31" s="9" t="s">
        <v>30</v>
      </c>
      <c r="E31" s="17">
        <v>0</v>
      </c>
      <c r="F31" s="14">
        <v>0</v>
      </c>
      <c r="G31" s="14">
        <v>0</v>
      </c>
      <c r="H31" s="14">
        <v>0</v>
      </c>
      <c r="I31" s="14">
        <v>0</v>
      </c>
      <c r="J31" s="14">
        <v>0</v>
      </c>
      <c r="K31" s="14">
        <v>0</v>
      </c>
      <c r="L31" s="14">
        <v>0</v>
      </c>
      <c r="M31" s="33">
        <v>434</v>
      </c>
      <c r="N31" s="16">
        <v>434</v>
      </c>
      <c r="O31" s="16">
        <v>0</v>
      </c>
    </row>
    <row r="32" spans="4:15" ht="15" x14ac:dyDescent="0.15">
      <c r="D32" s="9" t="s">
        <v>31</v>
      </c>
      <c r="E32" s="15">
        <v>0</v>
      </c>
      <c r="F32" s="15">
        <v>0</v>
      </c>
      <c r="G32" s="15">
        <v>169.965</v>
      </c>
      <c r="H32" s="15">
        <v>186.364</v>
      </c>
      <c r="I32" s="15">
        <v>185.77500000000001</v>
      </c>
      <c r="J32" s="15">
        <v>194.233</v>
      </c>
      <c r="K32" s="15">
        <v>198.613</v>
      </c>
      <c r="L32" s="15">
        <v>185.191</v>
      </c>
      <c r="M32" s="32">
        <v>182.34899999999999</v>
      </c>
      <c r="N32" s="16">
        <v>181.14814247999999</v>
      </c>
      <c r="O32" s="16">
        <v>176.43744855</v>
      </c>
    </row>
    <row r="33" spans="4:15" ht="15" x14ac:dyDescent="0.15">
      <c r="D33" s="9" t="s">
        <v>32</v>
      </c>
      <c r="E33" s="17">
        <v>1.3484940000000001</v>
      </c>
      <c r="F33" s="132">
        <f>(E33+($E$33*($J$33/$E$33-1)/5))</f>
        <v>1.4387952000000002</v>
      </c>
      <c r="G33" s="132">
        <f>(F33+($E$33*($J$33/$E$33-1)/5))</f>
        <v>1.5290964000000002</v>
      </c>
      <c r="H33" s="132">
        <f>(G33+($E$33*($J$33/$E$33-1)/5))</f>
        <v>1.6193976000000003</v>
      </c>
      <c r="I33" s="132">
        <f>(H33+($E$33*($J$33/$E$33-1)/5))</f>
        <v>1.7096988000000004</v>
      </c>
      <c r="J33" s="14">
        <v>1.8</v>
      </c>
      <c r="K33" s="14">
        <v>1.4419999999999999</v>
      </c>
      <c r="L33" s="14">
        <v>1.3199999999999998</v>
      </c>
      <c r="M33" s="33">
        <v>2.5</v>
      </c>
      <c r="N33" s="16">
        <v>2.5</v>
      </c>
      <c r="O33" s="16">
        <v>0</v>
      </c>
    </row>
    <row r="34" spans="4:15" ht="15" x14ac:dyDescent="0.15">
      <c r="D34" s="9" t="s">
        <v>33</v>
      </c>
      <c r="E34" s="18">
        <v>0</v>
      </c>
      <c r="F34" s="15">
        <v>0</v>
      </c>
      <c r="G34" s="15">
        <v>0</v>
      </c>
      <c r="H34" s="15">
        <v>0</v>
      </c>
      <c r="I34" s="15">
        <v>0</v>
      </c>
      <c r="J34" s="15">
        <v>0</v>
      </c>
      <c r="K34" s="15">
        <v>0</v>
      </c>
      <c r="L34" s="15">
        <v>0</v>
      </c>
      <c r="M34" s="32">
        <v>0</v>
      </c>
      <c r="N34" s="16">
        <v>0</v>
      </c>
      <c r="O34" s="16">
        <v>0</v>
      </c>
    </row>
    <row r="35" spans="4:15" ht="15" x14ac:dyDescent="0.15">
      <c r="D35" s="9" t="s">
        <v>34</v>
      </c>
      <c r="E35" s="17">
        <v>820</v>
      </c>
      <c r="F35" s="14">
        <v>815</v>
      </c>
      <c r="G35" s="14">
        <v>2142</v>
      </c>
      <c r="H35" s="14">
        <v>12</v>
      </c>
      <c r="I35" s="14">
        <v>12</v>
      </c>
      <c r="J35" s="14">
        <v>13</v>
      </c>
      <c r="K35" s="14">
        <v>15</v>
      </c>
      <c r="L35" s="14">
        <v>13</v>
      </c>
      <c r="M35" s="33">
        <v>17</v>
      </c>
      <c r="N35" s="16">
        <v>17.5</v>
      </c>
      <c r="O35" s="16">
        <v>0</v>
      </c>
    </row>
    <row r="36" spans="4:15" ht="15" x14ac:dyDescent="0.15">
      <c r="D36" s="9" t="s">
        <v>40</v>
      </c>
      <c r="E36" s="18">
        <v>0</v>
      </c>
      <c r="F36" s="15">
        <v>0</v>
      </c>
      <c r="G36" s="15">
        <v>0</v>
      </c>
      <c r="H36" s="15">
        <v>0</v>
      </c>
      <c r="I36" s="15">
        <v>0</v>
      </c>
      <c r="J36" s="15">
        <v>0</v>
      </c>
      <c r="K36" s="15">
        <v>0</v>
      </c>
      <c r="L36" s="15">
        <v>0</v>
      </c>
      <c r="M36" s="32">
        <v>0</v>
      </c>
      <c r="N36" s="16">
        <v>0</v>
      </c>
      <c r="O36" s="16">
        <v>0</v>
      </c>
    </row>
    <row r="37" spans="4:15" ht="15" x14ac:dyDescent="0.15">
      <c r="D37" s="9" t="s">
        <v>36</v>
      </c>
      <c r="E37" s="18">
        <v>304.19299999999998</v>
      </c>
      <c r="F37" s="15">
        <v>368</v>
      </c>
      <c r="G37" s="15">
        <v>451</v>
      </c>
      <c r="H37" s="15">
        <v>551</v>
      </c>
      <c r="I37" s="15">
        <v>661</v>
      </c>
      <c r="J37" s="15">
        <v>766</v>
      </c>
      <c r="K37" s="15">
        <v>855</v>
      </c>
      <c r="L37" s="15">
        <v>975</v>
      </c>
      <c r="M37" s="32">
        <v>1040</v>
      </c>
      <c r="N37" s="16">
        <v>1169</v>
      </c>
      <c r="O37" s="16">
        <v>0</v>
      </c>
    </row>
    <row r="38" spans="4:15" ht="15" x14ac:dyDescent="0.15">
      <c r="D38" s="19" t="s">
        <v>37</v>
      </c>
      <c r="E38" s="21">
        <v>0</v>
      </c>
      <c r="F38" s="20">
        <v>0</v>
      </c>
      <c r="G38" s="20">
        <v>0</v>
      </c>
      <c r="H38" s="20">
        <v>0</v>
      </c>
      <c r="I38" s="20">
        <v>0</v>
      </c>
      <c r="J38" s="20">
        <v>0</v>
      </c>
      <c r="K38" s="20">
        <v>0</v>
      </c>
      <c r="L38" s="20">
        <v>0</v>
      </c>
      <c r="M38" s="35">
        <v>0</v>
      </c>
      <c r="N38" s="22">
        <v>0</v>
      </c>
      <c r="O38" s="22">
        <v>0</v>
      </c>
    </row>
    <row r="40" spans="4:15" ht="18.75" x14ac:dyDescent="0.15">
      <c r="D40" s="179" t="s">
        <v>50</v>
      </c>
      <c r="E40" s="180"/>
      <c r="F40" s="180"/>
      <c r="G40" s="180"/>
      <c r="H40" s="180"/>
      <c r="I40" s="180"/>
      <c r="J40" s="180"/>
      <c r="K40" s="180"/>
      <c r="L40" s="180"/>
      <c r="M40" s="180"/>
      <c r="N40" s="5"/>
      <c r="O40" s="5"/>
    </row>
    <row r="41" spans="4:15" ht="15" x14ac:dyDescent="0.15">
      <c r="D41" s="6">
        <v>177</v>
      </c>
      <c r="E41" s="7">
        <v>2004</v>
      </c>
      <c r="F41" s="7">
        <f t="shared" ref="F41:O41" si="1">E41+1</f>
        <v>2005</v>
      </c>
      <c r="G41" s="7">
        <f t="shared" si="1"/>
        <v>2006</v>
      </c>
      <c r="H41" s="7">
        <f t="shared" si="1"/>
        <v>2007</v>
      </c>
      <c r="I41" s="7">
        <f t="shared" si="1"/>
        <v>2008</v>
      </c>
      <c r="J41" s="7">
        <f t="shared" si="1"/>
        <v>2009</v>
      </c>
      <c r="K41" s="7">
        <f t="shared" si="1"/>
        <v>2010</v>
      </c>
      <c r="L41" s="7">
        <f t="shared" si="1"/>
        <v>2011</v>
      </c>
      <c r="M41" s="7">
        <f t="shared" si="1"/>
        <v>2012</v>
      </c>
      <c r="N41" s="8">
        <f t="shared" si="1"/>
        <v>2013</v>
      </c>
      <c r="O41" s="8">
        <f t="shared" si="1"/>
        <v>2014</v>
      </c>
    </row>
    <row r="42" spans="4:15" ht="15" x14ac:dyDescent="0.15">
      <c r="D42" s="9" t="s">
        <v>4</v>
      </c>
      <c r="E42" s="11">
        <v>198</v>
      </c>
      <c r="F42" s="10">
        <v>201</v>
      </c>
      <c r="G42" s="10">
        <v>207</v>
      </c>
      <c r="H42" s="10">
        <v>210</v>
      </c>
      <c r="I42" s="10">
        <v>223</v>
      </c>
      <c r="J42" s="10">
        <v>207</v>
      </c>
      <c r="K42" s="10">
        <v>229</v>
      </c>
      <c r="L42" s="10">
        <v>252</v>
      </c>
      <c r="M42" s="31">
        <v>255</v>
      </c>
      <c r="N42" s="13">
        <v>267</v>
      </c>
      <c r="O42" s="13">
        <v>0</v>
      </c>
    </row>
    <row r="43" spans="4:15" ht="15" x14ac:dyDescent="0.15">
      <c r="D43" s="9" t="s">
        <v>5</v>
      </c>
      <c r="E43" s="15">
        <v>145.81928882999998</v>
      </c>
      <c r="F43" s="15">
        <v>157.00875298</v>
      </c>
      <c r="G43" s="15">
        <v>158.68225913000001</v>
      </c>
      <c r="H43" s="15">
        <v>173.61353944000001</v>
      </c>
      <c r="I43" s="15">
        <v>164.96796778000001</v>
      </c>
      <c r="J43" s="15">
        <v>179.29378474999999</v>
      </c>
      <c r="K43" s="15">
        <v>187.90068309</v>
      </c>
      <c r="L43" s="15">
        <v>196.06514084</v>
      </c>
      <c r="M43" s="32">
        <v>211.19484835</v>
      </c>
      <c r="N43" s="16">
        <v>223.08230719999997</v>
      </c>
      <c r="O43" s="16">
        <v>238.44533984</v>
      </c>
    </row>
    <row r="44" spans="4:15" ht="15" x14ac:dyDescent="0.15">
      <c r="D44" s="9" t="s">
        <v>6</v>
      </c>
      <c r="E44" s="17">
        <v>0</v>
      </c>
      <c r="F44" s="14">
        <v>0</v>
      </c>
      <c r="G44" s="14">
        <v>0</v>
      </c>
      <c r="H44" s="14">
        <v>4.2123082567915599E-3</v>
      </c>
      <c r="I44" s="14">
        <v>1.6959812601256459E-2</v>
      </c>
      <c r="J44" s="14">
        <v>1.3064101103116246E-2</v>
      </c>
      <c r="K44" s="14">
        <v>1.3918920369978077E-2</v>
      </c>
      <c r="L44" s="14">
        <v>7.0199999999999999E-2</v>
      </c>
      <c r="M44" s="33">
        <v>1</v>
      </c>
      <c r="N44" s="39">
        <v>1</v>
      </c>
      <c r="O44" s="16">
        <v>0</v>
      </c>
    </row>
    <row r="45" spans="4:15" ht="15" x14ac:dyDescent="0.15">
      <c r="D45" s="9" t="s">
        <v>8</v>
      </c>
      <c r="E45" s="18">
        <v>0</v>
      </c>
      <c r="F45" s="15">
        <v>0</v>
      </c>
      <c r="G45" s="15">
        <v>0</v>
      </c>
      <c r="H45" s="15">
        <v>0</v>
      </c>
      <c r="I45" s="15">
        <v>0</v>
      </c>
      <c r="J45" s="15">
        <v>0</v>
      </c>
      <c r="K45" s="15">
        <v>0</v>
      </c>
      <c r="L45" s="15">
        <v>0</v>
      </c>
      <c r="M45" s="32">
        <v>0</v>
      </c>
      <c r="N45" s="16">
        <v>0</v>
      </c>
      <c r="O45" s="16">
        <v>0</v>
      </c>
    </row>
    <row r="46" spans="4:15" ht="15" x14ac:dyDescent="0.15">
      <c r="D46" s="9" t="s">
        <v>10</v>
      </c>
      <c r="E46" s="17">
        <v>0</v>
      </c>
      <c r="F46" s="14">
        <v>0</v>
      </c>
      <c r="G46" s="14">
        <v>0</v>
      </c>
      <c r="H46" s="14">
        <v>0</v>
      </c>
      <c r="I46" s="14">
        <v>0</v>
      </c>
      <c r="J46" s="14">
        <v>0</v>
      </c>
      <c r="K46" s="14">
        <v>0</v>
      </c>
      <c r="L46" s="14">
        <v>20</v>
      </c>
      <c r="M46" s="33">
        <v>0</v>
      </c>
      <c r="N46" s="16">
        <v>0</v>
      </c>
      <c r="O46" s="16">
        <v>0</v>
      </c>
    </row>
    <row r="47" spans="4:15" ht="15" x14ac:dyDescent="0.15">
      <c r="D47" s="9" t="s">
        <v>39</v>
      </c>
      <c r="E47" s="15">
        <v>0</v>
      </c>
      <c r="F47" s="15">
        <v>0</v>
      </c>
      <c r="G47" s="15">
        <v>0</v>
      </c>
      <c r="H47" s="15">
        <v>0</v>
      </c>
      <c r="I47" s="15">
        <v>782</v>
      </c>
      <c r="J47" s="15">
        <v>869</v>
      </c>
      <c r="K47" s="15">
        <v>1020</v>
      </c>
      <c r="L47" s="15">
        <v>1183</v>
      </c>
      <c r="M47" s="32">
        <v>1220</v>
      </c>
      <c r="N47" s="16">
        <v>1220</v>
      </c>
      <c r="O47" s="16">
        <v>1071</v>
      </c>
    </row>
    <row r="48" spans="4:15" ht="15" x14ac:dyDescent="0.15">
      <c r="D48" s="9" t="s">
        <v>12</v>
      </c>
      <c r="E48" s="18">
        <v>3087</v>
      </c>
      <c r="F48" s="15">
        <v>3143</v>
      </c>
      <c r="G48" s="15">
        <v>3202</v>
      </c>
      <c r="H48" s="15">
        <v>3166</v>
      </c>
      <c r="I48" s="15">
        <v>3319</v>
      </c>
      <c r="J48" s="15">
        <v>3472</v>
      </c>
      <c r="K48" s="15">
        <v>3464</v>
      </c>
      <c r="L48" s="15">
        <v>3605</v>
      </c>
      <c r="M48" s="32">
        <v>3468</v>
      </c>
      <c r="N48" s="16">
        <v>3309</v>
      </c>
      <c r="O48" s="16">
        <v>3237</v>
      </c>
    </row>
    <row r="49" spans="4:15" ht="15" x14ac:dyDescent="0.15">
      <c r="D49" s="9" t="s">
        <v>13</v>
      </c>
      <c r="E49" s="17">
        <v>0</v>
      </c>
      <c r="F49" s="14">
        <v>0</v>
      </c>
      <c r="G49" s="14">
        <v>0</v>
      </c>
      <c r="H49" s="14">
        <v>0</v>
      </c>
      <c r="I49" s="14">
        <v>0</v>
      </c>
      <c r="J49" s="14">
        <v>0</v>
      </c>
      <c r="K49" s="14">
        <v>0</v>
      </c>
      <c r="L49" s="14">
        <v>0</v>
      </c>
      <c r="M49" s="33">
        <v>0</v>
      </c>
      <c r="N49" s="16">
        <v>0</v>
      </c>
      <c r="O49" s="16">
        <v>0</v>
      </c>
    </row>
    <row r="50" spans="4:15" ht="15" x14ac:dyDescent="0.15">
      <c r="D50" s="9" t="s">
        <v>14</v>
      </c>
      <c r="E50" s="18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  <c r="K50" s="15">
        <v>0</v>
      </c>
      <c r="L50" s="15">
        <v>0</v>
      </c>
      <c r="M50" s="32">
        <v>0</v>
      </c>
      <c r="N50" s="16">
        <v>0</v>
      </c>
      <c r="O50" s="16">
        <v>0</v>
      </c>
    </row>
    <row r="51" spans="4:15" ht="15" x14ac:dyDescent="0.15">
      <c r="D51" s="9" t="s">
        <v>15</v>
      </c>
      <c r="E51" s="15">
        <v>416.65260000000001</v>
      </c>
      <c r="F51" s="15">
        <v>438.302299</v>
      </c>
      <c r="G51" s="15">
        <v>511.62236059000003</v>
      </c>
      <c r="H51" s="15">
        <v>573.18973424000001</v>
      </c>
      <c r="I51" s="15">
        <v>609.50043461000007</v>
      </c>
      <c r="J51" s="15">
        <v>610.27355829700002</v>
      </c>
      <c r="K51" s="15">
        <v>621.00655941339994</v>
      </c>
      <c r="L51" s="15">
        <v>707.48556846490021</v>
      </c>
      <c r="M51" s="32">
        <v>732.2427556483002</v>
      </c>
      <c r="N51" s="16">
        <v>769.21088752419996</v>
      </c>
      <c r="O51" s="16">
        <v>830.50466842899993</v>
      </c>
    </row>
    <row r="52" spans="4:15" ht="15" x14ac:dyDescent="0.15">
      <c r="D52" s="9" t="s">
        <v>16</v>
      </c>
      <c r="E52" s="18">
        <v>17</v>
      </c>
      <c r="F52" s="15">
        <v>28</v>
      </c>
      <c r="G52" s="15">
        <v>31</v>
      </c>
      <c r="H52" s="15">
        <v>32</v>
      </c>
      <c r="I52" s="15">
        <v>36</v>
      </c>
      <c r="J52" s="15">
        <v>41</v>
      </c>
      <c r="K52" s="15">
        <v>46</v>
      </c>
      <c r="L52" s="15">
        <v>51</v>
      </c>
      <c r="M52" s="32">
        <v>55</v>
      </c>
      <c r="N52" s="16">
        <v>55</v>
      </c>
      <c r="O52" s="16">
        <v>60</v>
      </c>
    </row>
    <row r="53" spans="4:15" ht="15" x14ac:dyDescent="0.15">
      <c r="D53" s="9" t="s">
        <v>17</v>
      </c>
      <c r="E53" s="18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  <c r="K53" s="15">
        <v>0</v>
      </c>
      <c r="L53" s="15">
        <v>0</v>
      </c>
      <c r="M53" s="32">
        <v>5088</v>
      </c>
      <c r="N53" s="16">
        <v>5433</v>
      </c>
      <c r="O53" s="16">
        <v>0</v>
      </c>
    </row>
    <row r="54" spans="4:15" ht="15" x14ac:dyDescent="0.15">
      <c r="D54" s="9" t="s">
        <v>18</v>
      </c>
      <c r="E54" s="17">
        <v>0</v>
      </c>
      <c r="F54" s="14">
        <v>0</v>
      </c>
      <c r="G54" s="14">
        <v>0</v>
      </c>
      <c r="H54" s="14">
        <v>0</v>
      </c>
      <c r="I54" s="14">
        <v>0</v>
      </c>
      <c r="J54" s="14">
        <v>0</v>
      </c>
      <c r="K54" s="14">
        <v>0</v>
      </c>
      <c r="L54" s="14">
        <v>0</v>
      </c>
      <c r="M54" s="32">
        <v>0</v>
      </c>
      <c r="N54" s="16">
        <v>0</v>
      </c>
      <c r="O54" s="16">
        <v>0</v>
      </c>
    </row>
    <row r="55" spans="4:15" ht="15" x14ac:dyDescent="0.15">
      <c r="D55" s="9" t="s">
        <v>19</v>
      </c>
      <c r="E55" s="18">
        <v>0</v>
      </c>
      <c r="F55" s="15">
        <v>65</v>
      </c>
      <c r="G55" s="15">
        <v>56</v>
      </c>
      <c r="H55" s="15">
        <v>85</v>
      </c>
      <c r="I55" s="15">
        <v>96</v>
      </c>
      <c r="J55" s="15">
        <v>91</v>
      </c>
      <c r="K55" s="15">
        <v>90</v>
      </c>
      <c r="L55" s="15">
        <v>84</v>
      </c>
      <c r="M55" s="32">
        <v>73</v>
      </c>
      <c r="N55" s="16">
        <v>88</v>
      </c>
      <c r="O55" s="16">
        <v>0</v>
      </c>
    </row>
    <row r="56" spans="4:15" ht="15" x14ac:dyDescent="0.15">
      <c r="D56" s="9" t="s">
        <v>20</v>
      </c>
      <c r="E56" s="18">
        <v>0</v>
      </c>
      <c r="F56" s="15">
        <v>0</v>
      </c>
      <c r="G56" s="15">
        <v>0</v>
      </c>
      <c r="H56" s="15">
        <v>0</v>
      </c>
      <c r="I56" s="15">
        <v>0</v>
      </c>
      <c r="J56" s="15">
        <v>0</v>
      </c>
      <c r="K56" s="15">
        <v>0</v>
      </c>
      <c r="L56" s="15">
        <v>0</v>
      </c>
      <c r="M56" s="32">
        <v>0</v>
      </c>
      <c r="N56" s="16">
        <v>0</v>
      </c>
      <c r="O56" s="16">
        <v>0</v>
      </c>
    </row>
    <row r="57" spans="4:15" ht="15" x14ac:dyDescent="0.15">
      <c r="D57" s="9" t="s">
        <v>21</v>
      </c>
      <c r="E57" s="18">
        <v>0</v>
      </c>
      <c r="F57" s="15">
        <v>0</v>
      </c>
      <c r="G57" s="15">
        <v>0</v>
      </c>
      <c r="H57" s="15">
        <v>0</v>
      </c>
      <c r="I57" s="15">
        <v>0</v>
      </c>
      <c r="J57" s="15">
        <v>0</v>
      </c>
      <c r="K57" s="15">
        <v>0</v>
      </c>
      <c r="L57" s="15">
        <v>0</v>
      </c>
      <c r="M57" s="32">
        <v>0</v>
      </c>
      <c r="N57" s="16">
        <v>0</v>
      </c>
      <c r="O57" s="16">
        <v>0</v>
      </c>
    </row>
    <row r="58" spans="4:15" ht="15" x14ac:dyDescent="0.15">
      <c r="D58" s="9" t="s">
        <v>22</v>
      </c>
      <c r="E58" s="15">
        <v>0</v>
      </c>
      <c r="F58" s="15">
        <v>0</v>
      </c>
      <c r="G58" s="15">
        <v>0</v>
      </c>
      <c r="H58" s="15">
        <v>0</v>
      </c>
      <c r="I58" s="15">
        <v>340</v>
      </c>
      <c r="J58" s="15">
        <v>301</v>
      </c>
      <c r="K58" s="15">
        <v>373</v>
      </c>
      <c r="L58" s="15">
        <v>0</v>
      </c>
      <c r="M58" s="32">
        <v>0</v>
      </c>
      <c r="N58" s="16">
        <v>0</v>
      </c>
      <c r="O58" s="16">
        <v>0</v>
      </c>
    </row>
    <row r="59" spans="4:15" ht="15" x14ac:dyDescent="0.15">
      <c r="D59" s="9" t="s">
        <v>23</v>
      </c>
      <c r="E59" s="18">
        <v>409</v>
      </c>
      <c r="F59" s="15">
        <v>467</v>
      </c>
      <c r="G59" s="15">
        <v>490</v>
      </c>
      <c r="H59" s="15">
        <v>593</v>
      </c>
      <c r="I59" s="15">
        <v>617</v>
      </c>
      <c r="J59" s="15">
        <v>627</v>
      </c>
      <c r="K59" s="15">
        <v>591</v>
      </c>
      <c r="L59" s="15">
        <v>569</v>
      </c>
      <c r="M59" s="32">
        <v>522</v>
      </c>
      <c r="N59" s="16">
        <v>497</v>
      </c>
      <c r="O59" s="16">
        <v>489</v>
      </c>
    </row>
    <row r="60" spans="4:15" ht="15" x14ac:dyDescent="0.15">
      <c r="D60" s="9" t="s">
        <v>24</v>
      </c>
      <c r="E60" s="18">
        <v>0</v>
      </c>
      <c r="F60" s="15">
        <v>0</v>
      </c>
      <c r="G60" s="15">
        <v>0</v>
      </c>
      <c r="H60" s="15">
        <v>0</v>
      </c>
      <c r="I60" s="15">
        <v>0</v>
      </c>
      <c r="J60" s="15">
        <v>0</v>
      </c>
      <c r="K60" s="15">
        <v>0</v>
      </c>
      <c r="L60" s="15">
        <v>0</v>
      </c>
      <c r="M60" s="32">
        <v>0</v>
      </c>
      <c r="N60" s="16">
        <v>0</v>
      </c>
      <c r="O60" s="16">
        <v>0</v>
      </c>
    </row>
    <row r="61" spans="4:15" ht="15" x14ac:dyDescent="0.15">
      <c r="D61" s="9" t="s">
        <v>25</v>
      </c>
      <c r="E61" s="18">
        <v>6</v>
      </c>
      <c r="F61" s="15">
        <v>7</v>
      </c>
      <c r="G61" s="15">
        <v>7</v>
      </c>
      <c r="H61" s="15">
        <v>7</v>
      </c>
      <c r="I61" s="15">
        <v>9</v>
      </c>
      <c r="J61" s="15">
        <v>14</v>
      </c>
      <c r="K61" s="15">
        <v>18</v>
      </c>
      <c r="L61" s="15">
        <v>22</v>
      </c>
      <c r="M61" s="32">
        <v>11</v>
      </c>
      <c r="N61" s="16">
        <v>11</v>
      </c>
      <c r="O61" s="16">
        <v>0</v>
      </c>
    </row>
    <row r="62" spans="4:15" ht="15" x14ac:dyDescent="0.15">
      <c r="D62" s="9" t="s">
        <v>26</v>
      </c>
      <c r="E62" s="18">
        <v>0</v>
      </c>
      <c r="F62" s="15">
        <v>4.6900000000000004</v>
      </c>
      <c r="G62" s="15">
        <v>6.32</v>
      </c>
      <c r="H62" s="15">
        <v>8.1</v>
      </c>
      <c r="I62" s="15">
        <v>10.02</v>
      </c>
      <c r="J62" s="15">
        <v>8.7899999999999991</v>
      </c>
      <c r="K62" s="15">
        <v>6.32</v>
      </c>
      <c r="L62" s="15">
        <v>0</v>
      </c>
      <c r="M62" s="32">
        <v>0</v>
      </c>
      <c r="N62" s="16">
        <v>0</v>
      </c>
      <c r="O62" s="16">
        <v>0</v>
      </c>
    </row>
    <row r="63" spans="4:15" ht="15" x14ac:dyDescent="0.15">
      <c r="D63" s="9" t="s">
        <v>27</v>
      </c>
      <c r="E63" s="18">
        <v>0</v>
      </c>
      <c r="F63" s="15">
        <v>0</v>
      </c>
      <c r="G63" s="15">
        <v>0</v>
      </c>
      <c r="H63" s="15">
        <v>0</v>
      </c>
      <c r="I63" s="15">
        <v>0</v>
      </c>
      <c r="J63" s="15">
        <v>0</v>
      </c>
      <c r="K63" s="15">
        <v>0</v>
      </c>
      <c r="L63" s="15">
        <v>0</v>
      </c>
      <c r="M63" s="32">
        <v>0</v>
      </c>
      <c r="N63" s="16">
        <v>0</v>
      </c>
      <c r="O63" s="16">
        <v>0</v>
      </c>
    </row>
    <row r="64" spans="4:15" ht="15" x14ac:dyDescent="0.15">
      <c r="D64" s="9" t="s">
        <v>28</v>
      </c>
      <c r="E64" s="17"/>
      <c r="F64" s="14"/>
      <c r="G64" s="14"/>
      <c r="H64" s="14">
        <v>1647</v>
      </c>
      <c r="I64" s="14">
        <v>1486</v>
      </c>
      <c r="J64" s="14">
        <v>1525</v>
      </c>
      <c r="K64" s="14">
        <v>1504</v>
      </c>
      <c r="L64" s="14">
        <v>1568</v>
      </c>
      <c r="M64" s="33">
        <v>1585</v>
      </c>
      <c r="N64" s="16">
        <v>1584</v>
      </c>
      <c r="O64" s="16">
        <v>1650</v>
      </c>
    </row>
    <row r="65" spans="4:15" ht="15" x14ac:dyDescent="0.15">
      <c r="D65" s="9" t="s">
        <v>29</v>
      </c>
      <c r="E65" s="18">
        <v>0</v>
      </c>
      <c r="F65" s="15">
        <v>0</v>
      </c>
      <c r="G65" s="15">
        <v>0</v>
      </c>
      <c r="H65" s="15">
        <v>0</v>
      </c>
      <c r="I65" s="15">
        <v>0</v>
      </c>
      <c r="J65" s="15">
        <v>0</v>
      </c>
      <c r="K65" s="15">
        <v>0</v>
      </c>
      <c r="L65" s="15">
        <v>0</v>
      </c>
      <c r="M65" s="32">
        <v>0</v>
      </c>
      <c r="N65" s="16">
        <v>0</v>
      </c>
      <c r="O65" s="16">
        <v>0</v>
      </c>
    </row>
    <row r="66" spans="4:15" ht="15" x14ac:dyDescent="0.15">
      <c r="D66" s="9" t="s">
        <v>30</v>
      </c>
      <c r="E66" s="17">
        <v>64</v>
      </c>
      <c r="F66" s="14">
        <v>66</v>
      </c>
      <c r="G66" s="14">
        <v>72</v>
      </c>
      <c r="H66" s="14">
        <v>72</v>
      </c>
      <c r="I66" s="14">
        <v>105</v>
      </c>
      <c r="J66" s="14">
        <v>134</v>
      </c>
      <c r="K66" s="14">
        <v>156</v>
      </c>
      <c r="L66" s="14">
        <v>185</v>
      </c>
      <c r="M66" s="33">
        <v>235</v>
      </c>
      <c r="N66" s="16">
        <v>235</v>
      </c>
      <c r="O66" s="16">
        <v>0</v>
      </c>
    </row>
    <row r="67" spans="4:15" ht="15" x14ac:dyDescent="0.15">
      <c r="D67" s="9" t="s">
        <v>31</v>
      </c>
      <c r="E67" s="15">
        <v>70.55</v>
      </c>
      <c r="F67" s="15">
        <v>56.935000000000002</v>
      </c>
      <c r="G67" s="15">
        <v>58.969000000000001</v>
      </c>
      <c r="H67" s="15">
        <v>68.691000000000003</v>
      </c>
      <c r="I67" s="15">
        <v>74.376000000000005</v>
      </c>
      <c r="J67" s="15">
        <v>79.762</v>
      </c>
      <c r="K67" s="15">
        <v>87.292000000000002</v>
      </c>
      <c r="L67" s="15">
        <v>87.671000000000006</v>
      </c>
      <c r="M67" s="32">
        <v>95.68</v>
      </c>
      <c r="N67" s="16">
        <v>99.165244065778211</v>
      </c>
      <c r="O67" s="16">
        <v>102.02848012292736</v>
      </c>
    </row>
    <row r="68" spans="4:15" ht="15" x14ac:dyDescent="0.15">
      <c r="D68" s="9" t="s">
        <v>32</v>
      </c>
      <c r="E68" s="15">
        <v>3.2437529999999999</v>
      </c>
      <c r="F68" s="14">
        <f>(E68+($E$68*($J$68/$E$68-1)/5))</f>
        <v>5.1950023999999999</v>
      </c>
      <c r="G68" s="14">
        <f>(F68+($E$68*($J$68/$E$68-1)/5))</f>
        <v>7.1462517999999999</v>
      </c>
      <c r="H68" s="14">
        <f>(G68+($E$68*($J$68/$E$68-1)/5))</f>
        <v>9.0975012</v>
      </c>
      <c r="I68" s="14">
        <f>(H68+($E$68*($J$68/$E$68-1)/5))</f>
        <v>11.0487506</v>
      </c>
      <c r="J68" s="14">
        <v>13</v>
      </c>
      <c r="K68" s="14">
        <v>13.7</v>
      </c>
      <c r="L68" s="14">
        <v>13.6</v>
      </c>
      <c r="M68" s="33">
        <v>9.5</v>
      </c>
      <c r="N68" s="16">
        <v>9.5</v>
      </c>
      <c r="O68" s="16">
        <v>0</v>
      </c>
    </row>
    <row r="69" spans="4:15" ht="15" x14ac:dyDescent="0.15">
      <c r="D69" s="9" t="s">
        <v>33</v>
      </c>
      <c r="E69" s="18">
        <v>0</v>
      </c>
      <c r="F69" s="15">
        <v>0</v>
      </c>
      <c r="G69" s="15">
        <v>0</v>
      </c>
      <c r="H69" s="15">
        <v>0</v>
      </c>
      <c r="I69" s="15">
        <v>0</v>
      </c>
      <c r="J69" s="15">
        <v>0</v>
      </c>
      <c r="K69" s="15">
        <v>0</v>
      </c>
      <c r="L69" s="15">
        <v>0</v>
      </c>
      <c r="M69" s="32">
        <v>0</v>
      </c>
      <c r="N69" s="16">
        <v>0</v>
      </c>
      <c r="O69" s="16">
        <v>0</v>
      </c>
    </row>
    <row r="70" spans="4:15" ht="15" x14ac:dyDescent="0.15">
      <c r="D70" s="9" t="s">
        <v>34</v>
      </c>
      <c r="E70" s="17">
        <v>8307</v>
      </c>
      <c r="F70" s="14">
        <v>10371</v>
      </c>
      <c r="G70" s="14">
        <v>12825</v>
      </c>
      <c r="H70" s="14">
        <v>70</v>
      </c>
      <c r="I70" s="14">
        <v>69</v>
      </c>
      <c r="J70" s="14">
        <v>73</v>
      </c>
      <c r="K70" s="14">
        <v>68</v>
      </c>
      <c r="L70" s="14">
        <v>58</v>
      </c>
      <c r="M70" s="33">
        <v>56</v>
      </c>
      <c r="N70" s="16">
        <v>46.3</v>
      </c>
      <c r="O70" s="16">
        <v>0</v>
      </c>
    </row>
    <row r="71" spans="4:15" ht="15" x14ac:dyDescent="0.15">
      <c r="D71" s="9" t="s">
        <v>40</v>
      </c>
      <c r="E71" s="18">
        <v>0</v>
      </c>
      <c r="F71" s="15">
        <v>0</v>
      </c>
      <c r="G71" s="15">
        <v>0</v>
      </c>
      <c r="H71" s="15">
        <v>0</v>
      </c>
      <c r="I71" s="15">
        <v>0</v>
      </c>
      <c r="J71" s="15">
        <v>0</v>
      </c>
      <c r="K71" s="15">
        <v>0</v>
      </c>
      <c r="L71" s="15">
        <v>0</v>
      </c>
      <c r="M71" s="32">
        <v>0</v>
      </c>
      <c r="N71" s="16">
        <v>0</v>
      </c>
      <c r="O71" s="16">
        <v>0</v>
      </c>
    </row>
    <row r="72" spans="4:15" ht="15" x14ac:dyDescent="0.15">
      <c r="D72" s="9" t="s">
        <v>36</v>
      </c>
      <c r="E72" s="15">
        <v>0</v>
      </c>
      <c r="F72" s="15">
        <v>0</v>
      </c>
      <c r="G72" s="15">
        <v>155</v>
      </c>
      <c r="H72" s="15">
        <v>211</v>
      </c>
      <c r="I72" s="15">
        <v>227</v>
      </c>
      <c r="J72" s="15">
        <v>319</v>
      </c>
      <c r="K72" s="15">
        <v>376</v>
      </c>
      <c r="L72" s="15">
        <v>426</v>
      </c>
      <c r="M72" s="32">
        <v>473</v>
      </c>
      <c r="N72" s="16">
        <v>545</v>
      </c>
      <c r="O72" s="16">
        <v>0</v>
      </c>
    </row>
    <row r="73" spans="4:15" ht="15" x14ac:dyDescent="0.15">
      <c r="D73" s="19" t="s">
        <v>37</v>
      </c>
      <c r="E73" s="21">
        <v>640.29791706367803</v>
      </c>
      <c r="F73" s="20">
        <v>732.86056022457888</v>
      </c>
      <c r="G73" s="20">
        <v>814.37497433995861</v>
      </c>
      <c r="H73" s="20">
        <v>816.73062272024004</v>
      </c>
      <c r="I73" s="20">
        <v>813.60597627612015</v>
      </c>
      <c r="J73" s="20">
        <v>833.6372515258347</v>
      </c>
      <c r="K73" s="20">
        <v>832.35517241379307</v>
      </c>
      <c r="L73" s="20">
        <v>871.29885057471256</v>
      </c>
      <c r="M73" s="35">
        <v>904.44942528735635</v>
      </c>
      <c r="N73" s="22">
        <v>951.44371264665983</v>
      </c>
      <c r="O73" s="22">
        <v>0</v>
      </c>
    </row>
    <row r="78" spans="4:15" ht="18.75" x14ac:dyDescent="0.2">
      <c r="D78" s="23"/>
      <c r="E78" s="24"/>
      <c r="F78" s="24"/>
      <c r="G78" s="24"/>
      <c r="H78" s="24"/>
      <c r="I78" s="24"/>
      <c r="J78" s="24"/>
      <c r="K78" s="24"/>
      <c r="L78" s="24"/>
      <c r="M78" s="25"/>
    </row>
  </sheetData>
  <mergeCells count="2">
    <mergeCell ref="D40:M40"/>
    <mergeCell ref="D5:M5"/>
  </mergeCells>
  <conditionalFormatting sqref="N7:N38 O18">
    <cfRule type="cellIs" dxfId="47" priority="32" operator="equal">
      <formula>0</formula>
    </cfRule>
  </conditionalFormatting>
  <conditionalFormatting sqref="E7:M38">
    <cfRule type="cellIs" dxfId="46" priority="33" operator="equal">
      <formula>0</formula>
    </cfRule>
  </conditionalFormatting>
  <conditionalFormatting sqref="O7:O17 O19:O38">
    <cfRule type="cellIs" dxfId="45" priority="31" operator="equal">
      <formula>0</formula>
    </cfRule>
  </conditionalFormatting>
  <conditionalFormatting sqref="O53 N42:N73">
    <cfRule type="cellIs" dxfId="44" priority="14" operator="equal">
      <formula>0</formula>
    </cfRule>
  </conditionalFormatting>
  <conditionalFormatting sqref="E42:M73">
    <cfRule type="cellIs" dxfId="43" priority="15" operator="equal">
      <formula>0</formula>
    </cfRule>
  </conditionalFormatting>
  <conditionalFormatting sqref="O42:O52 O54:O73">
    <cfRule type="cellIs" dxfId="42" priority="13" operator="equal">
      <formula>0</formula>
    </cfRule>
  </conditionalFormatting>
  <dataValidations count="1">
    <dataValidation type="list" allowBlank="1" showInputMessage="1" showErrorMessage="1" sqref="D3">
      <formula1>#REF!</formula1>
    </dataValidation>
  </dataValidations>
  <pageMargins left="0.70866141732283472" right="0.70866141732283472" top="0.55118110236220474" bottom="0.35433070866141736" header="0.31496062992125984" footer="0.31496062992125984"/>
  <pageSetup paperSize="9" scale="55" fitToHeight="8" orientation="landscape" r:id="rId1"/>
  <headerFooter>
    <oddHeader>&amp;L&amp;F&amp;R&amp;A</oddHeader>
    <oddFooter>&amp;R&amp;P</oddFooter>
  </headerFooter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B3:M78"/>
  <sheetViews>
    <sheetView workbookViewId="0">
      <selection activeCell="Q27" sqref="Q27"/>
    </sheetView>
  </sheetViews>
  <sheetFormatPr defaultRowHeight="10.5" x14ac:dyDescent="0.15"/>
  <cols>
    <col min="1" max="1" width="9.140625" style="2"/>
    <col min="2" max="2" width="11.28515625" style="2" customWidth="1"/>
    <col min="3" max="13" width="12.28515625" style="2" bestFit="1" customWidth="1"/>
    <col min="14" max="16384" width="9.140625" style="2"/>
  </cols>
  <sheetData>
    <row r="3" spans="2:13" ht="12.75" x14ac:dyDescent="0.2">
      <c r="B3" s="78" t="s">
        <v>68</v>
      </c>
      <c r="C3" s="78"/>
      <c r="D3" s="78"/>
      <c r="E3" s="78"/>
      <c r="F3" s="78"/>
      <c r="G3" s="78"/>
      <c r="H3" s="78"/>
      <c r="I3" s="79"/>
      <c r="J3" s="79"/>
      <c r="K3" s="79"/>
      <c r="L3" s="79"/>
      <c r="M3" s="79"/>
    </row>
    <row r="4" spans="2:13" ht="12.75" x14ac:dyDescent="0.2">
      <c r="B4" s="79" t="s">
        <v>69</v>
      </c>
      <c r="C4" s="80" t="s">
        <v>70</v>
      </c>
      <c r="D4" s="80" t="s">
        <v>71</v>
      </c>
      <c r="E4" s="80" t="s">
        <v>72</v>
      </c>
      <c r="F4" s="80" t="s">
        <v>73</v>
      </c>
      <c r="G4" s="80" t="s">
        <v>74</v>
      </c>
      <c r="H4" s="80" t="s">
        <v>75</v>
      </c>
      <c r="I4" s="80" t="s">
        <v>76</v>
      </c>
      <c r="J4" s="80" t="s">
        <v>77</v>
      </c>
      <c r="K4" s="80" t="s">
        <v>78</v>
      </c>
      <c r="L4" s="80" t="s">
        <v>79</v>
      </c>
      <c r="M4" s="80" t="s">
        <v>80</v>
      </c>
    </row>
    <row r="5" spans="2:13" ht="12.75" x14ac:dyDescent="0.2">
      <c r="B5" s="78" t="s">
        <v>4</v>
      </c>
      <c r="C5" s="81">
        <v>8142.5730000000003</v>
      </c>
      <c r="D5" s="81">
        <v>8201.3590000000004</v>
      </c>
      <c r="E5" s="81">
        <v>8254.2980000000007</v>
      </c>
      <c r="F5" s="81">
        <v>8282.9840000000004</v>
      </c>
      <c r="G5" s="81">
        <v>8307.9889999999996</v>
      </c>
      <c r="H5" s="81">
        <v>8335.0030000000006</v>
      </c>
      <c r="I5" s="81">
        <v>8351.643</v>
      </c>
      <c r="J5" s="81">
        <v>8375.1640000000007</v>
      </c>
      <c r="K5" s="81">
        <v>8408.1209999999992</v>
      </c>
      <c r="L5" s="81">
        <v>8451.86</v>
      </c>
      <c r="M5" s="81">
        <v>8506.8889999999992</v>
      </c>
    </row>
    <row r="6" spans="2:13" ht="12.75" x14ac:dyDescent="0.2">
      <c r="B6" s="78" t="s">
        <v>5</v>
      </c>
      <c r="C6" s="81">
        <v>10396.421</v>
      </c>
      <c r="D6" s="81">
        <v>10445.852000000001</v>
      </c>
      <c r="E6" s="81">
        <v>10511.382</v>
      </c>
      <c r="F6" s="81">
        <v>10584.534</v>
      </c>
      <c r="G6" s="81">
        <v>10666.866</v>
      </c>
      <c r="H6" s="81">
        <v>10753.08</v>
      </c>
      <c r="I6" s="81">
        <v>10839.905000000001</v>
      </c>
      <c r="J6" s="81">
        <v>11000.638000000001</v>
      </c>
      <c r="K6" s="81">
        <v>11094.85</v>
      </c>
      <c r="L6" s="81">
        <v>11161.642</v>
      </c>
      <c r="M6" s="81">
        <v>11203.992</v>
      </c>
    </row>
    <row r="7" spans="2:13" ht="12.75" x14ac:dyDescent="0.2">
      <c r="B7" s="78" t="s">
        <v>6</v>
      </c>
      <c r="C7" s="81">
        <v>7801.2730000000001</v>
      </c>
      <c r="D7" s="81">
        <v>7688.5730000000003</v>
      </c>
      <c r="E7" s="81">
        <v>7629.3710000000001</v>
      </c>
      <c r="F7" s="81">
        <v>7572.6729999999998</v>
      </c>
      <c r="G7" s="81">
        <v>7518.0020000000004</v>
      </c>
      <c r="H7" s="81">
        <v>7467.1189999999997</v>
      </c>
      <c r="I7" s="81">
        <v>7421.7659999999996</v>
      </c>
      <c r="J7" s="81">
        <v>7369.4309999999996</v>
      </c>
      <c r="K7" s="81">
        <v>7327.2240000000002</v>
      </c>
      <c r="L7" s="81">
        <v>7284.5519999999997</v>
      </c>
      <c r="M7" s="81">
        <v>7245.6769999999997</v>
      </c>
    </row>
    <row r="8" spans="2:13" ht="12.75" x14ac:dyDescent="0.2">
      <c r="B8" s="78" t="s">
        <v>8</v>
      </c>
      <c r="C8" s="81">
        <v>7364.1480000000001</v>
      </c>
      <c r="D8" s="81">
        <v>7415.1019999999999</v>
      </c>
      <c r="E8" s="81">
        <v>7459.1279999999997</v>
      </c>
      <c r="F8" s="81">
        <v>7508.7389999999996</v>
      </c>
      <c r="G8" s="81">
        <v>7593.4939999999997</v>
      </c>
      <c r="H8" s="81">
        <v>7701.8559999999998</v>
      </c>
      <c r="I8" s="81">
        <v>7785.8059999999996</v>
      </c>
      <c r="J8" s="81">
        <v>7870.134</v>
      </c>
      <c r="K8" s="81">
        <v>7954.6620000000003</v>
      </c>
      <c r="L8" s="81">
        <v>8039.06</v>
      </c>
      <c r="M8" s="81">
        <v>8139.6310000000003</v>
      </c>
    </row>
    <row r="9" spans="2:13" ht="12.75" x14ac:dyDescent="0.2">
      <c r="B9" s="78" t="s">
        <v>10</v>
      </c>
      <c r="C9" s="81">
        <v>722.89300000000003</v>
      </c>
      <c r="D9" s="81">
        <v>733.06700000000001</v>
      </c>
      <c r="E9" s="81">
        <v>744.01300000000003</v>
      </c>
      <c r="F9" s="81">
        <v>757.91600000000005</v>
      </c>
      <c r="G9" s="81">
        <v>776.33299999999997</v>
      </c>
      <c r="H9" s="81">
        <v>796.93</v>
      </c>
      <c r="I9" s="81">
        <v>819.14</v>
      </c>
      <c r="J9" s="81">
        <v>839.75099999999998</v>
      </c>
      <c r="K9" s="81">
        <v>862.01099999999997</v>
      </c>
      <c r="L9" s="81">
        <v>865.87800000000004</v>
      </c>
      <c r="M9" s="81">
        <v>858</v>
      </c>
    </row>
    <row r="10" spans="2:13" ht="12.75" x14ac:dyDescent="0.2">
      <c r="B10" s="78" t="s">
        <v>11</v>
      </c>
      <c r="C10" s="81">
        <v>10195.347</v>
      </c>
      <c r="D10" s="81">
        <v>10198.855</v>
      </c>
      <c r="E10" s="81">
        <v>10223.576999999999</v>
      </c>
      <c r="F10" s="81">
        <v>10254.233</v>
      </c>
      <c r="G10" s="81">
        <v>10343.422</v>
      </c>
      <c r="H10" s="81">
        <v>10425.782999999999</v>
      </c>
      <c r="I10" s="81">
        <v>10462.088</v>
      </c>
      <c r="J10" s="81">
        <v>10486.731</v>
      </c>
      <c r="K10" s="81">
        <v>10505.445</v>
      </c>
      <c r="L10" s="81">
        <v>10516.125</v>
      </c>
      <c r="M10" s="81">
        <v>10512.419</v>
      </c>
    </row>
    <row r="11" spans="2:13" ht="12.75" x14ac:dyDescent="0.2">
      <c r="B11" s="78" t="s">
        <v>12</v>
      </c>
      <c r="C11" s="81">
        <v>82531.671000000002</v>
      </c>
      <c r="D11" s="81">
        <v>82500.849000000002</v>
      </c>
      <c r="E11" s="81">
        <v>82437.994999999995</v>
      </c>
      <c r="F11" s="81">
        <v>82314.906000000003</v>
      </c>
      <c r="G11" s="81">
        <v>82217.837</v>
      </c>
      <c r="H11" s="81">
        <v>82002.356</v>
      </c>
      <c r="I11" s="81">
        <v>81802.256999999998</v>
      </c>
      <c r="J11" s="81">
        <v>81751.601999999999</v>
      </c>
      <c r="K11" s="81">
        <v>81843.743000000002</v>
      </c>
      <c r="L11" s="81">
        <v>82020.577999999994</v>
      </c>
      <c r="M11" s="81">
        <v>80767.463000000003</v>
      </c>
    </row>
    <row r="12" spans="2:13" ht="12.75" x14ac:dyDescent="0.2">
      <c r="B12" s="78" t="s">
        <v>13</v>
      </c>
      <c r="C12" s="81">
        <v>5397.64</v>
      </c>
      <c r="D12" s="81">
        <v>5411.4049999999997</v>
      </c>
      <c r="E12" s="81">
        <v>5427.4589999999998</v>
      </c>
      <c r="F12" s="81">
        <v>5447.0839999999998</v>
      </c>
      <c r="G12" s="81">
        <v>5475.7910000000002</v>
      </c>
      <c r="H12" s="81">
        <v>5511.451</v>
      </c>
      <c r="I12" s="81">
        <v>5534.7380000000003</v>
      </c>
      <c r="J12" s="81">
        <v>5560.6279999999997</v>
      </c>
      <c r="K12" s="81">
        <v>5580.5159999999996</v>
      </c>
      <c r="L12" s="81">
        <v>5602.6279999999997</v>
      </c>
      <c r="M12" s="81">
        <v>5627.2349999999997</v>
      </c>
    </row>
    <row r="13" spans="2:13" ht="12.75" x14ac:dyDescent="0.2">
      <c r="B13" s="78" t="s">
        <v>14</v>
      </c>
      <c r="C13" s="81">
        <v>1366.25</v>
      </c>
      <c r="D13" s="81">
        <v>1358.85</v>
      </c>
      <c r="E13" s="81">
        <v>1350.7</v>
      </c>
      <c r="F13" s="81">
        <v>1342.92</v>
      </c>
      <c r="G13" s="81">
        <v>1338.44</v>
      </c>
      <c r="H13" s="81">
        <v>1335.74</v>
      </c>
      <c r="I13" s="81">
        <v>1333.29</v>
      </c>
      <c r="J13" s="81">
        <v>1329.66</v>
      </c>
      <c r="K13" s="81">
        <v>1325.2170000000001</v>
      </c>
      <c r="L13" s="81">
        <v>1320.174</v>
      </c>
      <c r="M13" s="81">
        <v>1315.819</v>
      </c>
    </row>
    <row r="14" spans="2:13" ht="12.75" x14ac:dyDescent="0.2">
      <c r="B14" s="78" t="s">
        <v>15</v>
      </c>
      <c r="C14" s="81">
        <v>42547.451000000001</v>
      </c>
      <c r="D14" s="81">
        <v>43296.338000000003</v>
      </c>
      <c r="E14" s="81">
        <v>44009.970999999998</v>
      </c>
      <c r="F14" s="81">
        <v>44784.665999999997</v>
      </c>
      <c r="G14" s="81">
        <v>45668.938999999998</v>
      </c>
      <c r="H14" s="81">
        <v>46239.273000000001</v>
      </c>
      <c r="I14" s="81">
        <v>46486.618999999999</v>
      </c>
      <c r="J14" s="81">
        <v>46667.173999999999</v>
      </c>
      <c r="K14" s="81">
        <v>46818.218999999997</v>
      </c>
      <c r="L14" s="81">
        <v>46727.89</v>
      </c>
      <c r="M14" s="81">
        <v>46512.199000000001</v>
      </c>
    </row>
    <row r="15" spans="2:13" ht="12.75" x14ac:dyDescent="0.2">
      <c r="B15" s="78" t="s">
        <v>16</v>
      </c>
      <c r="C15" s="81">
        <v>5219.732</v>
      </c>
      <c r="D15" s="81">
        <v>5236.6109999999999</v>
      </c>
      <c r="E15" s="81">
        <v>5255.58</v>
      </c>
      <c r="F15" s="81">
        <v>5276.9549999999999</v>
      </c>
      <c r="G15" s="81">
        <v>5300.4840000000004</v>
      </c>
      <c r="H15" s="81">
        <v>5326.3140000000003</v>
      </c>
      <c r="I15" s="81">
        <v>5351.4269999999997</v>
      </c>
      <c r="J15" s="81">
        <v>5375.2759999999998</v>
      </c>
      <c r="K15" s="81">
        <v>5401.2669999999998</v>
      </c>
      <c r="L15" s="81">
        <v>5426.674</v>
      </c>
      <c r="M15" s="81">
        <v>5451.27</v>
      </c>
    </row>
    <row r="16" spans="2:13" ht="12.75" x14ac:dyDescent="0.2">
      <c r="B16" s="78" t="s">
        <v>17</v>
      </c>
      <c r="C16" s="81">
        <v>62292.241000000002</v>
      </c>
      <c r="D16" s="81">
        <v>62772.87</v>
      </c>
      <c r="E16" s="81">
        <v>63229.635000000002</v>
      </c>
      <c r="F16" s="81">
        <v>63645.065000000002</v>
      </c>
      <c r="G16" s="81">
        <v>64007.192999999999</v>
      </c>
      <c r="H16" s="81">
        <v>64350.226000000002</v>
      </c>
      <c r="I16" s="81">
        <v>64658.856</v>
      </c>
      <c r="J16" s="81">
        <v>64978.720999999998</v>
      </c>
      <c r="K16" s="81">
        <v>65276.983</v>
      </c>
      <c r="L16" s="81">
        <v>65560.721000000005</v>
      </c>
      <c r="M16" s="81">
        <v>65835.578999999998</v>
      </c>
    </row>
    <row r="17" spans="2:13" ht="12.75" x14ac:dyDescent="0.2">
      <c r="B17" s="78" t="s">
        <v>18</v>
      </c>
      <c r="C17" s="81">
        <v>11037.745000000001</v>
      </c>
      <c r="D17" s="81">
        <v>11073.713</v>
      </c>
      <c r="E17" s="81">
        <v>11112.112999999999</v>
      </c>
      <c r="F17" s="81">
        <v>11143.78</v>
      </c>
      <c r="G17" s="81">
        <v>11182.224</v>
      </c>
      <c r="H17" s="81">
        <v>11190.654</v>
      </c>
      <c r="I17" s="81">
        <v>11183.516</v>
      </c>
      <c r="J17" s="81">
        <v>11123.392</v>
      </c>
      <c r="K17" s="81">
        <v>11082.566000000001</v>
      </c>
      <c r="L17" s="81">
        <v>10991.4</v>
      </c>
      <c r="M17" s="81">
        <v>10903.704</v>
      </c>
    </row>
    <row r="18" spans="2:13" ht="12.75" x14ac:dyDescent="0.2">
      <c r="B18" s="78" t="s">
        <v>19</v>
      </c>
      <c r="C18" s="81">
        <v>4305.7250000000004</v>
      </c>
      <c r="D18" s="81">
        <v>4310.8609999999999</v>
      </c>
      <c r="E18" s="81">
        <v>4312.4870000000001</v>
      </c>
      <c r="F18" s="81">
        <v>4313.53</v>
      </c>
      <c r="G18" s="81">
        <v>4311.9669999999996</v>
      </c>
      <c r="H18" s="81">
        <v>4309.7960000000003</v>
      </c>
      <c r="I18" s="81">
        <v>4302.8469999999998</v>
      </c>
      <c r="J18" s="81">
        <v>4289.857</v>
      </c>
      <c r="K18" s="81">
        <v>4275.9840000000004</v>
      </c>
      <c r="L18" s="81">
        <v>4262.1400000000003</v>
      </c>
      <c r="M18" s="81">
        <v>4246.8090000000002</v>
      </c>
    </row>
    <row r="19" spans="2:13" ht="12.75" x14ac:dyDescent="0.2">
      <c r="B19" s="78" t="s">
        <v>20</v>
      </c>
      <c r="C19" s="81">
        <v>10116.742</v>
      </c>
      <c r="D19" s="81">
        <v>10097.549000000001</v>
      </c>
      <c r="E19" s="81">
        <v>10076.581</v>
      </c>
      <c r="F19" s="81">
        <v>10066.157999999999</v>
      </c>
      <c r="G19" s="81">
        <v>10045.401</v>
      </c>
      <c r="H19" s="81">
        <v>10030.975</v>
      </c>
      <c r="I19" s="81">
        <v>10014.324000000001</v>
      </c>
      <c r="J19" s="81">
        <v>9985.7219999999998</v>
      </c>
      <c r="K19" s="81">
        <v>9931.9249999999993</v>
      </c>
      <c r="L19" s="81">
        <v>9908.7980000000007</v>
      </c>
      <c r="M19" s="81">
        <v>9877.3649999999998</v>
      </c>
    </row>
    <row r="20" spans="2:13" ht="12.75" x14ac:dyDescent="0.2">
      <c r="B20" s="78" t="s">
        <v>21</v>
      </c>
      <c r="C20" s="81">
        <v>4028.8510000000001</v>
      </c>
      <c r="D20" s="81">
        <v>4111.6719999999996</v>
      </c>
      <c r="E20" s="81">
        <v>4208.1559999999999</v>
      </c>
      <c r="F20" s="81">
        <v>4340.1180000000004</v>
      </c>
      <c r="G20" s="81">
        <v>4457.7650000000003</v>
      </c>
      <c r="H20" s="81">
        <v>4521.3220000000001</v>
      </c>
      <c r="I20" s="81">
        <v>4549.4279999999999</v>
      </c>
      <c r="J20" s="81">
        <v>4570.8810000000003</v>
      </c>
      <c r="K20" s="81">
        <v>4582.7070000000003</v>
      </c>
      <c r="L20" s="81">
        <v>4591.0870000000004</v>
      </c>
      <c r="M20" s="81">
        <v>4605.5010000000002</v>
      </c>
    </row>
    <row r="21" spans="2:13" ht="12.75" x14ac:dyDescent="0.2">
      <c r="B21" s="78" t="s">
        <v>22</v>
      </c>
      <c r="C21" s="81">
        <v>290.57</v>
      </c>
      <c r="D21" s="81">
        <v>293.577</v>
      </c>
      <c r="E21" s="81">
        <v>299.89100000000002</v>
      </c>
      <c r="F21" s="81">
        <v>307.67200000000003</v>
      </c>
      <c r="G21" s="81">
        <v>315.459</v>
      </c>
      <c r="H21" s="81">
        <v>319.36799999999999</v>
      </c>
      <c r="I21" s="81">
        <v>317.63</v>
      </c>
      <c r="J21" s="81">
        <v>318.452</v>
      </c>
      <c r="K21" s="81">
        <v>319.57499999999999</v>
      </c>
      <c r="L21" s="81">
        <v>321.85700000000003</v>
      </c>
      <c r="M21" s="81">
        <v>325.67099999999999</v>
      </c>
    </row>
    <row r="22" spans="2:13" ht="12.75" x14ac:dyDescent="0.2">
      <c r="B22" s="78" t="s">
        <v>23</v>
      </c>
      <c r="C22" s="81">
        <v>57495.9</v>
      </c>
      <c r="D22" s="81">
        <v>57874.752999999997</v>
      </c>
      <c r="E22" s="81">
        <v>58064.214</v>
      </c>
      <c r="F22" s="81">
        <v>58223.743999999999</v>
      </c>
      <c r="G22" s="81">
        <v>58652.875</v>
      </c>
      <c r="H22" s="81">
        <v>59000.586000000003</v>
      </c>
      <c r="I22" s="81">
        <v>59190.142999999996</v>
      </c>
      <c r="J22" s="81">
        <v>59364.69</v>
      </c>
      <c r="K22" s="81">
        <v>59394.207000000002</v>
      </c>
      <c r="L22" s="81">
        <v>59685.226999999999</v>
      </c>
      <c r="M22" s="81">
        <v>60782.667999999998</v>
      </c>
    </row>
    <row r="23" spans="2:13" ht="12.75" x14ac:dyDescent="0.2">
      <c r="B23" s="78" t="s">
        <v>24</v>
      </c>
      <c r="C23" s="81">
        <v>34.293999999999997</v>
      </c>
      <c r="D23" s="81">
        <v>34.6</v>
      </c>
      <c r="E23" s="81">
        <v>34.905000000000001</v>
      </c>
      <c r="F23" s="81">
        <v>35.167999999999999</v>
      </c>
      <c r="G23" s="81">
        <v>35.356000000000002</v>
      </c>
      <c r="H23" s="81">
        <v>35.588999999999999</v>
      </c>
      <c r="I23" s="81">
        <v>35.893999999999998</v>
      </c>
      <c r="J23" s="81">
        <v>36.149000000000001</v>
      </c>
      <c r="K23" s="81">
        <v>36.475000000000001</v>
      </c>
      <c r="L23" s="81">
        <v>36.838000000000001</v>
      </c>
      <c r="M23" s="81">
        <v>37.128999999999998</v>
      </c>
    </row>
    <row r="24" spans="2:13" ht="12.75" x14ac:dyDescent="0.2">
      <c r="B24" s="78" t="s">
        <v>25</v>
      </c>
      <c r="C24" s="81">
        <v>454.96</v>
      </c>
      <c r="D24" s="81">
        <v>461.23</v>
      </c>
      <c r="E24" s="81">
        <v>469.08600000000001</v>
      </c>
      <c r="F24" s="81">
        <v>476.18700000000001</v>
      </c>
      <c r="G24" s="81">
        <v>483.79899999999998</v>
      </c>
      <c r="H24" s="81">
        <v>493.5</v>
      </c>
      <c r="I24" s="81">
        <v>502.06599999999997</v>
      </c>
      <c r="J24" s="81">
        <v>511.84</v>
      </c>
      <c r="K24" s="81">
        <v>524.85299999999995</v>
      </c>
      <c r="L24" s="81">
        <v>537.03899999999999</v>
      </c>
      <c r="M24" s="81">
        <v>549.67999999999995</v>
      </c>
    </row>
    <row r="25" spans="2:13" ht="12.75" x14ac:dyDescent="0.2">
      <c r="B25" s="78" t="s">
        <v>26</v>
      </c>
      <c r="C25" s="81">
        <v>2276.52</v>
      </c>
      <c r="D25" s="81">
        <v>2249.7240000000002</v>
      </c>
      <c r="E25" s="81">
        <v>2227.8739999999998</v>
      </c>
      <c r="F25" s="81">
        <v>2208.84</v>
      </c>
      <c r="G25" s="81">
        <v>2191.81</v>
      </c>
      <c r="H25" s="81">
        <v>2162.8339999999998</v>
      </c>
      <c r="I25" s="81">
        <v>2120.5039999999999</v>
      </c>
      <c r="J25" s="81">
        <v>2074.605</v>
      </c>
      <c r="K25" s="81">
        <v>2044.8130000000001</v>
      </c>
      <c r="L25" s="81">
        <v>2023.825</v>
      </c>
      <c r="M25" s="81">
        <v>2001.4680000000001</v>
      </c>
    </row>
    <row r="26" spans="2:13" ht="12.75" x14ac:dyDescent="0.2">
      <c r="B26" s="78" t="s">
        <v>27</v>
      </c>
      <c r="C26" s="81">
        <v>399.86700000000002</v>
      </c>
      <c r="D26" s="81">
        <v>402.66800000000001</v>
      </c>
      <c r="E26" s="81">
        <v>404.99900000000002</v>
      </c>
      <c r="F26" s="81">
        <v>405.61599999999999</v>
      </c>
      <c r="G26" s="81">
        <v>407.83199999999999</v>
      </c>
      <c r="H26" s="81">
        <v>410.92599999999999</v>
      </c>
      <c r="I26" s="81">
        <v>414.02699999999999</v>
      </c>
      <c r="J26" s="81">
        <v>414.98899999999998</v>
      </c>
      <c r="K26" s="81">
        <v>417.54599999999999</v>
      </c>
      <c r="L26" s="81">
        <v>421.36399999999998</v>
      </c>
      <c r="M26" s="81">
        <v>425.38400000000001</v>
      </c>
    </row>
    <row r="27" spans="2:13" ht="12.75" x14ac:dyDescent="0.2">
      <c r="B27" s="78" t="s">
        <v>28</v>
      </c>
      <c r="C27" s="81">
        <v>16258.031999999999</v>
      </c>
      <c r="D27" s="81">
        <v>16305.526</v>
      </c>
      <c r="E27" s="81">
        <v>16334.21</v>
      </c>
      <c r="F27" s="81">
        <v>16357.992</v>
      </c>
      <c r="G27" s="81">
        <v>16405.399000000001</v>
      </c>
      <c r="H27" s="81">
        <v>16485.787</v>
      </c>
      <c r="I27" s="81">
        <v>16574.989000000001</v>
      </c>
      <c r="J27" s="81">
        <v>16655.798999999999</v>
      </c>
      <c r="K27" s="81">
        <v>16730.348000000002</v>
      </c>
      <c r="L27" s="81">
        <v>16779.575000000001</v>
      </c>
      <c r="M27" s="81">
        <v>16829.289000000001</v>
      </c>
    </row>
    <row r="28" spans="2:13" ht="12.75" x14ac:dyDescent="0.2">
      <c r="B28" s="78" t="s">
        <v>29</v>
      </c>
      <c r="C28" s="81">
        <v>4577.4570000000003</v>
      </c>
      <c r="D28" s="81">
        <v>4606.3630000000003</v>
      </c>
      <c r="E28" s="81">
        <v>4640.2190000000001</v>
      </c>
      <c r="F28" s="81">
        <v>4681.134</v>
      </c>
      <c r="G28" s="81">
        <v>4737.1710000000003</v>
      </c>
      <c r="H28" s="81">
        <v>4799.2520000000004</v>
      </c>
      <c r="I28" s="81">
        <v>4858.1989999999996</v>
      </c>
      <c r="J28" s="81">
        <v>4920.3050000000003</v>
      </c>
      <c r="K28" s="81">
        <v>4985.87</v>
      </c>
      <c r="L28" s="81">
        <v>5051.2749999999996</v>
      </c>
      <c r="M28" s="81">
        <v>5107.97</v>
      </c>
    </row>
    <row r="29" spans="2:13" ht="12.75" x14ac:dyDescent="0.2">
      <c r="B29" s="78" t="s">
        <v>30</v>
      </c>
      <c r="C29" s="81">
        <v>38190.608</v>
      </c>
      <c r="D29" s="81">
        <v>38173.834999999999</v>
      </c>
      <c r="E29" s="81">
        <v>38157.055</v>
      </c>
      <c r="F29" s="81">
        <v>38125.478999999999</v>
      </c>
      <c r="G29" s="81">
        <v>38115.641000000003</v>
      </c>
      <c r="H29" s="81">
        <v>38135.875999999997</v>
      </c>
      <c r="I29" s="81">
        <v>38022.868999999999</v>
      </c>
      <c r="J29" s="81">
        <v>38062.718000000001</v>
      </c>
      <c r="K29" s="81">
        <v>38063.792000000001</v>
      </c>
      <c r="L29" s="81">
        <v>38062.535000000003</v>
      </c>
      <c r="M29" s="81">
        <v>38017.856</v>
      </c>
    </row>
    <row r="30" spans="2:13" ht="12.75" x14ac:dyDescent="0.2">
      <c r="B30" s="78" t="s">
        <v>31</v>
      </c>
      <c r="C30" s="81">
        <v>10473.049999999999</v>
      </c>
      <c r="D30" s="81">
        <v>10494.672</v>
      </c>
      <c r="E30" s="81">
        <v>10511.987999999999</v>
      </c>
      <c r="F30" s="81">
        <v>10532.588</v>
      </c>
      <c r="G30" s="81">
        <v>10553.339</v>
      </c>
      <c r="H30" s="81">
        <v>10563.013999999999</v>
      </c>
      <c r="I30" s="81">
        <v>10573.478999999999</v>
      </c>
      <c r="J30" s="81">
        <v>10572.721</v>
      </c>
      <c r="K30" s="81">
        <v>10542.397999999999</v>
      </c>
      <c r="L30" s="81">
        <v>10487.289000000001</v>
      </c>
      <c r="M30" s="81">
        <v>10427.300999999999</v>
      </c>
    </row>
    <row r="31" spans="2:13" ht="12.75" x14ac:dyDescent="0.2">
      <c r="B31" s="78" t="s">
        <v>32</v>
      </c>
      <c r="C31" s="81">
        <v>21521.142</v>
      </c>
      <c r="D31" s="81">
        <v>21382.353999999999</v>
      </c>
      <c r="E31" s="81">
        <v>21257.016</v>
      </c>
      <c r="F31" s="81">
        <v>21130.503000000001</v>
      </c>
      <c r="G31" s="81">
        <v>20635.46</v>
      </c>
      <c r="H31" s="81">
        <v>20440.29</v>
      </c>
      <c r="I31" s="81">
        <v>20294.683000000001</v>
      </c>
      <c r="J31" s="81">
        <v>20199.059000000001</v>
      </c>
      <c r="K31" s="81">
        <v>20095.995999999999</v>
      </c>
      <c r="L31" s="81">
        <v>20020.074000000001</v>
      </c>
      <c r="M31" s="81">
        <v>19947.311000000002</v>
      </c>
    </row>
    <row r="32" spans="2:13" ht="12.75" x14ac:dyDescent="0.2">
      <c r="B32" s="78" t="s">
        <v>33</v>
      </c>
      <c r="C32" s="81">
        <v>8975.67</v>
      </c>
      <c r="D32" s="81">
        <v>9011.3919999999998</v>
      </c>
      <c r="E32" s="81">
        <v>9047.7520000000004</v>
      </c>
      <c r="F32" s="81">
        <v>9113.2569999999996</v>
      </c>
      <c r="G32" s="81">
        <v>9182.9269999999997</v>
      </c>
      <c r="H32" s="81">
        <v>9256.3469999999998</v>
      </c>
      <c r="I32" s="81">
        <v>9340.6820000000007</v>
      </c>
      <c r="J32" s="81">
        <v>9415.57</v>
      </c>
      <c r="K32" s="81">
        <v>9482.8549999999996</v>
      </c>
      <c r="L32" s="81">
        <v>9555.893</v>
      </c>
      <c r="M32" s="81">
        <v>9644.8639999999996</v>
      </c>
    </row>
    <row r="33" spans="2:13" ht="12.75" x14ac:dyDescent="0.2">
      <c r="B33" s="78" t="s">
        <v>34</v>
      </c>
      <c r="C33" s="81">
        <v>1996.433</v>
      </c>
      <c r="D33" s="81">
        <v>1997.59</v>
      </c>
      <c r="E33" s="81">
        <v>2003.3579999999999</v>
      </c>
      <c r="F33" s="81">
        <v>2010.377</v>
      </c>
      <c r="G33" s="81">
        <v>2010.269</v>
      </c>
      <c r="H33" s="81">
        <v>2032.3620000000001</v>
      </c>
      <c r="I33" s="81">
        <v>2046.9760000000001</v>
      </c>
      <c r="J33" s="81">
        <v>2050.1889999999999</v>
      </c>
      <c r="K33" s="81">
        <v>2055.4960000000001</v>
      </c>
      <c r="L33" s="81">
        <v>2058.8209999999999</v>
      </c>
      <c r="M33" s="81">
        <v>2061.085</v>
      </c>
    </row>
    <row r="34" spans="2:13" ht="12.75" x14ac:dyDescent="0.2">
      <c r="B34" s="78" t="s">
        <v>35</v>
      </c>
      <c r="C34" s="81">
        <v>5371.875</v>
      </c>
      <c r="D34" s="81">
        <v>5372.6850000000004</v>
      </c>
      <c r="E34" s="81">
        <v>5372.9279999999999</v>
      </c>
      <c r="F34" s="81">
        <v>5373.18</v>
      </c>
      <c r="G34" s="81">
        <v>5376.0640000000003</v>
      </c>
      <c r="H34" s="81">
        <v>5382.4009999999998</v>
      </c>
      <c r="I34" s="81">
        <v>5390.41</v>
      </c>
      <c r="J34" s="81">
        <v>5392.4459999999999</v>
      </c>
      <c r="K34" s="81">
        <v>5404.3220000000001</v>
      </c>
      <c r="L34" s="81">
        <v>5410.8360000000002</v>
      </c>
      <c r="M34" s="81">
        <v>5415.9489999999996</v>
      </c>
    </row>
    <row r="35" spans="2:13" ht="12.75" x14ac:dyDescent="0.2">
      <c r="B35" s="78" t="s">
        <v>36</v>
      </c>
      <c r="C35" s="81">
        <v>70692.009000000005</v>
      </c>
      <c r="D35" s="81">
        <v>71610.009000000005</v>
      </c>
      <c r="E35" s="81">
        <v>72519.974000000002</v>
      </c>
      <c r="F35" s="81">
        <v>69689.255999999994</v>
      </c>
      <c r="G35" s="81">
        <v>70586.255999999994</v>
      </c>
      <c r="H35" s="81">
        <v>71517.100000000006</v>
      </c>
      <c r="I35" s="81">
        <v>72561.312000000005</v>
      </c>
      <c r="J35" s="81">
        <v>73722.987999999998</v>
      </c>
      <c r="K35" s="81">
        <v>74724.269</v>
      </c>
      <c r="L35" s="81">
        <v>75627.384000000005</v>
      </c>
      <c r="M35" s="81">
        <v>76667.864000000001</v>
      </c>
    </row>
    <row r="36" spans="2:13" ht="12.75" x14ac:dyDescent="0.2">
      <c r="B36" s="78" t="s">
        <v>56</v>
      </c>
      <c r="C36" s="81">
        <v>59793.758999999998</v>
      </c>
      <c r="D36" s="81">
        <v>60182.05</v>
      </c>
      <c r="E36" s="81">
        <v>60620.360999999997</v>
      </c>
      <c r="F36" s="81">
        <v>61073.279000000002</v>
      </c>
      <c r="G36" s="81">
        <v>61571.646999999997</v>
      </c>
      <c r="H36" s="81">
        <v>62042.343000000001</v>
      </c>
      <c r="I36" s="81">
        <v>62510.197</v>
      </c>
      <c r="J36" s="81">
        <v>63022.531999999999</v>
      </c>
      <c r="K36" s="81">
        <v>63495.303</v>
      </c>
      <c r="L36" s="81">
        <v>63905.296999999999</v>
      </c>
      <c r="M36" s="81">
        <v>64308.260999999999</v>
      </c>
    </row>
    <row r="37" spans="2:13" ht="12.75" x14ac:dyDescent="0.2">
      <c r="B37" s="78" t="s">
        <v>81</v>
      </c>
      <c r="C37" s="81">
        <f>SUM(C5:C36)-C23</f>
        <v>572234.55500000017</v>
      </c>
      <c r="D37" s="81">
        <f t="shared" ref="D37:M37" si="0">SUM(D5:D36)</f>
        <v>575306.55400000012</v>
      </c>
      <c r="E37" s="81">
        <f t="shared" si="0"/>
        <v>578208.27600000007</v>
      </c>
      <c r="F37" s="81">
        <f t="shared" si="0"/>
        <v>577380.53300000005</v>
      </c>
      <c r="G37" s="81">
        <f t="shared" si="0"/>
        <v>580473.45099999988</v>
      </c>
      <c r="H37" s="81">
        <f t="shared" si="0"/>
        <v>583375.45299999986</v>
      </c>
      <c r="I37" s="81">
        <f t="shared" si="0"/>
        <v>585651.71000000008</v>
      </c>
      <c r="J37" s="81">
        <f t="shared" si="0"/>
        <v>588309.81400000001</v>
      </c>
      <c r="K37" s="81">
        <f t="shared" si="0"/>
        <v>590589.55799999984</v>
      </c>
      <c r="L37" s="81">
        <f t="shared" si="0"/>
        <v>592716.33600000013</v>
      </c>
      <c r="M37" s="81">
        <f t="shared" si="0"/>
        <v>594159.30199999991</v>
      </c>
    </row>
    <row r="38" spans="2:13" ht="12.75" x14ac:dyDescent="0.2">
      <c r="B38" s="127" t="s">
        <v>168</v>
      </c>
      <c r="C38" s="128">
        <f>C37-C20-C21-C23-C34</f>
        <v>562508.9650000002</v>
      </c>
      <c r="D38" s="128">
        <f t="shared" ref="D38:M38" si="1">D37-D20-D21-D23-D34</f>
        <v>565494.02</v>
      </c>
      <c r="E38" s="128">
        <f t="shared" si="1"/>
        <v>568292.39600000018</v>
      </c>
      <c r="F38" s="128">
        <f t="shared" si="1"/>
        <v>567324.39500000002</v>
      </c>
      <c r="G38" s="128">
        <f t="shared" si="1"/>
        <v>570288.8069999998</v>
      </c>
      <c r="H38" s="128">
        <f t="shared" si="1"/>
        <v>573116.77299999981</v>
      </c>
      <c r="I38" s="128">
        <f t="shared" si="1"/>
        <v>575358.34800000011</v>
      </c>
      <c r="J38" s="128">
        <f t="shared" si="1"/>
        <v>577991.88599999994</v>
      </c>
      <c r="K38" s="128">
        <f t="shared" si="1"/>
        <v>580246.47899999982</v>
      </c>
      <c r="L38" s="128">
        <f t="shared" si="1"/>
        <v>582355.71800000011</v>
      </c>
      <c r="M38" s="128">
        <f t="shared" si="1"/>
        <v>583775.05199999991</v>
      </c>
    </row>
    <row r="39" spans="2:13" ht="12.75" x14ac:dyDescent="0.2">
      <c r="B39" s="78" t="s">
        <v>166</v>
      </c>
      <c r="C39" s="78"/>
      <c r="D39" s="78"/>
      <c r="E39" s="78"/>
      <c r="F39" s="78"/>
      <c r="G39" s="78"/>
      <c r="H39" s="78"/>
      <c r="I39" s="81"/>
      <c r="J39" s="81"/>
      <c r="K39" s="81"/>
      <c r="L39" s="124">
        <f>L37-L20-L21-L23</f>
        <v>587766.55400000012</v>
      </c>
      <c r="M39" s="124">
        <f>M37-M20-M21-M23</f>
        <v>589191.00099999993</v>
      </c>
    </row>
    <row r="40" spans="2:13" ht="12.75" x14ac:dyDescent="0.2">
      <c r="B40" s="78" t="s">
        <v>167</v>
      </c>
      <c r="C40" s="82">
        <f t="shared" ref="C40:M40" si="2">C37-C20-C21-C23-C34</f>
        <v>562508.9650000002</v>
      </c>
      <c r="D40" s="82">
        <f t="shared" si="2"/>
        <v>565494.02</v>
      </c>
      <c r="E40" s="82">
        <f t="shared" si="2"/>
        <v>568292.39600000018</v>
      </c>
      <c r="F40" s="82">
        <f t="shared" si="2"/>
        <v>567324.39500000002</v>
      </c>
      <c r="G40" s="82">
        <f t="shared" si="2"/>
        <v>570288.8069999998</v>
      </c>
      <c r="H40" s="82">
        <f t="shared" si="2"/>
        <v>573116.77299999981</v>
      </c>
      <c r="I40" s="82">
        <f t="shared" si="2"/>
        <v>575358.34800000011</v>
      </c>
      <c r="J40" s="82">
        <f t="shared" si="2"/>
        <v>577991.88599999994</v>
      </c>
      <c r="K40" s="82">
        <f t="shared" si="2"/>
        <v>580246.47899999982</v>
      </c>
      <c r="L40" s="82">
        <f t="shared" si="2"/>
        <v>582355.71800000011</v>
      </c>
      <c r="M40" s="82">
        <f t="shared" si="2"/>
        <v>583775.05199999991</v>
      </c>
    </row>
    <row r="41" spans="2:13" ht="12.75" x14ac:dyDescent="0.2">
      <c r="B41" s="78"/>
      <c r="C41" s="78"/>
      <c r="D41" s="78"/>
      <c r="E41" s="78"/>
      <c r="F41" s="78"/>
      <c r="G41" s="78"/>
      <c r="H41" s="78"/>
      <c r="I41" s="81"/>
      <c r="J41" s="81"/>
      <c r="K41" s="81"/>
      <c r="L41" s="124"/>
      <c r="M41" s="124"/>
    </row>
    <row r="42" spans="2:13" ht="12.75" x14ac:dyDescent="0.2">
      <c r="B42" s="83" t="s">
        <v>82</v>
      </c>
      <c r="C42" s="84"/>
      <c r="D42" s="84"/>
      <c r="E42" s="84"/>
      <c r="F42" s="84"/>
      <c r="G42" s="84"/>
      <c r="H42" s="84"/>
    </row>
    <row r="43" spans="2:13" ht="12.75" x14ac:dyDescent="0.2">
      <c r="B43" s="79" t="s">
        <v>69</v>
      </c>
      <c r="C43" s="80" t="s">
        <v>70</v>
      </c>
      <c r="D43" s="80" t="s">
        <v>71</v>
      </c>
      <c r="E43" s="80" t="s">
        <v>72</v>
      </c>
      <c r="F43" s="80" t="s">
        <v>73</v>
      </c>
      <c r="G43" s="80" t="s">
        <v>74</v>
      </c>
      <c r="H43" s="80" t="s">
        <v>75</v>
      </c>
      <c r="I43" s="80" t="s">
        <v>76</v>
      </c>
      <c r="J43" s="80" t="s">
        <v>77</v>
      </c>
      <c r="K43" s="80" t="s">
        <v>78</v>
      </c>
      <c r="L43" s="80" t="s">
        <v>79</v>
      </c>
      <c r="M43" s="80" t="s">
        <v>80</v>
      </c>
    </row>
    <row r="44" spans="2:13" ht="12.75" x14ac:dyDescent="0.2">
      <c r="B44" s="84" t="s">
        <v>4</v>
      </c>
      <c r="C44" s="85">
        <v>234707.8</v>
      </c>
      <c r="D44" s="85">
        <v>253009.3</v>
      </c>
      <c r="E44" s="85">
        <v>266478</v>
      </c>
      <c r="F44" s="85">
        <v>282346.90000000002</v>
      </c>
      <c r="G44" s="85">
        <v>291930.40000000002</v>
      </c>
      <c r="H44" s="85">
        <v>286188.40000000002</v>
      </c>
      <c r="I44" s="85">
        <v>294207.90000000002</v>
      </c>
      <c r="J44" s="85">
        <v>308675</v>
      </c>
      <c r="K44" s="85">
        <v>317213.09999999998</v>
      </c>
      <c r="L44" s="85">
        <v>322594.59999999998</v>
      </c>
      <c r="M44" s="85">
        <v>328885.59999999998</v>
      </c>
    </row>
    <row r="45" spans="2:13" ht="12.75" x14ac:dyDescent="0.2">
      <c r="B45" s="84" t="s">
        <v>5</v>
      </c>
      <c r="C45" s="85">
        <v>291287</v>
      </c>
      <c r="D45" s="85">
        <v>311150</v>
      </c>
      <c r="E45" s="85">
        <v>327368</v>
      </c>
      <c r="F45" s="85">
        <v>345069</v>
      </c>
      <c r="G45" s="85">
        <v>355066</v>
      </c>
      <c r="H45" s="85">
        <v>349703</v>
      </c>
      <c r="I45" s="85">
        <v>365747</v>
      </c>
      <c r="J45" s="85">
        <v>379915</v>
      </c>
      <c r="K45" s="85">
        <v>388171</v>
      </c>
      <c r="L45" s="85">
        <v>395242</v>
      </c>
      <c r="M45" s="85">
        <v>402027</v>
      </c>
    </row>
    <row r="46" spans="2:13" ht="12.75" x14ac:dyDescent="0.2">
      <c r="B46" s="84" t="s">
        <v>6</v>
      </c>
      <c r="C46" s="85">
        <v>20387.900000000001</v>
      </c>
      <c r="D46" s="85">
        <v>23582.2</v>
      </c>
      <c r="E46" s="85">
        <v>26827.8</v>
      </c>
      <c r="F46" s="85">
        <v>31883.8</v>
      </c>
      <c r="G46" s="85">
        <v>36450.199999999997</v>
      </c>
      <c r="H46" s="85">
        <v>36078.400000000001</v>
      </c>
      <c r="I46" s="85">
        <v>36764.300000000003</v>
      </c>
      <c r="J46" s="85">
        <v>40103.1</v>
      </c>
      <c r="K46" s="85">
        <v>40926.699999999997</v>
      </c>
      <c r="L46" s="85">
        <v>41047.9</v>
      </c>
      <c r="M46" s="85">
        <v>42010.5</v>
      </c>
    </row>
    <row r="47" spans="2:13" ht="12.75" x14ac:dyDescent="0.2">
      <c r="B47" s="84" t="s">
        <v>8</v>
      </c>
      <c r="C47" s="85">
        <v>301430.09999999998</v>
      </c>
      <c r="D47" s="85">
        <v>327755.2</v>
      </c>
      <c r="E47" s="85">
        <v>342123.1</v>
      </c>
      <c r="F47" s="85">
        <v>348864.9</v>
      </c>
      <c r="G47" s="85">
        <v>376326.40000000002</v>
      </c>
      <c r="H47" s="85">
        <v>388781.9</v>
      </c>
      <c r="I47" s="85">
        <v>439140.5</v>
      </c>
      <c r="J47" s="85">
        <v>501642.7</v>
      </c>
      <c r="K47" s="85">
        <v>518204.8</v>
      </c>
      <c r="L47" s="85">
        <v>516068.1</v>
      </c>
      <c r="M47" s="85">
        <v>777905.96301710187</v>
      </c>
    </row>
    <row r="48" spans="2:13" ht="12.75" x14ac:dyDescent="0.2">
      <c r="B48" s="84" t="s">
        <v>10</v>
      </c>
      <c r="C48" s="85">
        <v>12596</v>
      </c>
      <c r="D48" s="85">
        <v>14906.3</v>
      </c>
      <c r="E48" s="85">
        <v>16097.9</v>
      </c>
      <c r="F48" s="85">
        <v>17406.5</v>
      </c>
      <c r="G48" s="85">
        <v>18768.8</v>
      </c>
      <c r="H48" s="85">
        <v>18423.099999999999</v>
      </c>
      <c r="I48" s="85">
        <v>19062.900000000001</v>
      </c>
      <c r="J48" s="85">
        <v>19486.7</v>
      </c>
      <c r="K48" s="85">
        <v>19411.099999999999</v>
      </c>
      <c r="L48" s="85">
        <v>18118.900000000001</v>
      </c>
      <c r="M48" s="85">
        <v>17506.3</v>
      </c>
    </row>
    <row r="49" spans="2:13" ht="12.75" x14ac:dyDescent="0.2">
      <c r="B49" s="84" t="s">
        <v>11</v>
      </c>
      <c r="C49" s="85">
        <v>91849.5</v>
      </c>
      <c r="D49" s="85">
        <v>109394</v>
      </c>
      <c r="E49" s="85">
        <v>123743.2</v>
      </c>
      <c r="F49" s="85">
        <v>138004</v>
      </c>
      <c r="G49" s="85">
        <v>160961.5</v>
      </c>
      <c r="H49" s="85">
        <v>148357.4</v>
      </c>
      <c r="I49" s="85">
        <v>156369.70000000001</v>
      </c>
      <c r="J49" s="85">
        <v>163579.1</v>
      </c>
      <c r="K49" s="85">
        <v>160947.79999999999</v>
      </c>
      <c r="L49" s="85">
        <v>157284.79999999999</v>
      </c>
      <c r="M49" s="85">
        <v>154929.60000000001</v>
      </c>
    </row>
    <row r="50" spans="2:13" ht="12.75" x14ac:dyDescent="0.2">
      <c r="B50" s="84" t="s">
        <v>12</v>
      </c>
      <c r="C50" s="85">
        <v>2195700</v>
      </c>
      <c r="D50" s="85">
        <v>2297820</v>
      </c>
      <c r="E50" s="85">
        <v>2390200</v>
      </c>
      <c r="F50" s="85">
        <v>2510110</v>
      </c>
      <c r="G50" s="85">
        <v>2558020</v>
      </c>
      <c r="H50" s="85">
        <v>2456660</v>
      </c>
      <c r="I50" s="85">
        <v>2576220</v>
      </c>
      <c r="J50" s="85">
        <v>2699100</v>
      </c>
      <c r="K50" s="85">
        <v>2749900</v>
      </c>
      <c r="L50" s="85">
        <v>2809480</v>
      </c>
      <c r="M50" s="85">
        <v>2903790</v>
      </c>
    </row>
    <row r="51" spans="2:13" ht="12.75" x14ac:dyDescent="0.2">
      <c r="B51" s="84" t="s">
        <v>13</v>
      </c>
      <c r="C51" s="85">
        <v>197069.9</v>
      </c>
      <c r="D51" s="85">
        <v>212906.5</v>
      </c>
      <c r="E51" s="85">
        <v>225592</v>
      </c>
      <c r="F51" s="85">
        <v>233439.5</v>
      </c>
      <c r="G51" s="85">
        <v>241087.3</v>
      </c>
      <c r="H51" s="85">
        <v>230213.3</v>
      </c>
      <c r="I51" s="85">
        <v>241516.9</v>
      </c>
      <c r="J51" s="85">
        <v>246074.7</v>
      </c>
      <c r="K51" s="85">
        <v>250786.4</v>
      </c>
      <c r="L51" s="85">
        <v>252938.9</v>
      </c>
      <c r="M51" s="85">
        <v>257443.8</v>
      </c>
    </row>
    <row r="52" spans="2:13" ht="12.75" x14ac:dyDescent="0.2">
      <c r="B52" s="84" t="s">
        <v>14</v>
      </c>
      <c r="C52" s="85">
        <v>9692.2000000000007</v>
      </c>
      <c r="D52" s="85">
        <v>11260.2</v>
      </c>
      <c r="E52" s="85">
        <v>13518</v>
      </c>
      <c r="F52" s="85">
        <v>16241.1</v>
      </c>
      <c r="G52" s="85">
        <v>16511</v>
      </c>
      <c r="H52" s="85">
        <v>14138.2</v>
      </c>
      <c r="I52" s="85">
        <v>14709.1</v>
      </c>
      <c r="J52" s="85">
        <v>16403.8</v>
      </c>
      <c r="K52" s="85">
        <v>17636.7</v>
      </c>
      <c r="L52" s="85">
        <v>18738.8</v>
      </c>
      <c r="M52" s="85">
        <v>19525.3</v>
      </c>
    </row>
    <row r="53" spans="2:13" ht="12.75" x14ac:dyDescent="0.2">
      <c r="B53" s="84" t="s">
        <v>15</v>
      </c>
      <c r="C53" s="85">
        <v>841294</v>
      </c>
      <c r="D53" s="85">
        <v>930566</v>
      </c>
      <c r="E53" s="85">
        <v>1007974</v>
      </c>
      <c r="F53" s="85">
        <v>1080807</v>
      </c>
      <c r="G53" s="85">
        <v>1116207</v>
      </c>
      <c r="H53" s="85">
        <v>1079034</v>
      </c>
      <c r="I53" s="85">
        <v>1080913</v>
      </c>
      <c r="J53" s="85">
        <v>1075147</v>
      </c>
      <c r="K53" s="85">
        <v>1055158</v>
      </c>
      <c r="L53" s="85">
        <v>1049181</v>
      </c>
      <c r="M53" s="85">
        <v>1058469</v>
      </c>
    </row>
    <row r="54" spans="2:13" ht="12.75" x14ac:dyDescent="0.2">
      <c r="B54" s="84" t="s">
        <v>16</v>
      </c>
      <c r="C54" s="85">
        <v>152266</v>
      </c>
      <c r="D54" s="85">
        <v>164387</v>
      </c>
      <c r="E54" s="85">
        <v>172614</v>
      </c>
      <c r="F54" s="85">
        <v>186584</v>
      </c>
      <c r="G54" s="85">
        <v>193711</v>
      </c>
      <c r="H54" s="85">
        <v>181029</v>
      </c>
      <c r="I54" s="85">
        <v>187100</v>
      </c>
      <c r="J54" s="85">
        <v>196869</v>
      </c>
      <c r="K54" s="85">
        <v>199793</v>
      </c>
      <c r="L54" s="85">
        <v>201995</v>
      </c>
      <c r="M54" s="85">
        <v>204015</v>
      </c>
    </row>
    <row r="55" spans="2:13" ht="12.75" x14ac:dyDescent="0.2">
      <c r="B55" s="84" t="s">
        <v>17</v>
      </c>
      <c r="C55" s="85">
        <v>1655571.8</v>
      </c>
      <c r="D55" s="85">
        <v>1771978</v>
      </c>
      <c r="E55" s="85">
        <v>1853267</v>
      </c>
      <c r="F55" s="85">
        <v>1945670</v>
      </c>
      <c r="G55" s="85">
        <v>1995850</v>
      </c>
      <c r="H55" s="85">
        <v>1939017</v>
      </c>
      <c r="I55" s="85">
        <v>1998481</v>
      </c>
      <c r="J55" s="85">
        <v>2059284</v>
      </c>
      <c r="K55" s="85">
        <v>2086929</v>
      </c>
      <c r="L55" s="85">
        <v>2116565</v>
      </c>
      <c r="M55" s="85">
        <v>2132449</v>
      </c>
    </row>
    <row r="56" spans="2:13" ht="12.75" x14ac:dyDescent="0.2">
      <c r="B56" s="84" t="s">
        <v>18</v>
      </c>
      <c r="C56" s="85">
        <v>185265.6</v>
      </c>
      <c r="D56" s="85">
        <v>199152.7</v>
      </c>
      <c r="E56" s="85">
        <v>217830.5</v>
      </c>
      <c r="F56" s="85">
        <v>232831.1</v>
      </c>
      <c r="G56" s="85">
        <v>242096.1</v>
      </c>
      <c r="H56" s="85">
        <v>237431</v>
      </c>
      <c r="I56" s="85">
        <v>226209.6</v>
      </c>
      <c r="J56" s="85">
        <v>207751.9</v>
      </c>
      <c r="K56" s="85">
        <v>194203.7</v>
      </c>
      <c r="L56" s="85">
        <v>182438.3</v>
      </c>
      <c r="M56" s="85">
        <v>179080.6</v>
      </c>
    </row>
    <row r="57" spans="2:13" ht="12.75" x14ac:dyDescent="0.2">
      <c r="B57" s="84" t="s">
        <v>19</v>
      </c>
      <c r="C57" s="85">
        <v>33004.9</v>
      </c>
      <c r="D57" s="85">
        <v>36508.400000000001</v>
      </c>
      <c r="E57" s="85">
        <v>40197.800000000003</v>
      </c>
      <c r="F57" s="85">
        <v>43925.8</v>
      </c>
      <c r="G57" s="85">
        <v>48129.8</v>
      </c>
      <c r="H57" s="85">
        <v>45090.7</v>
      </c>
      <c r="I57" s="85">
        <v>45004.3</v>
      </c>
      <c r="J57" s="85">
        <v>44708.6</v>
      </c>
      <c r="K57" s="85">
        <v>43933.7</v>
      </c>
      <c r="L57" s="85">
        <v>43561.5</v>
      </c>
      <c r="M57" s="85">
        <v>43084.800000000003</v>
      </c>
    </row>
    <row r="58" spans="2:13" ht="12.75" x14ac:dyDescent="0.2">
      <c r="B58" s="84" t="s">
        <v>20</v>
      </c>
      <c r="C58" s="85">
        <v>82114.8</v>
      </c>
      <c r="D58" s="85">
        <v>90027.4</v>
      </c>
      <c r="E58" s="85">
        <v>90950.7</v>
      </c>
      <c r="F58" s="85">
        <v>101240.9</v>
      </c>
      <c r="G58" s="85">
        <v>107150.1</v>
      </c>
      <c r="H58" s="85">
        <v>93371.7</v>
      </c>
      <c r="I58" s="85">
        <v>97814.8</v>
      </c>
      <c r="J58" s="85">
        <v>100350.9</v>
      </c>
      <c r="K58" s="85">
        <v>98699.4</v>
      </c>
      <c r="L58" s="85">
        <v>100536.5</v>
      </c>
      <c r="M58" s="85">
        <v>103216.5</v>
      </c>
    </row>
    <row r="59" spans="2:13" ht="12.75" x14ac:dyDescent="0.2">
      <c r="B59" s="84" t="s">
        <v>21</v>
      </c>
      <c r="C59" s="85">
        <v>150024.5</v>
      </c>
      <c r="D59" s="85">
        <v>169152.9</v>
      </c>
      <c r="E59" s="85">
        <v>183759.2</v>
      </c>
      <c r="F59" s="85">
        <v>196748.5</v>
      </c>
      <c r="G59" s="85">
        <v>186870.2</v>
      </c>
      <c r="H59" s="85">
        <v>168114</v>
      </c>
      <c r="I59" s="85">
        <v>164928.4</v>
      </c>
      <c r="J59" s="85">
        <v>171042.3</v>
      </c>
      <c r="K59" s="85">
        <v>172754.7</v>
      </c>
      <c r="L59" s="85">
        <v>174791.3</v>
      </c>
      <c r="M59" s="85">
        <v>185411.7</v>
      </c>
    </row>
    <row r="60" spans="2:13" ht="12.75" x14ac:dyDescent="0.2">
      <c r="B60" s="84" t="s">
        <v>22</v>
      </c>
      <c r="C60" s="85">
        <v>10674.1</v>
      </c>
      <c r="D60" s="85">
        <v>13524.2</v>
      </c>
      <c r="E60" s="85">
        <v>13675.4</v>
      </c>
      <c r="F60" s="85">
        <v>15676.9</v>
      </c>
      <c r="G60" s="85">
        <v>10761.6</v>
      </c>
      <c r="H60" s="85">
        <v>9182.2999999999993</v>
      </c>
      <c r="I60" s="85">
        <v>10013.299999999999</v>
      </c>
      <c r="J60" s="85">
        <v>10551.1</v>
      </c>
      <c r="K60" s="85">
        <v>11076</v>
      </c>
      <c r="L60" s="85">
        <v>11583.3</v>
      </c>
      <c r="M60" s="85">
        <v>12871.9</v>
      </c>
    </row>
    <row r="61" spans="2:13" ht="12.75" x14ac:dyDescent="0.2">
      <c r="B61" s="84" t="s">
        <v>23</v>
      </c>
      <c r="C61" s="85">
        <v>1397728.3</v>
      </c>
      <c r="D61" s="85">
        <v>1490409.4</v>
      </c>
      <c r="E61" s="85">
        <v>1549188</v>
      </c>
      <c r="F61" s="85">
        <v>1610304.9</v>
      </c>
      <c r="G61" s="85">
        <v>1632933.4</v>
      </c>
      <c r="H61" s="85">
        <v>1573655.1</v>
      </c>
      <c r="I61" s="85">
        <v>1605694.4</v>
      </c>
      <c r="J61" s="85">
        <v>1638857.3</v>
      </c>
      <c r="K61" s="85">
        <v>1615131.2</v>
      </c>
      <c r="L61" s="85">
        <v>1609462.2</v>
      </c>
      <c r="M61" s="85">
        <v>1616253.6</v>
      </c>
    </row>
    <row r="62" spans="2:13" ht="12.75" x14ac:dyDescent="0.2">
      <c r="B62" s="84" t="s">
        <v>24</v>
      </c>
      <c r="C62" s="85">
        <v>2782.4</v>
      </c>
      <c r="D62" s="85">
        <v>2942.9</v>
      </c>
      <c r="E62" s="85">
        <v>3188.7</v>
      </c>
      <c r="F62" s="85">
        <v>3362.4</v>
      </c>
      <c r="G62" s="85">
        <v>3467.1</v>
      </c>
      <c r="H62" s="85">
        <v>3246</v>
      </c>
      <c r="I62" s="85">
        <v>3840</v>
      </c>
      <c r="J62" s="85">
        <v>4182.1000000000004</v>
      </c>
      <c r="K62" s="85">
        <v>4267.8</v>
      </c>
      <c r="L62" s="85">
        <v>4267.8</v>
      </c>
      <c r="M62" s="85">
        <v>6169.2788050805057</v>
      </c>
    </row>
    <row r="63" spans="2:13" ht="12.75" x14ac:dyDescent="0.2">
      <c r="B63" s="84" t="s">
        <v>25</v>
      </c>
      <c r="C63" s="85">
        <v>27444.5</v>
      </c>
      <c r="D63" s="85">
        <v>29771.4</v>
      </c>
      <c r="E63" s="85">
        <v>33303.800000000003</v>
      </c>
      <c r="F63" s="85">
        <v>35953.199999999997</v>
      </c>
      <c r="G63" s="85">
        <v>37522.5</v>
      </c>
      <c r="H63" s="85">
        <v>36093.9</v>
      </c>
      <c r="I63" s="85">
        <v>39370.800000000003</v>
      </c>
      <c r="J63" s="85">
        <v>42410.400000000001</v>
      </c>
      <c r="K63" s="85">
        <v>43812</v>
      </c>
      <c r="L63" s="85">
        <v>45288.1</v>
      </c>
      <c r="M63" s="85">
        <v>49428.3</v>
      </c>
    </row>
    <row r="64" spans="2:13" ht="12.75" x14ac:dyDescent="0.2">
      <c r="B64" s="84" t="s">
        <v>26</v>
      </c>
      <c r="C64" s="85">
        <v>11154.6</v>
      </c>
      <c r="D64" s="85">
        <v>13733.3</v>
      </c>
      <c r="E64" s="85">
        <v>17239.8</v>
      </c>
      <c r="F64" s="85">
        <v>22623.599999999999</v>
      </c>
      <c r="G64" s="85">
        <v>24403.200000000001</v>
      </c>
      <c r="H64" s="85">
        <v>18816.099999999999</v>
      </c>
      <c r="I64" s="85">
        <v>18015.099999999999</v>
      </c>
      <c r="J64" s="85">
        <v>20197</v>
      </c>
      <c r="K64" s="85">
        <v>22217</v>
      </c>
      <c r="L64" s="85">
        <v>23265</v>
      </c>
      <c r="M64" s="85">
        <v>24059.7</v>
      </c>
    </row>
    <row r="65" spans="2:13" ht="12.75" x14ac:dyDescent="0.2">
      <c r="B65" s="84" t="s">
        <v>27</v>
      </c>
      <c r="C65" s="85">
        <v>4669.8999999999996</v>
      </c>
      <c r="D65" s="85">
        <v>5142.1000000000004</v>
      </c>
      <c r="E65" s="85">
        <v>5386.1</v>
      </c>
      <c r="F65" s="85">
        <v>5757.5</v>
      </c>
      <c r="G65" s="85">
        <v>6128.7</v>
      </c>
      <c r="H65" s="85">
        <v>6138.6</v>
      </c>
      <c r="I65" s="85">
        <v>6599.5</v>
      </c>
      <c r="J65" s="85">
        <v>6892.9</v>
      </c>
      <c r="K65" s="85">
        <v>7203.1</v>
      </c>
      <c r="L65" s="85">
        <v>7508.3</v>
      </c>
      <c r="M65" s="85">
        <v>7912.1</v>
      </c>
    </row>
    <row r="66" spans="2:13" ht="12.75" x14ac:dyDescent="0.2">
      <c r="B66" s="84" t="s">
        <v>28</v>
      </c>
      <c r="C66" s="85">
        <v>491184</v>
      </c>
      <c r="D66" s="85">
        <v>540656</v>
      </c>
      <c r="E66" s="85">
        <v>573444</v>
      </c>
      <c r="F66" s="85">
        <v>608729</v>
      </c>
      <c r="G66" s="85">
        <v>635794</v>
      </c>
      <c r="H66" s="85">
        <v>617650</v>
      </c>
      <c r="I66" s="85">
        <v>631512</v>
      </c>
      <c r="J66" s="85">
        <v>642929</v>
      </c>
      <c r="K66" s="85">
        <v>640644</v>
      </c>
      <c r="L66" s="85">
        <v>642851</v>
      </c>
      <c r="M66" s="85">
        <v>655375</v>
      </c>
    </row>
    <row r="67" spans="2:13" ht="12.75" x14ac:dyDescent="0.2">
      <c r="B67" s="84" t="s">
        <v>29</v>
      </c>
      <c r="C67" s="85">
        <v>209423.5</v>
      </c>
      <c r="D67" s="85">
        <v>248332.2</v>
      </c>
      <c r="E67" s="85">
        <v>275289.8</v>
      </c>
      <c r="F67" s="85">
        <v>293128</v>
      </c>
      <c r="G67" s="85">
        <v>316813.59999999998</v>
      </c>
      <c r="H67" s="85">
        <v>278386.09999999998</v>
      </c>
      <c r="I67" s="85">
        <v>323587.20000000001</v>
      </c>
      <c r="J67" s="85">
        <v>358248.4</v>
      </c>
      <c r="K67" s="85">
        <v>396678</v>
      </c>
      <c r="L67" s="85">
        <v>393098.4</v>
      </c>
      <c r="M67" s="85">
        <v>377224.3</v>
      </c>
    </row>
    <row r="68" spans="2:13" ht="12.75" x14ac:dyDescent="0.2">
      <c r="B68" s="84" t="s">
        <v>30</v>
      </c>
      <c r="C68" s="85">
        <v>204236.5</v>
      </c>
      <c r="D68" s="85">
        <v>244822</v>
      </c>
      <c r="E68" s="85">
        <v>273418</v>
      </c>
      <c r="F68" s="85">
        <v>313654.09999999998</v>
      </c>
      <c r="G68" s="85">
        <v>363691.8</v>
      </c>
      <c r="H68" s="85">
        <v>314689.40000000002</v>
      </c>
      <c r="I68" s="85">
        <v>359816</v>
      </c>
      <c r="J68" s="85">
        <v>377028.1</v>
      </c>
      <c r="K68" s="85">
        <v>386143.3</v>
      </c>
      <c r="L68" s="85">
        <v>396111.5</v>
      </c>
      <c r="M68" s="85">
        <v>413133.9</v>
      </c>
    </row>
    <row r="69" spans="2:13" ht="12.75" x14ac:dyDescent="0.2">
      <c r="B69" s="84" t="s">
        <v>31</v>
      </c>
      <c r="C69" s="85">
        <v>149312.5</v>
      </c>
      <c r="D69" s="85">
        <v>158652.6</v>
      </c>
      <c r="E69" s="85">
        <v>166248.70000000001</v>
      </c>
      <c r="F69" s="85">
        <v>175467.7</v>
      </c>
      <c r="G69" s="85">
        <v>178872.6</v>
      </c>
      <c r="H69" s="85">
        <v>175448.2</v>
      </c>
      <c r="I69" s="85">
        <v>179929.8</v>
      </c>
      <c r="J69" s="85">
        <v>176166.6</v>
      </c>
      <c r="K69" s="85">
        <v>168398</v>
      </c>
      <c r="L69" s="85">
        <v>169394.9</v>
      </c>
      <c r="M69" s="85">
        <v>173044.3</v>
      </c>
    </row>
    <row r="70" spans="2:13" ht="12.75" x14ac:dyDescent="0.2">
      <c r="B70" s="84" t="s">
        <v>32</v>
      </c>
      <c r="C70" s="85">
        <v>61063.9</v>
      </c>
      <c r="D70" s="85">
        <v>80225.600000000006</v>
      </c>
      <c r="E70" s="85">
        <v>98418.6</v>
      </c>
      <c r="F70" s="85">
        <v>125403.4</v>
      </c>
      <c r="G70" s="85">
        <v>142396.29999999999</v>
      </c>
      <c r="H70" s="85">
        <v>120409.2</v>
      </c>
      <c r="I70" s="85">
        <v>126746.4</v>
      </c>
      <c r="J70" s="85">
        <v>133305.9</v>
      </c>
      <c r="K70" s="85">
        <v>133806.1</v>
      </c>
      <c r="L70" s="85">
        <v>144282.20000000001</v>
      </c>
      <c r="M70" s="85">
        <v>150018.5</v>
      </c>
    </row>
    <row r="71" spans="2:13" ht="12.75" x14ac:dyDescent="0.2">
      <c r="B71" s="84" t="s">
        <v>33</v>
      </c>
      <c r="C71" s="85">
        <v>291634.09999999998</v>
      </c>
      <c r="D71" s="85">
        <v>313218</v>
      </c>
      <c r="E71" s="85">
        <v>334876.5</v>
      </c>
      <c r="F71" s="85">
        <v>356434.3</v>
      </c>
      <c r="G71" s="85">
        <v>352317.1</v>
      </c>
      <c r="H71" s="85">
        <v>309678.7</v>
      </c>
      <c r="I71" s="85">
        <v>369076.6</v>
      </c>
      <c r="J71" s="85">
        <v>404945.5</v>
      </c>
      <c r="K71" s="85">
        <v>423340.7</v>
      </c>
      <c r="L71" s="85">
        <v>436342.4</v>
      </c>
      <c r="M71" s="85">
        <v>430258.2</v>
      </c>
    </row>
    <row r="72" spans="2:13" ht="12.75" x14ac:dyDescent="0.2">
      <c r="B72" s="84" t="s">
        <v>34</v>
      </c>
      <c r="C72" s="85">
        <v>27227.5</v>
      </c>
      <c r="D72" s="85">
        <v>29235.4</v>
      </c>
      <c r="E72" s="85">
        <v>31561.200000000001</v>
      </c>
      <c r="F72" s="85">
        <v>35152.6</v>
      </c>
      <c r="G72" s="85">
        <v>37951.199999999997</v>
      </c>
      <c r="H72" s="85">
        <v>36166.199999999997</v>
      </c>
      <c r="I72" s="85">
        <v>36219.599999999999</v>
      </c>
      <c r="J72" s="85">
        <v>36868.400000000001</v>
      </c>
      <c r="K72" s="85">
        <v>36006</v>
      </c>
      <c r="L72" s="85">
        <v>36144</v>
      </c>
      <c r="M72" s="85">
        <v>37246.400000000001</v>
      </c>
    </row>
    <row r="73" spans="2:13" ht="12.75" x14ac:dyDescent="0.2">
      <c r="B73" s="84" t="s">
        <v>35</v>
      </c>
      <c r="C73" s="85">
        <v>33994.6</v>
      </c>
      <c r="D73" s="85">
        <v>39335.1</v>
      </c>
      <c r="E73" s="85">
        <v>45435.7</v>
      </c>
      <c r="F73" s="85">
        <v>56063.5</v>
      </c>
      <c r="G73" s="85">
        <v>65679</v>
      </c>
      <c r="H73" s="85">
        <v>63798.9</v>
      </c>
      <c r="I73" s="85">
        <v>67204</v>
      </c>
      <c r="J73" s="85">
        <v>70159.8</v>
      </c>
      <c r="K73" s="85">
        <v>72184.7</v>
      </c>
      <c r="L73" s="85">
        <v>73593.2</v>
      </c>
      <c r="M73" s="85">
        <v>75214.899999999994</v>
      </c>
    </row>
    <row r="74" spans="2:13" ht="12.75" x14ac:dyDescent="0.2">
      <c r="B74" s="84" t="s">
        <v>36</v>
      </c>
      <c r="C74" s="85">
        <v>314584.40000000002</v>
      </c>
      <c r="D74" s="85">
        <v>386936.8</v>
      </c>
      <c r="E74" s="85">
        <v>419232.1</v>
      </c>
      <c r="F74" s="85">
        <v>471972.2</v>
      </c>
      <c r="G74" s="85">
        <v>498601.7</v>
      </c>
      <c r="H74" s="85">
        <v>440367.3</v>
      </c>
      <c r="I74" s="85">
        <v>550362.80000000005</v>
      </c>
      <c r="J74" s="85">
        <v>555100.19999999995</v>
      </c>
      <c r="K74" s="85">
        <v>612404.80000000005</v>
      </c>
      <c r="L74" s="85">
        <v>617793.9</v>
      </c>
      <c r="M74" s="85">
        <v>617793.9</v>
      </c>
    </row>
    <row r="75" spans="2:13" ht="12.75" x14ac:dyDescent="0.2">
      <c r="B75" s="84" t="s">
        <v>56</v>
      </c>
      <c r="C75" s="85">
        <v>1787298.5</v>
      </c>
      <c r="D75" s="85">
        <v>1940128.7</v>
      </c>
      <c r="E75" s="85">
        <v>2059064.4</v>
      </c>
      <c r="F75" s="85">
        <v>2164064.6</v>
      </c>
      <c r="G75" s="85">
        <v>1907212.3</v>
      </c>
      <c r="H75" s="85">
        <v>1663573.3</v>
      </c>
      <c r="I75" s="85">
        <v>1816615</v>
      </c>
      <c r="J75" s="85">
        <v>1863940.9</v>
      </c>
      <c r="K75" s="85">
        <v>2041491.2</v>
      </c>
      <c r="L75" s="85">
        <v>2017193.8</v>
      </c>
      <c r="M75" s="85">
        <v>2222361.4</v>
      </c>
    </row>
    <row r="76" spans="2:13" ht="12.75" x14ac:dyDescent="0.2">
      <c r="B76" s="86" t="s">
        <v>81</v>
      </c>
      <c r="C76" s="86">
        <f>SUM(T_GDP[2004])</f>
        <v>11478675.300000001</v>
      </c>
      <c r="D76" s="86">
        <f>SUM(T_GDP[2005])</f>
        <v>12460621.800000001</v>
      </c>
      <c r="E76" s="86">
        <f>SUM(T_GDP[2006])</f>
        <v>13197512</v>
      </c>
      <c r="F76" s="86">
        <f>SUM(T_GDP[2007])</f>
        <v>14004920.899999999</v>
      </c>
      <c r="G76" s="86">
        <f>SUM(T_GDP[2008])</f>
        <v>14159681.899999997</v>
      </c>
      <c r="H76" s="86">
        <f>SUM(T_GDP[2009])</f>
        <v>13338930.399999999</v>
      </c>
      <c r="I76" s="86">
        <f>SUM(T_GDP[2010])</f>
        <v>14088791.9</v>
      </c>
      <c r="J76" s="86">
        <f>SUM(T_GDP[2011])</f>
        <v>14571917.4</v>
      </c>
      <c r="K76" s="86">
        <f>SUM(T_GDP[2012])</f>
        <v>14929473</v>
      </c>
      <c r="L76" s="86">
        <f>SUM(T_GDP[2013])</f>
        <v>15028762.600000001</v>
      </c>
      <c r="M76" s="86">
        <f>SUM(T_GDP[2014])</f>
        <v>15678116.341822185</v>
      </c>
    </row>
    <row r="77" spans="2:13" x14ac:dyDescent="0.15">
      <c r="B77" s="2" t="s">
        <v>169</v>
      </c>
      <c r="C77" s="36">
        <f>C76-C59-C60-C62-C73</f>
        <v>11281199.700000001</v>
      </c>
      <c r="D77" s="36">
        <f t="shared" ref="D77:M77" si="3">D76-D59-D60-D62-D73</f>
        <v>12235666.700000001</v>
      </c>
      <c r="E77" s="36">
        <f t="shared" si="3"/>
        <v>12951453.000000002</v>
      </c>
      <c r="F77" s="36">
        <f t="shared" si="3"/>
        <v>13733069.599999998</v>
      </c>
      <c r="G77" s="36">
        <f t="shared" si="3"/>
        <v>13892903.999999998</v>
      </c>
      <c r="H77" s="36">
        <f t="shared" si="3"/>
        <v>13094589.199999997</v>
      </c>
      <c r="I77" s="36">
        <f t="shared" si="3"/>
        <v>13842806.199999999</v>
      </c>
      <c r="J77" s="36">
        <f t="shared" si="3"/>
        <v>14315982.1</v>
      </c>
      <c r="K77" s="36">
        <f t="shared" si="3"/>
        <v>14669189.800000001</v>
      </c>
      <c r="L77" s="36">
        <f t="shared" si="3"/>
        <v>14764527</v>
      </c>
      <c r="M77" s="36">
        <f t="shared" si="3"/>
        <v>15398448.563017104</v>
      </c>
    </row>
    <row r="78" spans="2:13" x14ac:dyDescent="0.15">
      <c r="B78" s="2" t="s">
        <v>170</v>
      </c>
      <c r="C78" s="36"/>
      <c r="D78" s="36"/>
      <c r="E78" s="36"/>
      <c r="F78" s="36"/>
      <c r="G78" s="36"/>
      <c r="H78" s="36"/>
      <c r="I78" s="36"/>
      <c r="J78" s="36"/>
      <c r="K78" s="36"/>
      <c r="L78" s="36">
        <f t="shared" ref="L78:M78" si="4">L76-L59-L60-L62</f>
        <v>14838120.199999999</v>
      </c>
      <c r="M78" s="36">
        <f t="shared" si="4"/>
        <v>15473663.463017104</v>
      </c>
    </row>
  </sheetData>
  <pageMargins left="0.7" right="0.7" top="0.75" bottom="0.75" header="0.3" footer="0.3"/>
  <tableParts count="2">
    <tablePart r:id="rId1"/>
    <tablePart r:id="rId2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B3:Y397"/>
  <sheetViews>
    <sheetView topLeftCell="A8" workbookViewId="0">
      <selection activeCell="O10" sqref="O10"/>
    </sheetView>
  </sheetViews>
  <sheetFormatPr defaultRowHeight="10.5" x14ac:dyDescent="0.15"/>
  <cols>
    <col min="1" max="16384" width="9.140625" style="2"/>
  </cols>
  <sheetData>
    <row r="3" spans="2:25" ht="15" x14ac:dyDescent="0.25">
      <c r="B3" s="87" t="s">
        <v>83</v>
      </c>
      <c r="C3" s="88"/>
      <c r="D3" s="88"/>
      <c r="E3" s="88"/>
      <c r="F3" s="88"/>
      <c r="G3" s="88"/>
      <c r="H3" s="89" t="s">
        <v>84</v>
      </c>
      <c r="I3" s="88"/>
      <c r="J3" s="88"/>
      <c r="K3" s="88"/>
      <c r="L3" s="90" t="s">
        <v>85</v>
      </c>
      <c r="M3" s="91"/>
      <c r="N3" s="91"/>
      <c r="O3" s="91"/>
      <c r="P3" s="91"/>
      <c r="Q3" s="91"/>
      <c r="R3" s="91"/>
      <c r="S3" s="92" t="s">
        <v>86</v>
      </c>
      <c r="T3" s="88"/>
      <c r="U3" s="88"/>
      <c r="V3" s="88"/>
      <c r="W3" s="88"/>
      <c r="X3" s="88"/>
      <c r="Y3" s="88"/>
    </row>
    <row r="4" spans="2:25" ht="15" x14ac:dyDescent="0.25">
      <c r="B4" s="93" t="s">
        <v>87</v>
      </c>
      <c r="C4" s="88"/>
      <c r="D4" s="88"/>
      <c r="E4" s="88"/>
      <c r="F4" s="88"/>
      <c r="G4" s="88"/>
      <c r="H4" s="89" t="s">
        <v>88</v>
      </c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  <c r="X4" s="88"/>
      <c r="Y4" s="88"/>
    </row>
    <row r="5" spans="2:25" ht="15" x14ac:dyDescent="0.25">
      <c r="B5" s="94" t="s">
        <v>89</v>
      </c>
      <c r="C5" s="95"/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  <c r="P5" s="95"/>
      <c r="Q5" s="95"/>
      <c r="R5" s="95"/>
      <c r="S5" s="95"/>
      <c r="T5" s="95"/>
      <c r="U5" s="95"/>
      <c r="V5" s="95"/>
      <c r="W5" s="95"/>
      <c r="X5" s="95"/>
      <c r="Y5" s="95"/>
    </row>
    <row r="6" spans="2:25" ht="12.75" x14ac:dyDescent="0.2">
      <c r="B6" s="96" t="s">
        <v>90</v>
      </c>
      <c r="C6" s="97">
        <v>2</v>
      </c>
      <c r="D6" s="97">
        <v>3</v>
      </c>
      <c r="E6" s="97">
        <v>4</v>
      </c>
      <c r="F6" s="97">
        <v>5</v>
      </c>
      <c r="G6" s="97">
        <v>6</v>
      </c>
      <c r="H6" s="97">
        <v>7</v>
      </c>
      <c r="I6" s="97">
        <v>8</v>
      </c>
      <c r="J6" s="97">
        <v>9</v>
      </c>
      <c r="K6" s="97">
        <v>10</v>
      </c>
      <c r="L6" s="97">
        <v>11</v>
      </c>
      <c r="M6" s="97">
        <v>12</v>
      </c>
      <c r="N6" s="97">
        <v>13</v>
      </c>
      <c r="O6" s="97">
        <v>14</v>
      </c>
      <c r="P6" s="97">
        <v>15</v>
      </c>
      <c r="Q6" s="97">
        <v>16</v>
      </c>
      <c r="R6" s="97">
        <v>17</v>
      </c>
      <c r="S6" s="97">
        <v>18</v>
      </c>
      <c r="T6" s="97">
        <v>19</v>
      </c>
      <c r="U6" s="97">
        <v>20</v>
      </c>
      <c r="V6" s="97">
        <v>21</v>
      </c>
      <c r="W6" s="97">
        <v>22</v>
      </c>
      <c r="X6" s="97">
        <v>23</v>
      </c>
      <c r="Y6" s="97">
        <v>24</v>
      </c>
    </row>
    <row r="8" spans="2:25" x14ac:dyDescent="0.15">
      <c r="B8" s="2" t="s">
        <v>91</v>
      </c>
    </row>
    <row r="9" spans="2:25" ht="12.75" x14ac:dyDescent="0.2">
      <c r="B9" s="98"/>
      <c r="C9" s="98" t="s">
        <v>92</v>
      </c>
      <c r="D9" s="98" t="s">
        <v>93</v>
      </c>
      <c r="E9" s="98" t="s">
        <v>94</v>
      </c>
      <c r="F9" s="98" t="s">
        <v>95</v>
      </c>
      <c r="G9" s="98" t="s">
        <v>96</v>
      </c>
      <c r="H9" s="98" t="s">
        <v>97</v>
      </c>
      <c r="I9" s="98" t="s">
        <v>98</v>
      </c>
      <c r="J9" s="98" t="s">
        <v>99</v>
      </c>
      <c r="K9" s="98" t="s">
        <v>100</v>
      </c>
      <c r="L9" s="98" t="s">
        <v>101</v>
      </c>
      <c r="M9" s="98" t="s">
        <v>102</v>
      </c>
      <c r="N9" s="98" t="s">
        <v>103</v>
      </c>
      <c r="O9" s="98" t="s">
        <v>70</v>
      </c>
      <c r="P9" s="98" t="s">
        <v>71</v>
      </c>
      <c r="Q9" s="98" t="s">
        <v>72</v>
      </c>
      <c r="R9" s="98" t="s">
        <v>73</v>
      </c>
      <c r="S9" s="98" t="s">
        <v>74</v>
      </c>
      <c r="T9" s="98" t="s">
        <v>75</v>
      </c>
      <c r="U9" s="98" t="s">
        <v>76</v>
      </c>
      <c r="V9" s="98" t="s">
        <v>77</v>
      </c>
      <c r="W9" s="98" t="s">
        <v>78</v>
      </c>
      <c r="X9" s="98" t="s">
        <v>79</v>
      </c>
      <c r="Y9" s="98" t="s">
        <v>80</v>
      </c>
    </row>
    <row r="10" spans="2:25" ht="12.75" x14ac:dyDescent="0.2">
      <c r="B10" s="98" t="s">
        <v>4</v>
      </c>
      <c r="C10" s="99">
        <v>13.7583</v>
      </c>
      <c r="D10" s="99">
        <v>13.610099999999999</v>
      </c>
      <c r="E10" s="99">
        <v>13.407400000000001</v>
      </c>
      <c r="F10" s="99">
        <v>13.2554</v>
      </c>
      <c r="G10" s="99">
        <v>13.6965</v>
      </c>
      <c r="H10" s="99">
        <v>13.901999999999999</v>
      </c>
      <c r="I10" s="99">
        <v>13.760300000000001</v>
      </c>
      <c r="J10" s="99">
        <v>13.760300000000001</v>
      </c>
      <c r="K10" s="99">
        <v>1</v>
      </c>
      <c r="L10" s="99">
        <v>1</v>
      </c>
      <c r="M10" s="99">
        <v>1</v>
      </c>
      <c r="N10" s="99">
        <v>1</v>
      </c>
      <c r="O10" s="99">
        <v>1</v>
      </c>
      <c r="P10" s="99">
        <v>1</v>
      </c>
      <c r="Q10" s="99">
        <v>1</v>
      </c>
      <c r="R10" s="99">
        <v>1</v>
      </c>
      <c r="S10" s="99">
        <v>1</v>
      </c>
      <c r="T10" s="99">
        <v>1</v>
      </c>
      <c r="U10" s="99">
        <v>1</v>
      </c>
      <c r="V10" s="99">
        <v>1</v>
      </c>
      <c r="W10" s="99">
        <v>1</v>
      </c>
      <c r="X10" s="99">
        <v>1</v>
      </c>
      <c r="Y10" s="99">
        <v>1</v>
      </c>
    </row>
    <row r="11" spans="2:25" ht="12.75" x14ac:dyDescent="0.2">
      <c r="B11" s="98" t="s">
        <v>5</v>
      </c>
      <c r="C11" s="99">
        <v>40.177700000000002</v>
      </c>
      <c r="D11" s="99">
        <v>40.286900000000003</v>
      </c>
      <c r="E11" s="99">
        <v>39.1614</v>
      </c>
      <c r="F11" s="99">
        <v>38.697899999999997</v>
      </c>
      <c r="G11" s="99">
        <v>40.1021</v>
      </c>
      <c r="H11" s="99">
        <v>40.767499999999998</v>
      </c>
      <c r="I11" s="99">
        <v>40.3399</v>
      </c>
      <c r="J11" s="99">
        <v>40.3399</v>
      </c>
      <c r="K11" s="99">
        <v>1</v>
      </c>
      <c r="L11" s="99">
        <v>1</v>
      </c>
      <c r="M11" s="99">
        <v>1</v>
      </c>
      <c r="N11" s="99">
        <v>1</v>
      </c>
      <c r="O11" s="99">
        <v>1</v>
      </c>
      <c r="P11" s="99">
        <v>1</v>
      </c>
      <c r="Q11" s="99">
        <v>1</v>
      </c>
      <c r="R11" s="99">
        <v>1</v>
      </c>
      <c r="S11" s="99">
        <v>1</v>
      </c>
      <c r="T11" s="99">
        <v>1</v>
      </c>
      <c r="U11" s="99">
        <v>1</v>
      </c>
      <c r="V11" s="99">
        <v>1</v>
      </c>
      <c r="W11" s="99">
        <v>1</v>
      </c>
      <c r="X11" s="99">
        <v>1</v>
      </c>
      <c r="Y11" s="99">
        <v>1</v>
      </c>
    </row>
    <row r="12" spans="2:25" ht="12.75" x14ac:dyDescent="0.2">
      <c r="B12" s="98" t="s">
        <v>6</v>
      </c>
      <c r="C12" s="99">
        <v>2.9654900000000001E-2</v>
      </c>
      <c r="D12" s="99">
        <v>3.6493999999999999E-2</v>
      </c>
      <c r="E12" s="99">
        <v>8.1207000000000001E-2</v>
      </c>
      <c r="F12" s="99">
        <v>9.2917E-2</v>
      </c>
      <c r="G12" s="99">
        <v>0.61064499999999999</v>
      </c>
      <c r="H12" s="99">
        <v>1.9762999999999999</v>
      </c>
      <c r="I12" s="99">
        <v>1.95583</v>
      </c>
      <c r="J12" s="99">
        <v>1.9558</v>
      </c>
      <c r="K12" s="99">
        <v>1.9542999999999999</v>
      </c>
      <c r="L12" s="99">
        <v>1.9462999999999999</v>
      </c>
      <c r="M12" s="99">
        <v>1.9545999999999999</v>
      </c>
      <c r="N12" s="99">
        <v>1.9557</v>
      </c>
      <c r="O12" s="99">
        <v>1.9559</v>
      </c>
      <c r="P12" s="99">
        <v>1.9562999999999999</v>
      </c>
      <c r="Q12" s="99">
        <v>1.9558</v>
      </c>
      <c r="R12" s="99">
        <v>1.9558</v>
      </c>
      <c r="S12" s="99">
        <v>1.9558</v>
      </c>
      <c r="T12" s="99">
        <v>1.9558</v>
      </c>
      <c r="U12" s="99">
        <v>1.9558</v>
      </c>
      <c r="V12" s="99">
        <v>1.9558</v>
      </c>
      <c r="W12" s="99">
        <v>1.9558</v>
      </c>
      <c r="X12" s="99">
        <v>1.9558</v>
      </c>
      <c r="Y12" s="99">
        <v>1.9558</v>
      </c>
    </row>
    <row r="13" spans="2:25" ht="12.75" x14ac:dyDescent="0.2">
      <c r="B13" s="98" t="s">
        <v>8</v>
      </c>
      <c r="C13" s="99">
        <v>1.7630699999999999</v>
      </c>
      <c r="D13" s="99">
        <v>1.6523099999999999</v>
      </c>
      <c r="E13" s="99">
        <v>1.6132</v>
      </c>
      <c r="F13" s="99">
        <v>1.5128200000000001</v>
      </c>
      <c r="G13" s="99">
        <v>1.69129</v>
      </c>
      <c r="H13" s="99">
        <v>1.6055299999999999</v>
      </c>
      <c r="I13" s="99">
        <v>1.60778</v>
      </c>
      <c r="J13" s="99">
        <v>1.6051</v>
      </c>
      <c r="K13" s="99">
        <v>1.5232000000000001</v>
      </c>
      <c r="L13" s="99">
        <v>1.4829000000000001</v>
      </c>
      <c r="M13" s="99">
        <v>1.4523999999999999</v>
      </c>
      <c r="N13" s="99">
        <v>1.5579000000000001</v>
      </c>
      <c r="O13" s="99">
        <v>1.5428999999999999</v>
      </c>
      <c r="P13" s="99">
        <v>1.5550999999999999</v>
      </c>
      <c r="Q13" s="99">
        <v>1.6069</v>
      </c>
      <c r="R13" s="99">
        <v>1.6547000000000001</v>
      </c>
      <c r="S13" s="99">
        <v>1.4850000000000001</v>
      </c>
      <c r="T13" s="99">
        <v>1.4836</v>
      </c>
      <c r="U13" s="99">
        <v>1.2504</v>
      </c>
      <c r="V13" s="99">
        <v>1.2156</v>
      </c>
      <c r="W13" s="99">
        <v>1.2072000000000001</v>
      </c>
      <c r="X13" s="99">
        <v>1.2276</v>
      </c>
      <c r="Y13" s="99">
        <v>1.2023999999999999</v>
      </c>
    </row>
    <row r="14" spans="2:25" ht="12.75" x14ac:dyDescent="0.2">
      <c r="B14" s="98" t="s">
        <v>10</v>
      </c>
      <c r="C14" s="99">
        <v>0.58477800000000002</v>
      </c>
      <c r="D14" s="99">
        <v>0.58050500000000005</v>
      </c>
      <c r="E14" s="99">
        <v>0.58502200000000004</v>
      </c>
      <c r="F14" s="99">
        <v>0.59904400000000002</v>
      </c>
      <c r="G14" s="99">
        <v>0.58897900000000003</v>
      </c>
      <c r="H14" s="99">
        <v>0.58030899999999996</v>
      </c>
      <c r="I14" s="99">
        <v>0.58177599999999996</v>
      </c>
      <c r="J14" s="99">
        <v>0.57667000000000002</v>
      </c>
      <c r="K14" s="99">
        <v>0.57369000000000003</v>
      </c>
      <c r="L14" s="99">
        <v>0.57504</v>
      </c>
      <c r="M14" s="99">
        <v>0.57316</v>
      </c>
      <c r="N14" s="99">
        <v>0.58636999999999995</v>
      </c>
      <c r="O14" s="99">
        <v>0.57999999999999996</v>
      </c>
      <c r="P14" s="99">
        <v>0.57350000000000001</v>
      </c>
      <c r="Q14" s="99">
        <v>0.57820000000000005</v>
      </c>
      <c r="R14" s="99">
        <v>0.58526999999999996</v>
      </c>
      <c r="S14" s="99">
        <v>1</v>
      </c>
      <c r="T14" s="99">
        <v>1</v>
      </c>
      <c r="U14" s="99">
        <v>1</v>
      </c>
      <c r="V14" s="99">
        <v>1</v>
      </c>
      <c r="W14" s="99">
        <v>1</v>
      </c>
      <c r="X14" s="99">
        <v>1</v>
      </c>
      <c r="Y14" s="99">
        <v>1</v>
      </c>
    </row>
    <row r="15" spans="2:25" ht="12.75" x14ac:dyDescent="0.2">
      <c r="B15" s="98" t="s">
        <v>11</v>
      </c>
      <c r="C15" s="99" t="s">
        <v>104</v>
      </c>
      <c r="D15" s="99">
        <v>33.5687</v>
      </c>
      <c r="E15" s="99">
        <v>34.290199999999999</v>
      </c>
      <c r="F15" s="99">
        <v>34.944400000000002</v>
      </c>
      <c r="G15" s="99">
        <v>34.246899999999997</v>
      </c>
      <c r="H15" s="99">
        <v>38.026899999999998</v>
      </c>
      <c r="I15" s="99">
        <v>35.193899999999999</v>
      </c>
      <c r="J15" s="99">
        <v>36.103000000000002</v>
      </c>
      <c r="K15" s="99">
        <v>35.046999999999997</v>
      </c>
      <c r="L15" s="99">
        <v>31.962</v>
      </c>
      <c r="M15" s="99">
        <v>31.577000000000002</v>
      </c>
      <c r="N15" s="99">
        <v>32.409999999999997</v>
      </c>
      <c r="O15" s="99">
        <v>30.463999999999999</v>
      </c>
      <c r="P15" s="99">
        <v>29</v>
      </c>
      <c r="Q15" s="99">
        <v>27.484999999999999</v>
      </c>
      <c r="R15" s="99">
        <v>26.628</v>
      </c>
      <c r="S15" s="99">
        <v>26.875</v>
      </c>
      <c r="T15" s="99">
        <v>26.472999999999999</v>
      </c>
      <c r="U15" s="99">
        <v>25.061</v>
      </c>
      <c r="V15" s="99">
        <v>25.786999999999999</v>
      </c>
      <c r="W15" s="99">
        <v>25.151</v>
      </c>
      <c r="X15" s="99">
        <v>27.427</v>
      </c>
      <c r="Y15" s="99">
        <v>27.734999999999999</v>
      </c>
    </row>
    <row r="16" spans="2:25" ht="12.75" x14ac:dyDescent="0.2">
      <c r="B16" s="98" t="s">
        <v>12</v>
      </c>
      <c r="C16" s="99">
        <v>1.9556100000000001</v>
      </c>
      <c r="D16" s="99">
        <v>1.9356899999999999</v>
      </c>
      <c r="E16" s="99">
        <v>1.90533</v>
      </c>
      <c r="F16" s="99">
        <v>1.8839699999999999</v>
      </c>
      <c r="G16" s="99">
        <v>1.9465300000000001</v>
      </c>
      <c r="H16" s="99">
        <v>1.9763200000000001</v>
      </c>
      <c r="I16" s="99">
        <v>1.95583</v>
      </c>
      <c r="J16" s="99">
        <v>1.95583</v>
      </c>
      <c r="K16" s="99">
        <v>1.95583</v>
      </c>
      <c r="L16" s="99">
        <v>1.95583</v>
      </c>
      <c r="M16" s="99">
        <v>1</v>
      </c>
      <c r="N16" s="99">
        <v>1</v>
      </c>
      <c r="O16" s="99">
        <v>1</v>
      </c>
      <c r="P16" s="99">
        <v>1</v>
      </c>
      <c r="Q16" s="99">
        <v>1</v>
      </c>
      <c r="R16" s="99">
        <v>1</v>
      </c>
      <c r="S16" s="99">
        <v>1</v>
      </c>
      <c r="T16" s="99">
        <v>1</v>
      </c>
      <c r="U16" s="99">
        <v>1</v>
      </c>
      <c r="V16" s="99">
        <v>1</v>
      </c>
      <c r="W16" s="99">
        <v>1</v>
      </c>
      <c r="X16" s="99">
        <v>1</v>
      </c>
      <c r="Y16" s="99">
        <v>1</v>
      </c>
    </row>
    <row r="17" spans="2:25" ht="12.75" x14ac:dyDescent="0.2">
      <c r="B17" s="98" t="s">
        <v>13</v>
      </c>
      <c r="C17" s="99">
        <v>7.5747900000000001</v>
      </c>
      <c r="D17" s="99">
        <v>7.5530999999999997</v>
      </c>
      <c r="E17" s="99">
        <v>7.4823300000000001</v>
      </c>
      <c r="F17" s="99">
        <v>7.2953599999999996</v>
      </c>
      <c r="G17" s="99">
        <v>7.4465500000000002</v>
      </c>
      <c r="H17" s="99">
        <v>7.5279699999999998</v>
      </c>
      <c r="I17" s="99">
        <v>7.4487800000000002</v>
      </c>
      <c r="J17" s="99">
        <v>7.4432999999999998</v>
      </c>
      <c r="K17" s="99">
        <v>7.4630999999999998</v>
      </c>
      <c r="L17" s="99">
        <v>7.4364999999999997</v>
      </c>
      <c r="M17" s="99">
        <v>7.4287999999999998</v>
      </c>
      <c r="N17" s="99">
        <v>7.4450000000000003</v>
      </c>
      <c r="O17" s="99">
        <v>7.4387999999999996</v>
      </c>
      <c r="P17" s="99">
        <v>7.4604999999999997</v>
      </c>
      <c r="Q17" s="99">
        <v>7.4560000000000004</v>
      </c>
      <c r="R17" s="99">
        <v>7.4583000000000004</v>
      </c>
      <c r="S17" s="99">
        <v>7.4505999999999997</v>
      </c>
      <c r="T17" s="99">
        <v>7.4417999999999997</v>
      </c>
      <c r="U17" s="99">
        <v>7.4535</v>
      </c>
      <c r="V17" s="99">
        <v>7.4341999999999997</v>
      </c>
      <c r="W17" s="99">
        <v>7.4610000000000003</v>
      </c>
      <c r="X17" s="99">
        <v>7.4592999999999998</v>
      </c>
      <c r="Y17" s="99">
        <v>7.4452999999999996</v>
      </c>
    </row>
    <row r="18" spans="2:25" ht="12.75" x14ac:dyDescent="0.2">
      <c r="B18" s="98" t="s">
        <v>14</v>
      </c>
      <c r="C18" s="99">
        <v>15.646599999999999</v>
      </c>
      <c r="D18" s="99">
        <v>15.646599999999999</v>
      </c>
      <c r="E18" s="99">
        <v>15.646599999999999</v>
      </c>
      <c r="F18" s="99">
        <v>15.646599999999999</v>
      </c>
      <c r="G18" s="99">
        <v>15.646599999999999</v>
      </c>
      <c r="H18" s="99">
        <v>15.646599999999999</v>
      </c>
      <c r="I18" s="99">
        <v>15.646599999999999</v>
      </c>
      <c r="J18" s="99">
        <v>15.646599999999999</v>
      </c>
      <c r="K18" s="99">
        <v>15.646599999999999</v>
      </c>
      <c r="L18" s="99">
        <v>15.646599999999999</v>
      </c>
      <c r="M18" s="99">
        <v>15.646599999999999</v>
      </c>
      <c r="N18" s="99">
        <v>15.646599999999999</v>
      </c>
      <c r="O18" s="99">
        <v>15.646599999999999</v>
      </c>
      <c r="P18" s="99">
        <v>15.646599999999999</v>
      </c>
      <c r="Q18" s="99">
        <v>15.646599999999999</v>
      </c>
      <c r="R18" s="99">
        <v>15.646599999999999</v>
      </c>
      <c r="S18" s="99">
        <v>15.646599999999999</v>
      </c>
      <c r="T18" s="99">
        <v>15.646599999999999</v>
      </c>
      <c r="U18" s="99">
        <v>15.646599999999999</v>
      </c>
      <c r="V18" s="99">
        <v>1</v>
      </c>
      <c r="W18" s="99">
        <v>1</v>
      </c>
      <c r="X18" s="99">
        <v>1</v>
      </c>
      <c r="Y18" s="99">
        <v>1</v>
      </c>
    </row>
    <row r="19" spans="2:25" ht="12.75" x14ac:dyDescent="0.2">
      <c r="B19" s="98" t="s">
        <v>15</v>
      </c>
      <c r="C19" s="99">
        <v>138.648</v>
      </c>
      <c r="D19" s="99">
        <v>158.928</v>
      </c>
      <c r="E19" s="99">
        <v>162.07</v>
      </c>
      <c r="F19" s="99">
        <v>159.54900000000001</v>
      </c>
      <c r="G19" s="99">
        <v>164.167</v>
      </c>
      <c r="H19" s="99">
        <v>167.38800000000001</v>
      </c>
      <c r="I19" s="99">
        <v>166.386</v>
      </c>
      <c r="J19" s="99">
        <v>166.386</v>
      </c>
      <c r="K19" s="99">
        <v>166.386</v>
      </c>
      <c r="L19" s="99">
        <v>1</v>
      </c>
      <c r="M19" s="99">
        <v>1</v>
      </c>
      <c r="N19" s="99">
        <v>1</v>
      </c>
      <c r="O19" s="99">
        <v>1</v>
      </c>
      <c r="P19" s="99">
        <v>1</v>
      </c>
      <c r="Q19" s="99">
        <v>1</v>
      </c>
      <c r="R19" s="99">
        <v>1</v>
      </c>
      <c r="S19" s="99">
        <v>1</v>
      </c>
      <c r="T19" s="99">
        <v>1</v>
      </c>
      <c r="U19" s="99">
        <v>1</v>
      </c>
      <c r="V19" s="99">
        <v>1</v>
      </c>
      <c r="W19" s="99">
        <v>1</v>
      </c>
      <c r="X19" s="99">
        <v>1</v>
      </c>
      <c r="Y19" s="99">
        <v>1</v>
      </c>
    </row>
    <row r="20" spans="2:25" ht="12.75" x14ac:dyDescent="0.2">
      <c r="B20" s="98" t="s">
        <v>16</v>
      </c>
      <c r="C20" s="99">
        <v>6.3330099999999998</v>
      </c>
      <c r="D20" s="99">
        <v>6.4608600000000003</v>
      </c>
      <c r="E20" s="99">
        <v>5.8291500000000003</v>
      </c>
      <c r="F20" s="99">
        <v>5.7169499999999998</v>
      </c>
      <c r="G20" s="99">
        <v>5.8163999999999998</v>
      </c>
      <c r="H20" s="99">
        <v>5.98726</v>
      </c>
      <c r="I20" s="99">
        <v>5.9457300000000002</v>
      </c>
      <c r="J20" s="99">
        <v>5.9457300000000002</v>
      </c>
      <c r="K20" s="99">
        <v>5.9457300000000002</v>
      </c>
      <c r="L20" s="99">
        <v>1</v>
      </c>
      <c r="M20" s="99">
        <v>1</v>
      </c>
      <c r="N20" s="99">
        <v>1</v>
      </c>
      <c r="O20" s="99">
        <v>1</v>
      </c>
      <c r="P20" s="99">
        <v>1</v>
      </c>
      <c r="Q20" s="99">
        <v>1</v>
      </c>
      <c r="R20" s="99">
        <v>1</v>
      </c>
      <c r="S20" s="99">
        <v>1</v>
      </c>
      <c r="T20" s="99">
        <v>1</v>
      </c>
      <c r="U20" s="99">
        <v>1</v>
      </c>
      <c r="V20" s="99">
        <v>1</v>
      </c>
      <c r="W20" s="99">
        <v>1</v>
      </c>
      <c r="X20" s="99">
        <v>1</v>
      </c>
      <c r="Y20" s="99">
        <v>1</v>
      </c>
    </row>
    <row r="21" spans="2:25" ht="12.75" x14ac:dyDescent="0.2">
      <c r="B21" s="98" t="s">
        <v>17</v>
      </c>
      <c r="C21" s="99">
        <v>6.6678199999999999</v>
      </c>
      <c r="D21" s="99">
        <v>6.5774499999999998</v>
      </c>
      <c r="E21" s="99">
        <v>6.5757899999999996</v>
      </c>
      <c r="F21" s="99">
        <v>6.4397900000000003</v>
      </c>
      <c r="G21" s="99">
        <v>6.5619300000000003</v>
      </c>
      <c r="H21" s="99">
        <v>6.6121400000000001</v>
      </c>
      <c r="I21" s="99">
        <v>6.5595699999999999</v>
      </c>
      <c r="J21" s="99">
        <v>6.5595699999999999</v>
      </c>
      <c r="K21" s="99">
        <v>6.5595699999999999</v>
      </c>
      <c r="L21" s="99">
        <v>1</v>
      </c>
      <c r="M21" s="99">
        <v>1</v>
      </c>
      <c r="N21" s="99">
        <v>1</v>
      </c>
      <c r="O21" s="99">
        <v>1</v>
      </c>
      <c r="P21" s="99">
        <v>1</v>
      </c>
      <c r="Q21" s="99">
        <v>1</v>
      </c>
      <c r="R21" s="99">
        <v>1</v>
      </c>
      <c r="S21" s="99">
        <v>1</v>
      </c>
      <c r="T21" s="99">
        <v>1</v>
      </c>
      <c r="U21" s="99">
        <v>1</v>
      </c>
      <c r="V21" s="99">
        <v>1</v>
      </c>
      <c r="W21" s="99">
        <v>1</v>
      </c>
      <c r="X21" s="99">
        <v>1</v>
      </c>
      <c r="Y21" s="99">
        <v>1</v>
      </c>
    </row>
    <row r="22" spans="2:25" ht="12.75" x14ac:dyDescent="0.2">
      <c r="B22" s="98" t="s">
        <v>18</v>
      </c>
      <c r="C22" s="99">
        <v>260.19799999999998</v>
      </c>
      <c r="D22" s="99">
        <v>277.97000000000003</v>
      </c>
      <c r="E22" s="99">
        <v>295.48</v>
      </c>
      <c r="F22" s="99">
        <v>311.56700000000001</v>
      </c>
      <c r="G22" s="99">
        <v>309.50200000000001</v>
      </c>
      <c r="H22" s="99">
        <v>312.03899999999999</v>
      </c>
      <c r="I22" s="99">
        <v>329.68900000000002</v>
      </c>
      <c r="J22" s="99">
        <v>330.3</v>
      </c>
      <c r="K22" s="99">
        <v>340.75</v>
      </c>
      <c r="L22" s="99">
        <v>340.75</v>
      </c>
      <c r="M22" s="99">
        <v>1</v>
      </c>
      <c r="N22" s="99">
        <v>1</v>
      </c>
      <c r="O22" s="99">
        <v>1</v>
      </c>
      <c r="P22" s="99">
        <v>1</v>
      </c>
      <c r="Q22" s="99">
        <v>1</v>
      </c>
      <c r="R22" s="99">
        <v>1</v>
      </c>
      <c r="S22" s="99">
        <v>1</v>
      </c>
      <c r="T22" s="99">
        <v>1</v>
      </c>
      <c r="U22" s="99">
        <v>1</v>
      </c>
      <c r="V22" s="99">
        <v>1</v>
      </c>
      <c r="W22" s="99">
        <v>1</v>
      </c>
      <c r="X22" s="99">
        <v>1</v>
      </c>
      <c r="Y22" s="99">
        <v>1</v>
      </c>
    </row>
    <row r="23" spans="2:25" ht="12.75" x14ac:dyDescent="0.2">
      <c r="B23" s="98" t="s">
        <v>19</v>
      </c>
      <c r="C23" s="99">
        <v>0.96099999999999997</v>
      </c>
      <c r="D23" s="99">
        <v>7.3000999999999996</v>
      </c>
      <c r="E23" s="99">
        <v>6.9436999999999998</v>
      </c>
      <c r="F23" s="99">
        <v>6.9621899999999997</v>
      </c>
      <c r="G23" s="99">
        <v>6.9410999999999996</v>
      </c>
      <c r="H23" s="99">
        <v>6.9599000000000002</v>
      </c>
      <c r="I23" s="99">
        <v>7.2892999999999999</v>
      </c>
      <c r="J23" s="99">
        <v>7.6790000000000003</v>
      </c>
      <c r="K23" s="99">
        <v>7.58</v>
      </c>
      <c r="L23" s="99">
        <v>7.37</v>
      </c>
      <c r="M23" s="99">
        <v>7.4749999999999996</v>
      </c>
      <c r="N23" s="99">
        <v>7.6451000000000002</v>
      </c>
      <c r="O23" s="99">
        <v>7.665</v>
      </c>
      <c r="P23" s="99">
        <v>7.3715000000000002</v>
      </c>
      <c r="Q23" s="99">
        <v>7.3503999999999996</v>
      </c>
      <c r="R23" s="99">
        <v>7.3308</v>
      </c>
      <c r="S23" s="99">
        <v>7.3555000000000001</v>
      </c>
      <c r="T23" s="99">
        <v>7.3</v>
      </c>
      <c r="U23" s="99">
        <v>7.383</v>
      </c>
      <c r="V23" s="99">
        <v>7.5369999999999999</v>
      </c>
      <c r="W23" s="99">
        <v>7.5575000000000001</v>
      </c>
      <c r="X23" s="99">
        <v>7.6265000000000001</v>
      </c>
      <c r="Y23" s="99">
        <v>7.6580000000000004</v>
      </c>
    </row>
    <row r="24" spans="2:25" ht="12.75" x14ac:dyDescent="0.2">
      <c r="B24" s="98" t="s">
        <v>20</v>
      </c>
      <c r="C24" s="99">
        <v>101.679</v>
      </c>
      <c r="D24" s="99">
        <v>112.348</v>
      </c>
      <c r="E24" s="99">
        <v>136.73099999999999</v>
      </c>
      <c r="F24" s="99">
        <v>183.297</v>
      </c>
      <c r="G24" s="99">
        <v>206.90700000000001</v>
      </c>
      <c r="H24" s="99">
        <v>224.70699999999999</v>
      </c>
      <c r="I24" s="99">
        <v>252.392</v>
      </c>
      <c r="J24" s="99">
        <v>254.7</v>
      </c>
      <c r="K24" s="99">
        <v>265</v>
      </c>
      <c r="L24" s="99">
        <v>245.18</v>
      </c>
      <c r="M24" s="99">
        <v>236.29</v>
      </c>
      <c r="N24" s="99">
        <v>262.5</v>
      </c>
      <c r="O24" s="99">
        <v>245.97</v>
      </c>
      <c r="P24" s="99">
        <v>252.87</v>
      </c>
      <c r="Q24" s="99">
        <v>251.77</v>
      </c>
      <c r="R24" s="99">
        <v>253.73</v>
      </c>
      <c r="S24" s="99">
        <v>266.7</v>
      </c>
      <c r="T24" s="99">
        <v>270.42</v>
      </c>
      <c r="U24" s="99">
        <v>277.95</v>
      </c>
      <c r="V24" s="99">
        <v>314.58</v>
      </c>
      <c r="W24" s="99">
        <v>292.3</v>
      </c>
      <c r="X24" s="99">
        <v>297.04000000000002</v>
      </c>
      <c r="Y24" s="99">
        <v>315.54000000000002</v>
      </c>
    </row>
    <row r="25" spans="2:25" ht="12.75" x14ac:dyDescent="0.2">
      <c r="B25" s="98" t="s">
        <v>21</v>
      </c>
      <c r="C25" s="99">
        <v>0.74315699999999996</v>
      </c>
      <c r="D25" s="99">
        <v>0.79080899999999998</v>
      </c>
      <c r="E25" s="99">
        <v>0.79506100000000002</v>
      </c>
      <c r="F25" s="99">
        <v>0.82047800000000004</v>
      </c>
      <c r="G25" s="99">
        <v>0.74534199999999995</v>
      </c>
      <c r="H25" s="99">
        <v>0.77196100000000001</v>
      </c>
      <c r="I25" s="99">
        <v>0.78756400000000004</v>
      </c>
      <c r="J25" s="99">
        <v>0.78756400000000004</v>
      </c>
      <c r="K25" s="99">
        <v>0.78756400000000004</v>
      </c>
      <c r="L25" s="99">
        <v>1</v>
      </c>
      <c r="M25" s="99">
        <v>1</v>
      </c>
      <c r="N25" s="99">
        <v>1</v>
      </c>
      <c r="O25" s="99">
        <v>1</v>
      </c>
      <c r="P25" s="99">
        <v>1</v>
      </c>
      <c r="Q25" s="99">
        <v>1</v>
      </c>
      <c r="R25" s="99">
        <v>1</v>
      </c>
      <c r="S25" s="99">
        <v>1</v>
      </c>
      <c r="T25" s="99">
        <v>1</v>
      </c>
      <c r="U25" s="99">
        <v>1</v>
      </c>
      <c r="V25" s="99">
        <v>1</v>
      </c>
      <c r="W25" s="99">
        <v>1</v>
      </c>
      <c r="X25" s="99">
        <v>1</v>
      </c>
      <c r="Y25" s="99">
        <v>1</v>
      </c>
    </row>
    <row r="26" spans="2:25" ht="12.75" x14ac:dyDescent="0.2">
      <c r="B26" s="98" t="s">
        <v>22</v>
      </c>
      <c r="C26" s="99">
        <v>77.400800000000004</v>
      </c>
      <c r="D26" s="99">
        <v>80.942099999999996</v>
      </c>
      <c r="E26" s="99">
        <v>84.393000000000001</v>
      </c>
      <c r="F26" s="99">
        <v>85.727999999999994</v>
      </c>
      <c r="G26" s="99">
        <v>83.888000000000005</v>
      </c>
      <c r="H26" s="99">
        <v>79.702100000000002</v>
      </c>
      <c r="I26" s="99">
        <v>81.299300000000002</v>
      </c>
      <c r="J26" s="99">
        <v>72.83</v>
      </c>
      <c r="K26" s="99">
        <v>78.8</v>
      </c>
      <c r="L26" s="99">
        <v>91.48</v>
      </c>
      <c r="M26" s="99">
        <v>84.74</v>
      </c>
      <c r="N26" s="99">
        <v>89.46</v>
      </c>
      <c r="O26" s="99">
        <v>83.6</v>
      </c>
      <c r="P26" s="99">
        <v>74.569999999999993</v>
      </c>
      <c r="Q26" s="99">
        <v>93.13</v>
      </c>
      <c r="R26" s="99">
        <v>91.9</v>
      </c>
      <c r="S26" s="99">
        <v>143.83000000000001</v>
      </c>
      <c r="T26" s="99">
        <v>179.88</v>
      </c>
      <c r="U26" s="99">
        <v>153.80000000000001</v>
      </c>
      <c r="V26" s="99">
        <v>158.84</v>
      </c>
      <c r="W26" s="99">
        <v>169.8</v>
      </c>
      <c r="X26" s="99">
        <v>158.5</v>
      </c>
      <c r="Y26" s="99">
        <v>154.08000000000001</v>
      </c>
    </row>
    <row r="27" spans="2:25" ht="12.75" x14ac:dyDescent="0.2">
      <c r="B27" s="98" t="s">
        <v>23</v>
      </c>
      <c r="C27" s="99">
        <v>1787.42</v>
      </c>
      <c r="D27" s="99">
        <v>1909.98</v>
      </c>
      <c r="E27" s="99">
        <v>1997.45</v>
      </c>
      <c r="F27" s="99">
        <v>2082.71</v>
      </c>
      <c r="G27" s="99">
        <v>1913.72</v>
      </c>
      <c r="H27" s="99">
        <v>1942.03</v>
      </c>
      <c r="I27" s="99">
        <v>1</v>
      </c>
      <c r="J27" s="99">
        <v>1</v>
      </c>
      <c r="K27" s="99">
        <v>1</v>
      </c>
      <c r="L27" s="99">
        <v>1</v>
      </c>
      <c r="M27" s="99">
        <v>1</v>
      </c>
      <c r="N27" s="99">
        <v>1</v>
      </c>
      <c r="O27" s="99">
        <v>1</v>
      </c>
      <c r="P27" s="99">
        <v>1</v>
      </c>
      <c r="Q27" s="99">
        <v>1</v>
      </c>
      <c r="R27" s="99">
        <v>1</v>
      </c>
      <c r="S27" s="99">
        <v>1</v>
      </c>
      <c r="T27" s="99">
        <v>1</v>
      </c>
      <c r="U27" s="99">
        <v>1</v>
      </c>
      <c r="V27" s="99">
        <v>1</v>
      </c>
      <c r="W27" s="99">
        <v>1</v>
      </c>
      <c r="X27" s="99">
        <v>1</v>
      </c>
      <c r="Y27" s="99">
        <v>1</v>
      </c>
    </row>
    <row r="28" spans="2:25" ht="12.75" x14ac:dyDescent="0.2">
      <c r="B28" s="98" t="s">
        <v>24</v>
      </c>
      <c r="C28" s="99"/>
      <c r="D28" s="99"/>
      <c r="E28" s="99"/>
      <c r="F28" s="99"/>
      <c r="G28" s="99"/>
      <c r="H28" s="99"/>
      <c r="I28" s="99"/>
      <c r="J28" s="99"/>
      <c r="K28" s="99">
        <v>1.5232000000000001</v>
      </c>
      <c r="L28" s="99">
        <v>1.4829000000000001</v>
      </c>
      <c r="M28" s="99">
        <v>1.4523999999999999</v>
      </c>
      <c r="N28" s="99">
        <v>1.5579000000000001</v>
      </c>
      <c r="O28" s="99">
        <v>1.5428999999999999</v>
      </c>
      <c r="P28" s="99">
        <v>1.5550999999999999</v>
      </c>
      <c r="Q28" s="99">
        <v>1.6069</v>
      </c>
      <c r="R28" s="99">
        <v>1.6547000000000001</v>
      </c>
      <c r="S28" s="99">
        <v>1.4850000000000001</v>
      </c>
      <c r="T28" s="99">
        <v>1.4836</v>
      </c>
      <c r="U28" s="99">
        <v>1.2504</v>
      </c>
      <c r="V28" s="99">
        <v>1.2156</v>
      </c>
      <c r="W28" s="99">
        <v>1.2072000000000001</v>
      </c>
      <c r="X28" s="99">
        <v>1.2276</v>
      </c>
      <c r="Y28" s="99">
        <v>1.2023999999999999</v>
      </c>
    </row>
    <row r="29" spans="2:25" ht="12.75" x14ac:dyDescent="0.2">
      <c r="B29" s="98" t="s">
        <v>25</v>
      </c>
      <c r="C29" s="99">
        <v>40.177700000000002</v>
      </c>
      <c r="D29" s="99">
        <v>40.286900000000003</v>
      </c>
      <c r="E29" s="99">
        <v>39.1614</v>
      </c>
      <c r="F29" s="99">
        <v>38.697899999999997</v>
      </c>
      <c r="G29" s="99">
        <v>1</v>
      </c>
      <c r="H29" s="99">
        <v>1</v>
      </c>
      <c r="I29" s="99">
        <v>1</v>
      </c>
      <c r="J29" s="99">
        <v>1</v>
      </c>
      <c r="K29" s="99">
        <v>1</v>
      </c>
      <c r="L29" s="99">
        <v>1</v>
      </c>
      <c r="M29" s="99">
        <v>1</v>
      </c>
      <c r="N29" s="99">
        <v>1</v>
      </c>
      <c r="O29" s="99">
        <v>1</v>
      </c>
      <c r="P29" s="99">
        <v>1</v>
      </c>
      <c r="Q29" s="99">
        <v>1</v>
      </c>
      <c r="R29" s="99">
        <v>1</v>
      </c>
      <c r="S29" s="99">
        <v>1</v>
      </c>
      <c r="T29" s="99">
        <v>1</v>
      </c>
      <c r="U29" s="99">
        <v>1</v>
      </c>
      <c r="V29" s="99">
        <v>1</v>
      </c>
      <c r="W29" s="99">
        <v>1</v>
      </c>
      <c r="X29" s="99">
        <v>1</v>
      </c>
      <c r="Y29" s="99">
        <v>1</v>
      </c>
    </row>
    <row r="30" spans="2:25" ht="12.75" x14ac:dyDescent="0.2">
      <c r="B30" s="98" t="s">
        <v>26</v>
      </c>
      <c r="C30" s="99">
        <v>1.0171600000000001</v>
      </c>
      <c r="D30" s="99">
        <v>0.66940200000000005</v>
      </c>
      <c r="E30" s="99">
        <v>0.67652199999999996</v>
      </c>
      <c r="F30" s="99">
        <v>0.70969000000000004</v>
      </c>
      <c r="G30" s="99">
        <v>0.70167400000000002</v>
      </c>
      <c r="H30" s="99">
        <v>0.65148399999999995</v>
      </c>
      <c r="I30" s="99">
        <v>0.66504799999999997</v>
      </c>
      <c r="J30" s="99">
        <v>0.58809999999999996</v>
      </c>
      <c r="K30" s="99">
        <v>0.57640000000000002</v>
      </c>
      <c r="L30" s="99">
        <v>0.55630000000000002</v>
      </c>
      <c r="M30" s="99">
        <v>0.61399999999999999</v>
      </c>
      <c r="N30" s="99">
        <v>0.67249999999999999</v>
      </c>
      <c r="O30" s="99">
        <v>0.69789999999999996</v>
      </c>
      <c r="P30" s="99">
        <v>0.69620000000000004</v>
      </c>
      <c r="Q30" s="99">
        <v>0.69720000000000004</v>
      </c>
      <c r="R30" s="99">
        <v>0.69640000000000002</v>
      </c>
      <c r="S30" s="99">
        <v>0.70830000000000004</v>
      </c>
      <c r="T30" s="99">
        <v>0.70930000000000004</v>
      </c>
      <c r="U30" s="99">
        <v>0.70940000000000003</v>
      </c>
      <c r="V30" s="99">
        <v>0.69950000000000001</v>
      </c>
      <c r="W30" s="99">
        <v>0.69769999999999999</v>
      </c>
      <c r="X30" s="99">
        <v>0.70279999999999998</v>
      </c>
      <c r="Y30" s="99">
        <v>1</v>
      </c>
    </row>
    <row r="31" spans="2:25" ht="12.75" x14ac:dyDescent="0.2">
      <c r="B31" s="98" t="s">
        <v>27</v>
      </c>
      <c r="C31" s="99">
        <v>0.45008199999999998</v>
      </c>
      <c r="D31" s="99">
        <v>0.44082100000000002</v>
      </c>
      <c r="E31" s="99">
        <v>0.45278600000000002</v>
      </c>
      <c r="F31" s="99">
        <v>0.46321800000000002</v>
      </c>
      <c r="G31" s="99">
        <v>0.45073400000000002</v>
      </c>
      <c r="H31" s="99">
        <v>0.43304199999999998</v>
      </c>
      <c r="I31" s="99">
        <v>0.44159999999999999</v>
      </c>
      <c r="J31" s="99">
        <v>0.41510000000000002</v>
      </c>
      <c r="K31" s="99">
        <v>0.40749999999999997</v>
      </c>
      <c r="L31" s="99">
        <v>0.39939999999999998</v>
      </c>
      <c r="M31" s="99">
        <v>0.41820000000000002</v>
      </c>
      <c r="N31" s="99">
        <v>0.43169999999999997</v>
      </c>
      <c r="O31" s="99">
        <v>0.43430000000000002</v>
      </c>
      <c r="P31" s="99">
        <v>0.42930000000000001</v>
      </c>
      <c r="Q31" s="99">
        <v>0.42930000000000001</v>
      </c>
      <c r="R31" s="99">
        <v>0.42930000000000001</v>
      </c>
      <c r="S31" s="99">
        <v>1</v>
      </c>
      <c r="T31" s="99">
        <v>1</v>
      </c>
      <c r="U31" s="99">
        <v>1</v>
      </c>
      <c r="V31" s="99">
        <v>1</v>
      </c>
      <c r="W31" s="99">
        <v>1</v>
      </c>
      <c r="X31" s="99">
        <v>1</v>
      </c>
      <c r="Y31" s="99">
        <v>1</v>
      </c>
    </row>
    <row r="32" spans="2:25" ht="12.75" x14ac:dyDescent="0.2">
      <c r="B32" s="98" t="s">
        <v>28</v>
      </c>
      <c r="C32" s="99">
        <v>2.1966999999999999</v>
      </c>
      <c r="D32" s="99">
        <v>2.1654100000000001</v>
      </c>
      <c r="E32" s="99">
        <v>2.1342400000000001</v>
      </c>
      <c r="F32" s="99">
        <v>2.1085699999999998</v>
      </c>
      <c r="G32" s="99">
        <v>2.18472</v>
      </c>
      <c r="H32" s="99">
        <v>2.22742</v>
      </c>
      <c r="I32" s="99">
        <v>2.2037100000000001</v>
      </c>
      <c r="J32" s="99">
        <v>2.2037100000000001</v>
      </c>
      <c r="K32" s="99">
        <v>2.2037100000000001</v>
      </c>
      <c r="L32" s="99">
        <v>2.2037100000000001</v>
      </c>
      <c r="M32" s="99">
        <v>1</v>
      </c>
      <c r="N32" s="99">
        <v>1</v>
      </c>
      <c r="O32" s="99">
        <v>1</v>
      </c>
      <c r="P32" s="99">
        <v>1</v>
      </c>
      <c r="Q32" s="99">
        <v>1</v>
      </c>
      <c r="R32" s="99">
        <v>1</v>
      </c>
      <c r="S32" s="99">
        <v>1</v>
      </c>
      <c r="T32" s="99">
        <v>1</v>
      </c>
      <c r="U32" s="99">
        <v>1</v>
      </c>
      <c r="V32" s="99">
        <v>1</v>
      </c>
      <c r="W32" s="99">
        <v>1</v>
      </c>
      <c r="X32" s="99">
        <v>1</v>
      </c>
      <c r="Y32" s="99">
        <v>1</v>
      </c>
    </row>
    <row r="33" spans="2:25" ht="12.75" x14ac:dyDescent="0.2">
      <c r="B33" s="98" t="s">
        <v>29</v>
      </c>
      <c r="C33" s="99">
        <v>8.3848800000000008</v>
      </c>
      <c r="D33" s="99">
        <v>8.3876299999999997</v>
      </c>
      <c r="E33" s="99">
        <v>8.31752</v>
      </c>
      <c r="F33" s="99">
        <v>8.3119200000000006</v>
      </c>
      <c r="G33" s="99">
        <v>8.0605200000000004</v>
      </c>
      <c r="H33" s="99">
        <v>8.1137599999999992</v>
      </c>
      <c r="I33" s="99">
        <v>8.8713999999999995</v>
      </c>
      <c r="J33" s="99">
        <v>8.0764999999999993</v>
      </c>
      <c r="K33" s="99">
        <v>8.2334999999999994</v>
      </c>
      <c r="L33" s="99">
        <v>7.9515000000000002</v>
      </c>
      <c r="M33" s="99">
        <v>7.2755999999999998</v>
      </c>
      <c r="N33" s="99">
        <v>8.4140999999999995</v>
      </c>
      <c r="O33" s="99">
        <v>8.2364999999999995</v>
      </c>
      <c r="P33" s="99">
        <v>7.9850000000000003</v>
      </c>
      <c r="Q33" s="99">
        <v>8.2379999999999995</v>
      </c>
      <c r="R33" s="99">
        <v>7.9580000000000002</v>
      </c>
      <c r="S33" s="99">
        <v>9.75</v>
      </c>
      <c r="T33" s="99">
        <v>8.3000000000000007</v>
      </c>
      <c r="U33" s="99">
        <v>7.8</v>
      </c>
      <c r="V33" s="99">
        <v>7.7539999999999996</v>
      </c>
      <c r="W33" s="99">
        <v>7.3483000000000001</v>
      </c>
      <c r="X33" s="99">
        <v>8.3629999999999995</v>
      </c>
      <c r="Y33" s="99">
        <v>9.0419999999999998</v>
      </c>
    </row>
    <row r="34" spans="2:25" ht="12.75" x14ac:dyDescent="0.2">
      <c r="B34" s="98" t="s">
        <v>30</v>
      </c>
      <c r="C34" s="99">
        <v>1.9132199999999999</v>
      </c>
      <c r="D34" s="99">
        <v>2.3932899999999999</v>
      </c>
      <c r="E34" s="99">
        <v>2.9803199999999999</v>
      </c>
      <c r="F34" s="99">
        <v>3.24702</v>
      </c>
      <c r="G34" s="99">
        <v>3.6010800000000001</v>
      </c>
      <c r="H34" s="99">
        <v>3.8801999999999999</v>
      </c>
      <c r="I34" s="99">
        <v>4.0894700000000004</v>
      </c>
      <c r="J34" s="99">
        <v>4.1586999999999996</v>
      </c>
      <c r="K34" s="99">
        <v>3.8498000000000001</v>
      </c>
      <c r="L34" s="99">
        <v>3.4952999999999999</v>
      </c>
      <c r="M34" s="99">
        <v>4.0209999999999999</v>
      </c>
      <c r="N34" s="99">
        <v>4.7019000000000002</v>
      </c>
      <c r="O34" s="99">
        <v>4.0845000000000002</v>
      </c>
      <c r="P34" s="99">
        <v>3.86</v>
      </c>
      <c r="Q34" s="99">
        <v>3.831</v>
      </c>
      <c r="R34" s="99">
        <v>3.5935000000000001</v>
      </c>
      <c r="S34" s="99">
        <v>4.1535000000000002</v>
      </c>
      <c r="T34" s="99">
        <v>4.1044999999999998</v>
      </c>
      <c r="U34" s="99">
        <v>3.9750000000000001</v>
      </c>
      <c r="V34" s="99">
        <v>4.4580000000000002</v>
      </c>
      <c r="W34" s="99">
        <v>4.0739999999999998</v>
      </c>
      <c r="X34" s="99">
        <v>4.1543000000000001</v>
      </c>
      <c r="Y34" s="99">
        <v>4.2732000000000001</v>
      </c>
    </row>
    <row r="35" spans="2:25" ht="12.75" x14ac:dyDescent="0.2">
      <c r="B35" s="98" t="s">
        <v>31</v>
      </c>
      <c r="C35" s="99">
        <v>177.76</v>
      </c>
      <c r="D35" s="99">
        <v>197.05</v>
      </c>
      <c r="E35" s="99">
        <v>195.88399999999999</v>
      </c>
      <c r="F35" s="99">
        <v>196.505</v>
      </c>
      <c r="G35" s="99">
        <v>195.96799999999999</v>
      </c>
      <c r="H35" s="99">
        <v>202.137</v>
      </c>
      <c r="I35" s="99">
        <v>200.482</v>
      </c>
      <c r="J35" s="99">
        <v>200.482</v>
      </c>
      <c r="K35" s="99">
        <v>200.482</v>
      </c>
      <c r="L35" s="99">
        <v>200.482</v>
      </c>
      <c r="M35" s="99">
        <v>1</v>
      </c>
      <c r="N35" s="99">
        <v>1</v>
      </c>
      <c r="O35" s="99">
        <v>1</v>
      </c>
      <c r="P35" s="99">
        <v>1</v>
      </c>
      <c r="Q35" s="99">
        <v>1</v>
      </c>
      <c r="R35" s="99">
        <v>1</v>
      </c>
      <c r="S35" s="99">
        <v>1</v>
      </c>
      <c r="T35" s="99">
        <v>1</v>
      </c>
      <c r="U35" s="99">
        <v>1</v>
      </c>
      <c r="V35" s="99">
        <v>1</v>
      </c>
      <c r="W35" s="99">
        <v>1</v>
      </c>
      <c r="X35" s="99">
        <v>1</v>
      </c>
      <c r="Y35" s="99">
        <v>1</v>
      </c>
    </row>
    <row r="36" spans="2:25" ht="12.75" x14ac:dyDescent="0.2">
      <c r="B36" s="98" t="s">
        <v>32</v>
      </c>
      <c r="C36" s="99">
        <v>5.5701399999999998E-2</v>
      </c>
      <c r="D36" s="99">
        <v>0.14235900000000001</v>
      </c>
      <c r="E36" s="99">
        <v>0.21734800000000001</v>
      </c>
      <c r="F36" s="99">
        <v>0.21734800000000001</v>
      </c>
      <c r="G36" s="99">
        <v>0.51823900000000001</v>
      </c>
      <c r="H36" s="99">
        <v>0.88590999999999998</v>
      </c>
      <c r="I36" s="99">
        <v>1.28139</v>
      </c>
      <c r="J36" s="99">
        <v>1.8345</v>
      </c>
      <c r="K36" s="99">
        <v>2.4142000000000001</v>
      </c>
      <c r="L36" s="99">
        <v>2.7816999999999998</v>
      </c>
      <c r="M36" s="99">
        <v>3.5135000000000001</v>
      </c>
      <c r="N36" s="99">
        <v>4.1158000000000001</v>
      </c>
      <c r="O36" s="99">
        <v>3.9390000000000001</v>
      </c>
      <c r="P36" s="99">
        <v>3.6802000000000001</v>
      </c>
      <c r="Q36" s="99">
        <v>3.3835000000000002</v>
      </c>
      <c r="R36" s="99">
        <v>3.6076999999999999</v>
      </c>
      <c r="S36" s="99">
        <v>4.0225</v>
      </c>
      <c r="T36" s="99">
        <v>4.2363</v>
      </c>
      <c r="U36" s="99">
        <v>4.2619999999999996</v>
      </c>
      <c r="V36" s="99">
        <v>4.3232999999999997</v>
      </c>
      <c r="W36" s="99">
        <v>4.4444999999999997</v>
      </c>
      <c r="X36" s="99">
        <v>4.4710000000000001</v>
      </c>
      <c r="Y36" s="99">
        <v>4.4828000000000001</v>
      </c>
    </row>
    <row r="37" spans="2:25" ht="12.75" x14ac:dyDescent="0.2">
      <c r="B37" s="98" t="s">
        <v>33</v>
      </c>
      <c r="C37" s="99">
        <v>8.5489599999999992</v>
      </c>
      <c r="D37" s="99">
        <v>9.2963400000000007</v>
      </c>
      <c r="E37" s="99">
        <v>9.1779299999999999</v>
      </c>
      <c r="F37" s="99">
        <v>8.69726</v>
      </c>
      <c r="G37" s="99">
        <v>8.6280000000000001</v>
      </c>
      <c r="H37" s="99">
        <v>8.7323400000000007</v>
      </c>
      <c r="I37" s="99">
        <v>9.4880300000000002</v>
      </c>
      <c r="J37" s="99">
        <v>8.5625</v>
      </c>
      <c r="K37" s="99">
        <v>8.8313000000000006</v>
      </c>
      <c r="L37" s="99">
        <v>9.3011999999999997</v>
      </c>
      <c r="M37" s="99">
        <v>9.1527999999999992</v>
      </c>
      <c r="N37" s="99">
        <v>9.08</v>
      </c>
      <c r="O37" s="99">
        <v>9.0206</v>
      </c>
      <c r="P37" s="99">
        <v>9.3885000000000005</v>
      </c>
      <c r="Q37" s="99">
        <v>9.0404</v>
      </c>
      <c r="R37" s="99">
        <v>9.4414999999999996</v>
      </c>
      <c r="S37" s="99">
        <v>10.87</v>
      </c>
      <c r="T37" s="99">
        <v>10.252000000000001</v>
      </c>
      <c r="U37" s="99">
        <v>8.9655000000000005</v>
      </c>
      <c r="V37" s="99">
        <v>8.9120000000000008</v>
      </c>
      <c r="W37" s="99">
        <v>8.5820000000000007</v>
      </c>
      <c r="X37" s="99">
        <v>8.8590999999999998</v>
      </c>
      <c r="Y37" s="99">
        <v>9.3930000000000007</v>
      </c>
    </row>
    <row r="38" spans="2:25" ht="12.75" x14ac:dyDescent="0.2">
      <c r="B38" s="98" t="s">
        <v>34</v>
      </c>
      <c r="C38" s="99">
        <v>119.51600000000001</v>
      </c>
      <c r="D38" s="99">
        <v>147.834</v>
      </c>
      <c r="E38" s="99">
        <v>156.46600000000001</v>
      </c>
      <c r="F38" s="99">
        <v>165.58199999999999</v>
      </c>
      <c r="G38" s="99">
        <v>177.28200000000001</v>
      </c>
      <c r="H38" s="99">
        <v>186.81</v>
      </c>
      <c r="I38" s="99">
        <v>188.81</v>
      </c>
      <c r="J38" s="99">
        <v>198.90600000000001</v>
      </c>
      <c r="K38" s="99">
        <v>213.54</v>
      </c>
      <c r="L38" s="99">
        <v>218.83600000000001</v>
      </c>
      <c r="M38" s="99">
        <v>230.15799999999999</v>
      </c>
      <c r="N38" s="99">
        <v>236.7</v>
      </c>
      <c r="O38" s="99">
        <v>239.76</v>
      </c>
      <c r="P38" s="99">
        <v>239.5</v>
      </c>
      <c r="Q38" s="99">
        <v>239.64</v>
      </c>
      <c r="R38" s="99">
        <v>1</v>
      </c>
      <c r="S38" s="99">
        <v>1</v>
      </c>
      <c r="T38" s="99">
        <v>1</v>
      </c>
      <c r="U38" s="99">
        <v>1</v>
      </c>
      <c r="V38" s="99">
        <v>1</v>
      </c>
      <c r="W38" s="99">
        <v>1</v>
      </c>
      <c r="X38" s="99">
        <v>1</v>
      </c>
      <c r="Y38" s="99">
        <v>1</v>
      </c>
    </row>
    <row r="39" spans="2:25" ht="12.75" x14ac:dyDescent="0.2">
      <c r="B39" s="98" t="s">
        <v>35</v>
      </c>
      <c r="C39" s="99"/>
      <c r="D39" s="99">
        <v>37.042499999999997</v>
      </c>
      <c r="E39" s="99">
        <v>38.472000000000001</v>
      </c>
      <c r="F39" s="99">
        <v>38.978999999999999</v>
      </c>
      <c r="G39" s="99">
        <v>39.951700000000002</v>
      </c>
      <c r="H39" s="99">
        <v>38.4343</v>
      </c>
      <c r="I39" s="99">
        <v>43.2089</v>
      </c>
      <c r="J39" s="99">
        <v>42.402000000000001</v>
      </c>
      <c r="K39" s="99">
        <v>43.933</v>
      </c>
      <c r="L39" s="99">
        <v>42.78</v>
      </c>
      <c r="M39" s="99">
        <v>41.503</v>
      </c>
      <c r="N39" s="99">
        <v>41.17</v>
      </c>
      <c r="O39" s="99">
        <v>38.744999999999997</v>
      </c>
      <c r="P39" s="99">
        <v>37.880000000000003</v>
      </c>
      <c r="Q39" s="99">
        <v>34.435000000000002</v>
      </c>
      <c r="R39" s="99">
        <v>33.582999999999998</v>
      </c>
      <c r="S39" s="99">
        <v>30.126000000000001</v>
      </c>
      <c r="T39" s="99">
        <v>1</v>
      </c>
      <c r="U39" s="99">
        <v>1</v>
      </c>
      <c r="V39" s="99">
        <v>1</v>
      </c>
      <c r="W39" s="99">
        <v>1</v>
      </c>
      <c r="X39" s="99">
        <v>1</v>
      </c>
      <c r="Y39" s="99">
        <v>1</v>
      </c>
    </row>
    <row r="40" spans="2:25" ht="12.75" x14ac:dyDescent="0.2">
      <c r="B40" s="98" t="s">
        <v>36</v>
      </c>
      <c r="C40" s="99">
        <v>1.03707E-2</v>
      </c>
      <c r="D40" s="99">
        <v>1.6146600000000001E-2</v>
      </c>
      <c r="E40" s="99">
        <v>4.7302999999999998E-2</v>
      </c>
      <c r="F40" s="99">
        <v>8.0441499999999999E-2</v>
      </c>
      <c r="G40" s="99">
        <v>0.135042</v>
      </c>
      <c r="H40" s="99">
        <v>0.226634</v>
      </c>
      <c r="I40" s="99">
        <v>0.36574800000000002</v>
      </c>
      <c r="J40" s="99">
        <v>0.54459999999999997</v>
      </c>
      <c r="K40" s="99">
        <v>0.62429999999999997</v>
      </c>
      <c r="L40" s="99">
        <v>1.2695000000000001</v>
      </c>
      <c r="M40" s="99">
        <v>1.738</v>
      </c>
      <c r="N40" s="99">
        <v>1.7716000000000001</v>
      </c>
      <c r="O40" s="99">
        <v>1.8362000000000001</v>
      </c>
      <c r="P40" s="99">
        <v>1.5924</v>
      </c>
      <c r="Q40" s="99">
        <v>1.8640000000000001</v>
      </c>
      <c r="R40" s="99">
        <v>1.7170000000000001</v>
      </c>
      <c r="S40" s="99">
        <v>2.1488</v>
      </c>
      <c r="T40" s="99">
        <v>2.1547000000000001</v>
      </c>
      <c r="U40" s="99">
        <v>2.0693999999999999</v>
      </c>
      <c r="V40" s="99">
        <v>2.4432</v>
      </c>
      <c r="W40" s="99">
        <v>2.3551000000000002</v>
      </c>
      <c r="X40" s="99">
        <v>2.9605000000000001</v>
      </c>
      <c r="Y40" s="99">
        <v>2.8319999999999999</v>
      </c>
    </row>
    <row r="41" spans="2:25" ht="12.75" x14ac:dyDescent="0.2">
      <c r="B41" s="98" t="s">
        <v>56</v>
      </c>
      <c r="C41" s="99">
        <v>0.79822099999999996</v>
      </c>
      <c r="D41" s="99">
        <v>0.755108</v>
      </c>
      <c r="E41" s="99">
        <v>0.78707400000000005</v>
      </c>
      <c r="F41" s="99">
        <v>0.84724200000000005</v>
      </c>
      <c r="G41" s="99">
        <v>0.73727299999999996</v>
      </c>
      <c r="H41" s="99">
        <v>0.66675499999999999</v>
      </c>
      <c r="I41" s="99">
        <v>0.70545500000000005</v>
      </c>
      <c r="J41" s="99">
        <v>0.62170000000000003</v>
      </c>
      <c r="K41" s="99">
        <v>0.62409999999999999</v>
      </c>
      <c r="L41" s="99">
        <v>0.60850000000000004</v>
      </c>
      <c r="M41" s="99">
        <v>0.65049999999999997</v>
      </c>
      <c r="N41" s="99">
        <v>0.70479999999999998</v>
      </c>
      <c r="O41" s="99">
        <v>0.70504999999999995</v>
      </c>
      <c r="P41" s="99">
        <v>0.68530000000000002</v>
      </c>
      <c r="Q41" s="99">
        <v>0.67149999999999999</v>
      </c>
      <c r="R41" s="99">
        <v>0.73334999999999995</v>
      </c>
      <c r="S41" s="99">
        <v>0.95250000000000001</v>
      </c>
      <c r="T41" s="99">
        <v>0.8881</v>
      </c>
      <c r="U41" s="99">
        <v>0.86075000000000002</v>
      </c>
      <c r="V41" s="99">
        <v>0.83530000000000004</v>
      </c>
      <c r="W41" s="99">
        <v>0.81610000000000005</v>
      </c>
      <c r="X41" s="99">
        <v>0.8337</v>
      </c>
      <c r="Y41" s="99">
        <v>0.77890000000000004</v>
      </c>
    </row>
    <row r="43" spans="2:25" ht="12.75" x14ac:dyDescent="0.2">
      <c r="B43" s="100" t="s">
        <v>105</v>
      </c>
    </row>
    <row r="44" spans="2:25" ht="12.75" x14ac:dyDescent="0.2">
      <c r="B44" s="98"/>
      <c r="C44" s="98" t="s">
        <v>92</v>
      </c>
      <c r="D44" s="98" t="s">
        <v>93</v>
      </c>
      <c r="E44" s="98" t="s">
        <v>94</v>
      </c>
      <c r="F44" s="98" t="s">
        <v>95</v>
      </c>
      <c r="G44" s="98" t="s">
        <v>96</v>
      </c>
      <c r="H44" s="98" t="s">
        <v>97</v>
      </c>
      <c r="I44" s="98" t="s">
        <v>98</v>
      </c>
      <c r="J44" s="98" t="s">
        <v>99</v>
      </c>
      <c r="K44" s="98" t="s">
        <v>100</v>
      </c>
      <c r="L44" s="98" t="s">
        <v>101</v>
      </c>
      <c r="M44" s="98" t="s">
        <v>102</v>
      </c>
      <c r="N44" s="98" t="s">
        <v>103</v>
      </c>
      <c r="O44" s="98" t="s">
        <v>70</v>
      </c>
      <c r="P44" s="98" t="s">
        <v>71</v>
      </c>
      <c r="Q44" s="98" t="s">
        <v>72</v>
      </c>
      <c r="R44" s="98" t="s">
        <v>73</v>
      </c>
      <c r="S44" s="98" t="s">
        <v>74</v>
      </c>
      <c r="T44" s="98" t="s">
        <v>75</v>
      </c>
      <c r="U44" s="98" t="s">
        <v>76</v>
      </c>
      <c r="V44" s="98" t="s">
        <v>77</v>
      </c>
      <c r="W44" s="98" t="s">
        <v>78</v>
      </c>
      <c r="X44" s="98" t="s">
        <v>79</v>
      </c>
      <c r="Y44" s="98" t="s">
        <v>80</v>
      </c>
    </row>
    <row r="45" spans="2:25" ht="12.75" x14ac:dyDescent="0.2">
      <c r="B45" s="98" t="s">
        <v>4</v>
      </c>
      <c r="C45" s="99">
        <v>13.760300000000001</v>
      </c>
      <c r="D45" s="99">
        <v>13.760300000000001</v>
      </c>
      <c r="E45" s="99">
        <v>13.760300000000001</v>
      </c>
      <c r="F45" s="99">
        <v>13.760300000000001</v>
      </c>
      <c r="G45" s="99">
        <v>13.760300000000001</v>
      </c>
      <c r="H45" s="99">
        <v>13.760300000000001</v>
      </c>
      <c r="I45" s="99">
        <v>13.760300000000001</v>
      </c>
      <c r="J45" s="99">
        <v>13.760300000000001</v>
      </c>
      <c r="K45" s="99">
        <v>1</v>
      </c>
      <c r="L45" s="99">
        <v>1</v>
      </c>
      <c r="M45" s="99">
        <v>1</v>
      </c>
      <c r="N45" s="99">
        <v>1</v>
      </c>
      <c r="O45" s="99">
        <v>1</v>
      </c>
      <c r="P45" s="99">
        <v>1</v>
      </c>
      <c r="Q45" s="99">
        <v>1</v>
      </c>
      <c r="R45" s="99">
        <v>1</v>
      </c>
      <c r="S45" s="99">
        <v>1</v>
      </c>
      <c r="T45" s="99">
        <v>1</v>
      </c>
      <c r="U45" s="99">
        <v>1</v>
      </c>
      <c r="V45" s="99">
        <v>1</v>
      </c>
      <c r="W45" s="99">
        <v>1</v>
      </c>
      <c r="X45" s="99">
        <v>1</v>
      </c>
      <c r="Y45" s="99">
        <v>1</v>
      </c>
    </row>
    <row r="46" spans="2:25" ht="12.75" x14ac:dyDescent="0.2">
      <c r="B46" s="98" t="s">
        <v>5</v>
      </c>
      <c r="C46" s="99">
        <v>40.3399</v>
      </c>
      <c r="D46" s="99">
        <v>40.3399</v>
      </c>
      <c r="E46" s="99">
        <v>40.3399</v>
      </c>
      <c r="F46" s="99">
        <v>40.3399</v>
      </c>
      <c r="G46" s="99">
        <v>40.3399</v>
      </c>
      <c r="H46" s="99">
        <v>40.3399</v>
      </c>
      <c r="I46" s="99">
        <v>40.3399</v>
      </c>
      <c r="J46" s="99">
        <v>40.3399</v>
      </c>
      <c r="K46" s="99">
        <v>1</v>
      </c>
      <c r="L46" s="99">
        <v>1</v>
      </c>
      <c r="M46" s="99">
        <v>1</v>
      </c>
      <c r="N46" s="99">
        <v>1</v>
      </c>
      <c r="O46" s="99">
        <v>1</v>
      </c>
      <c r="P46" s="99">
        <v>1</v>
      </c>
      <c r="Q46" s="99">
        <v>1</v>
      </c>
      <c r="R46" s="99">
        <v>1</v>
      </c>
      <c r="S46" s="99">
        <v>1</v>
      </c>
      <c r="T46" s="99">
        <v>1</v>
      </c>
      <c r="U46" s="99">
        <v>1</v>
      </c>
      <c r="V46" s="99">
        <v>1</v>
      </c>
      <c r="W46" s="99">
        <v>1</v>
      </c>
      <c r="X46" s="99">
        <v>1</v>
      </c>
      <c r="Y46" s="99">
        <v>1</v>
      </c>
    </row>
    <row r="47" spans="2:25" ht="12.75" x14ac:dyDescent="0.2">
      <c r="B47" s="98" t="s">
        <v>6</v>
      </c>
      <c r="C47" s="99">
        <v>1.9558</v>
      </c>
      <c r="D47" s="99">
        <v>1.9558</v>
      </c>
      <c r="E47" s="99">
        <v>1.9558</v>
      </c>
      <c r="F47" s="99">
        <v>1.9558</v>
      </c>
      <c r="G47" s="99">
        <v>1.9558</v>
      </c>
      <c r="H47" s="99">
        <v>1.9558</v>
      </c>
      <c r="I47" s="99">
        <v>1.9558</v>
      </c>
      <c r="J47" s="99">
        <v>1.9558</v>
      </c>
      <c r="K47" s="99">
        <v>1.9558</v>
      </c>
      <c r="L47" s="99">
        <v>1.9558</v>
      </c>
      <c r="M47" s="99">
        <v>1.9558</v>
      </c>
      <c r="N47" s="99">
        <v>1.9558</v>
      </c>
      <c r="O47" s="99">
        <v>1.9558</v>
      </c>
      <c r="P47" s="99">
        <v>1.9558</v>
      </c>
      <c r="Q47" s="99">
        <v>1.9558</v>
      </c>
      <c r="R47" s="99">
        <v>1.9558</v>
      </c>
      <c r="S47" s="99">
        <v>1.9558</v>
      </c>
      <c r="T47" s="99">
        <v>1.9558</v>
      </c>
      <c r="U47" s="99">
        <v>1.9558</v>
      </c>
      <c r="V47" s="99">
        <v>1.9558</v>
      </c>
      <c r="W47" s="99">
        <v>1.9558</v>
      </c>
      <c r="X47" s="99">
        <v>1.9558</v>
      </c>
      <c r="Y47" s="99">
        <v>1.9558</v>
      </c>
    </row>
    <row r="48" spans="2:25" ht="12.75" x14ac:dyDescent="0.2">
      <c r="B48" s="98" t="s">
        <v>8</v>
      </c>
      <c r="C48" s="99">
        <v>1.2023999999999999</v>
      </c>
      <c r="D48" s="99">
        <v>1.2023999999999999</v>
      </c>
      <c r="E48" s="99">
        <v>1.2023999999999999</v>
      </c>
      <c r="F48" s="99">
        <v>1.2023999999999999</v>
      </c>
      <c r="G48" s="99">
        <v>1.2023999999999999</v>
      </c>
      <c r="H48" s="99">
        <v>1.2023999999999999</v>
      </c>
      <c r="I48" s="99">
        <v>1.2023999999999999</v>
      </c>
      <c r="J48" s="99">
        <v>1.2023999999999999</v>
      </c>
      <c r="K48" s="99">
        <v>1.2023999999999999</v>
      </c>
      <c r="L48" s="99">
        <v>1.2023999999999999</v>
      </c>
      <c r="M48" s="99">
        <v>1.2023999999999999</v>
      </c>
      <c r="N48" s="99">
        <v>1.2023999999999999</v>
      </c>
      <c r="O48" s="99">
        <v>1.2023999999999999</v>
      </c>
      <c r="P48" s="99">
        <v>1.2023999999999999</v>
      </c>
      <c r="Q48" s="99">
        <v>1.2023999999999999</v>
      </c>
      <c r="R48" s="99">
        <v>1.2023999999999999</v>
      </c>
      <c r="S48" s="99">
        <v>1.2023999999999999</v>
      </c>
      <c r="T48" s="99">
        <v>1.2023999999999999</v>
      </c>
      <c r="U48" s="99">
        <v>1.2023999999999999</v>
      </c>
      <c r="V48" s="99">
        <v>1.2023999999999999</v>
      </c>
      <c r="W48" s="99">
        <v>1.2023999999999999</v>
      </c>
      <c r="X48" s="99">
        <v>1.2023999999999999</v>
      </c>
      <c r="Y48" s="99">
        <v>1.2023999999999999</v>
      </c>
    </row>
    <row r="49" spans="2:25" ht="12.75" x14ac:dyDescent="0.2">
      <c r="B49" s="98" t="s">
        <v>10</v>
      </c>
      <c r="C49" s="99">
        <v>0.58526999999999996</v>
      </c>
      <c r="D49" s="99">
        <v>0.58526999999999996</v>
      </c>
      <c r="E49" s="99">
        <v>0.58526999999999996</v>
      </c>
      <c r="F49" s="99">
        <v>0.58526999999999996</v>
      </c>
      <c r="G49" s="99">
        <v>0.58526999999999996</v>
      </c>
      <c r="H49" s="99">
        <v>0.58526999999999996</v>
      </c>
      <c r="I49" s="99">
        <v>0.58526999999999996</v>
      </c>
      <c r="J49" s="99">
        <v>0.58526999999999996</v>
      </c>
      <c r="K49" s="99">
        <v>0.58526999999999996</v>
      </c>
      <c r="L49" s="99">
        <v>0.58526999999999996</v>
      </c>
      <c r="M49" s="99">
        <v>0.58526999999999996</v>
      </c>
      <c r="N49" s="99">
        <v>0.58526999999999996</v>
      </c>
      <c r="O49" s="99">
        <v>0.58526999999999996</v>
      </c>
      <c r="P49" s="99">
        <v>0.58526999999999996</v>
      </c>
      <c r="Q49" s="99">
        <v>0.58526999999999996</v>
      </c>
      <c r="R49" s="99">
        <v>0.58526999999999996</v>
      </c>
      <c r="S49" s="99">
        <v>1</v>
      </c>
      <c r="T49" s="99">
        <v>1</v>
      </c>
      <c r="U49" s="99">
        <v>1</v>
      </c>
      <c r="V49" s="99">
        <v>1</v>
      </c>
      <c r="W49" s="99">
        <v>1</v>
      </c>
      <c r="X49" s="99">
        <v>1</v>
      </c>
      <c r="Y49" s="99">
        <v>1</v>
      </c>
    </row>
    <row r="50" spans="2:25" ht="12.75" x14ac:dyDescent="0.2">
      <c r="B50" s="98" t="s">
        <v>11</v>
      </c>
      <c r="C50" s="99">
        <v>27.734999999999999</v>
      </c>
      <c r="D50" s="99">
        <v>27.734999999999999</v>
      </c>
      <c r="E50" s="99">
        <v>27.734999999999999</v>
      </c>
      <c r="F50" s="99">
        <v>27.734999999999999</v>
      </c>
      <c r="G50" s="99">
        <v>27.734999999999999</v>
      </c>
      <c r="H50" s="99">
        <v>27.734999999999999</v>
      </c>
      <c r="I50" s="99">
        <v>27.734999999999999</v>
      </c>
      <c r="J50" s="99">
        <v>27.734999999999999</v>
      </c>
      <c r="K50" s="99">
        <v>27.734999999999999</v>
      </c>
      <c r="L50" s="99">
        <v>27.734999999999999</v>
      </c>
      <c r="M50" s="99">
        <v>27.734999999999999</v>
      </c>
      <c r="N50" s="99">
        <v>27.734999999999999</v>
      </c>
      <c r="O50" s="99">
        <v>27.734999999999999</v>
      </c>
      <c r="P50" s="99">
        <v>27.734999999999999</v>
      </c>
      <c r="Q50" s="99">
        <v>27.734999999999999</v>
      </c>
      <c r="R50" s="99">
        <v>27.734999999999999</v>
      </c>
      <c r="S50" s="99">
        <v>27.734999999999999</v>
      </c>
      <c r="T50" s="99">
        <v>27.734999999999999</v>
      </c>
      <c r="U50" s="99">
        <v>27.734999999999999</v>
      </c>
      <c r="V50" s="99">
        <v>27.734999999999999</v>
      </c>
      <c r="W50" s="99">
        <v>27.734999999999999</v>
      </c>
      <c r="X50" s="99">
        <v>27.734999999999999</v>
      </c>
      <c r="Y50" s="99">
        <v>27.734999999999999</v>
      </c>
    </row>
    <row r="51" spans="2:25" ht="12.75" x14ac:dyDescent="0.2">
      <c r="B51" s="98" t="s">
        <v>12</v>
      </c>
      <c r="C51" s="99">
        <v>1.95583</v>
      </c>
      <c r="D51" s="99">
        <v>1.95583</v>
      </c>
      <c r="E51" s="99">
        <v>1.95583</v>
      </c>
      <c r="F51" s="99">
        <v>1.95583</v>
      </c>
      <c r="G51" s="99">
        <v>1.95583</v>
      </c>
      <c r="H51" s="99">
        <v>1.95583</v>
      </c>
      <c r="I51" s="99">
        <v>1.95583</v>
      </c>
      <c r="J51" s="99">
        <v>1.95583</v>
      </c>
      <c r="K51" s="99">
        <v>1.95583</v>
      </c>
      <c r="L51" s="99">
        <v>1.95583</v>
      </c>
      <c r="M51" s="99">
        <v>1</v>
      </c>
      <c r="N51" s="99">
        <v>1</v>
      </c>
      <c r="O51" s="99">
        <v>1</v>
      </c>
      <c r="P51" s="99">
        <v>1</v>
      </c>
      <c r="Q51" s="99">
        <v>1</v>
      </c>
      <c r="R51" s="99">
        <v>1</v>
      </c>
      <c r="S51" s="99">
        <v>1</v>
      </c>
      <c r="T51" s="99">
        <v>1</v>
      </c>
      <c r="U51" s="99">
        <v>1</v>
      </c>
      <c r="V51" s="99">
        <v>1</v>
      </c>
      <c r="W51" s="99">
        <v>1</v>
      </c>
      <c r="X51" s="99">
        <v>1</v>
      </c>
      <c r="Y51" s="99">
        <v>1</v>
      </c>
    </row>
    <row r="52" spans="2:25" ht="12.75" x14ac:dyDescent="0.2">
      <c r="B52" s="98" t="s">
        <v>13</v>
      </c>
      <c r="C52" s="99">
        <v>7.4452999999999996</v>
      </c>
      <c r="D52" s="99">
        <v>7.4452999999999996</v>
      </c>
      <c r="E52" s="99">
        <v>7.4452999999999996</v>
      </c>
      <c r="F52" s="99">
        <v>7.4452999999999996</v>
      </c>
      <c r="G52" s="99">
        <v>7.4452999999999996</v>
      </c>
      <c r="H52" s="99">
        <v>7.4452999999999996</v>
      </c>
      <c r="I52" s="99">
        <v>7.4452999999999996</v>
      </c>
      <c r="J52" s="99">
        <v>7.4452999999999996</v>
      </c>
      <c r="K52" s="99">
        <v>7.4452999999999996</v>
      </c>
      <c r="L52" s="99">
        <v>7.4452999999999996</v>
      </c>
      <c r="M52" s="99">
        <v>7.4452999999999996</v>
      </c>
      <c r="N52" s="99">
        <v>7.4452999999999996</v>
      </c>
      <c r="O52" s="99">
        <v>7.4452999999999996</v>
      </c>
      <c r="P52" s="99">
        <v>7.4452999999999996</v>
      </c>
      <c r="Q52" s="99">
        <v>7.4452999999999996</v>
      </c>
      <c r="R52" s="99">
        <v>7.4452999999999996</v>
      </c>
      <c r="S52" s="99">
        <v>7.4452999999999996</v>
      </c>
      <c r="T52" s="99">
        <v>7.4452999999999996</v>
      </c>
      <c r="U52" s="99">
        <v>7.4452999999999996</v>
      </c>
      <c r="V52" s="99">
        <v>7.4452999999999996</v>
      </c>
      <c r="W52" s="99">
        <v>7.4452999999999996</v>
      </c>
      <c r="X52" s="99">
        <v>7.4452999999999996</v>
      </c>
      <c r="Y52" s="99">
        <v>7.4452999999999996</v>
      </c>
    </row>
    <row r="53" spans="2:25" ht="12.75" x14ac:dyDescent="0.2">
      <c r="B53" s="98" t="s">
        <v>14</v>
      </c>
      <c r="C53" s="99">
        <v>15.646599999999999</v>
      </c>
      <c r="D53" s="99">
        <v>15.646599999999999</v>
      </c>
      <c r="E53" s="99">
        <v>15.646599999999999</v>
      </c>
      <c r="F53" s="99">
        <v>15.646599999999999</v>
      </c>
      <c r="G53" s="99">
        <v>15.646599999999999</v>
      </c>
      <c r="H53" s="99">
        <v>15.646599999999999</v>
      </c>
      <c r="I53" s="99">
        <v>15.646599999999999</v>
      </c>
      <c r="J53" s="99">
        <v>15.646599999999999</v>
      </c>
      <c r="K53" s="99">
        <v>15.646599999999999</v>
      </c>
      <c r="L53" s="99">
        <v>15.646599999999999</v>
      </c>
      <c r="M53" s="99">
        <v>15.646599999999999</v>
      </c>
      <c r="N53" s="99">
        <v>15.646599999999999</v>
      </c>
      <c r="O53" s="99">
        <v>15.646599999999999</v>
      </c>
      <c r="P53" s="99">
        <v>15.646599999999999</v>
      </c>
      <c r="Q53" s="99">
        <v>15.646599999999999</v>
      </c>
      <c r="R53" s="99">
        <v>15.646599999999999</v>
      </c>
      <c r="S53" s="99">
        <v>15.646599999999999</v>
      </c>
      <c r="T53" s="99">
        <v>15.646599999999999</v>
      </c>
      <c r="U53" s="99">
        <v>15.646599999999999</v>
      </c>
      <c r="V53" s="99">
        <v>1</v>
      </c>
      <c r="W53" s="99">
        <v>1</v>
      </c>
      <c r="X53" s="99">
        <v>1</v>
      </c>
      <c r="Y53" s="99">
        <v>1</v>
      </c>
    </row>
    <row r="54" spans="2:25" ht="12.75" x14ac:dyDescent="0.2">
      <c r="B54" s="98" t="s">
        <v>15</v>
      </c>
      <c r="C54" s="99">
        <v>166.386</v>
      </c>
      <c r="D54" s="99">
        <v>166.386</v>
      </c>
      <c r="E54" s="99">
        <v>166.386</v>
      </c>
      <c r="F54" s="99">
        <v>166.386</v>
      </c>
      <c r="G54" s="99">
        <v>166.386</v>
      </c>
      <c r="H54" s="99">
        <v>166.386</v>
      </c>
      <c r="I54" s="99">
        <v>166.386</v>
      </c>
      <c r="J54" s="99">
        <v>166.386</v>
      </c>
      <c r="K54" s="99">
        <v>166.386</v>
      </c>
      <c r="L54" s="99">
        <v>1</v>
      </c>
      <c r="M54" s="99">
        <v>1</v>
      </c>
      <c r="N54" s="99">
        <v>1</v>
      </c>
      <c r="O54" s="99">
        <v>1</v>
      </c>
      <c r="P54" s="99">
        <v>1</v>
      </c>
      <c r="Q54" s="99">
        <v>1</v>
      </c>
      <c r="R54" s="99">
        <v>1</v>
      </c>
      <c r="S54" s="99">
        <v>1</v>
      </c>
      <c r="T54" s="99">
        <v>1</v>
      </c>
      <c r="U54" s="99">
        <v>1</v>
      </c>
      <c r="V54" s="99">
        <v>1</v>
      </c>
      <c r="W54" s="99">
        <v>1</v>
      </c>
      <c r="X54" s="99">
        <v>1</v>
      </c>
      <c r="Y54" s="99">
        <v>1</v>
      </c>
    </row>
    <row r="55" spans="2:25" ht="12.75" x14ac:dyDescent="0.2">
      <c r="B55" s="98" t="s">
        <v>16</v>
      </c>
      <c r="C55" s="99">
        <v>5.9457300000000002</v>
      </c>
      <c r="D55" s="99">
        <v>5.9457300000000002</v>
      </c>
      <c r="E55" s="99">
        <v>5.9457300000000002</v>
      </c>
      <c r="F55" s="99">
        <v>5.9457300000000002</v>
      </c>
      <c r="G55" s="99">
        <v>5.9457300000000002</v>
      </c>
      <c r="H55" s="99">
        <v>5.9457300000000002</v>
      </c>
      <c r="I55" s="99">
        <v>5.9457300000000002</v>
      </c>
      <c r="J55" s="99">
        <v>5.9457300000000002</v>
      </c>
      <c r="K55" s="99">
        <v>5.9457300000000002</v>
      </c>
      <c r="L55" s="99">
        <v>1</v>
      </c>
      <c r="M55" s="99">
        <v>1</v>
      </c>
      <c r="N55" s="99">
        <v>1</v>
      </c>
      <c r="O55" s="99">
        <v>1</v>
      </c>
      <c r="P55" s="99">
        <v>1</v>
      </c>
      <c r="Q55" s="99">
        <v>1</v>
      </c>
      <c r="R55" s="99">
        <v>1</v>
      </c>
      <c r="S55" s="99">
        <v>1</v>
      </c>
      <c r="T55" s="99">
        <v>1</v>
      </c>
      <c r="U55" s="99">
        <v>1</v>
      </c>
      <c r="V55" s="99">
        <v>1</v>
      </c>
      <c r="W55" s="99">
        <v>1</v>
      </c>
      <c r="X55" s="99">
        <v>1</v>
      </c>
      <c r="Y55" s="99">
        <v>1</v>
      </c>
    </row>
    <row r="56" spans="2:25" ht="12.75" x14ac:dyDescent="0.2">
      <c r="B56" s="98" t="s">
        <v>17</v>
      </c>
      <c r="C56" s="99">
        <v>6.5774499999999998</v>
      </c>
      <c r="D56" s="99">
        <v>6.5774499999999998</v>
      </c>
      <c r="E56" s="99">
        <v>6.5757899999999996</v>
      </c>
      <c r="F56" s="99">
        <v>6.4397900000000003</v>
      </c>
      <c r="G56" s="99">
        <v>6.5619300000000003</v>
      </c>
      <c r="H56" s="99">
        <v>6.6121400000000001</v>
      </c>
      <c r="I56" s="99">
        <v>6.5595699999999999</v>
      </c>
      <c r="J56" s="99">
        <v>6.5595699999999999</v>
      </c>
      <c r="K56" s="99">
        <v>6.5595699999999999</v>
      </c>
      <c r="L56" s="99">
        <v>1</v>
      </c>
      <c r="M56" s="99">
        <v>1</v>
      </c>
      <c r="N56" s="99">
        <v>1</v>
      </c>
      <c r="O56" s="99">
        <v>1</v>
      </c>
      <c r="P56" s="99">
        <v>1</v>
      </c>
      <c r="Q56" s="99">
        <v>1</v>
      </c>
      <c r="R56" s="99">
        <v>1</v>
      </c>
      <c r="S56" s="99">
        <v>1</v>
      </c>
      <c r="T56" s="99">
        <v>1</v>
      </c>
      <c r="U56" s="99">
        <v>1</v>
      </c>
      <c r="V56" s="99">
        <v>1</v>
      </c>
      <c r="W56" s="99">
        <v>1</v>
      </c>
      <c r="X56" s="99">
        <v>1</v>
      </c>
      <c r="Y56" s="99">
        <v>1</v>
      </c>
    </row>
    <row r="57" spans="2:25" ht="12.75" x14ac:dyDescent="0.2">
      <c r="B57" s="98" t="s">
        <v>18</v>
      </c>
      <c r="C57" s="99">
        <v>340.75</v>
      </c>
      <c r="D57" s="99">
        <v>340.75</v>
      </c>
      <c r="E57" s="99">
        <v>340.75</v>
      </c>
      <c r="F57" s="99">
        <v>340.75</v>
      </c>
      <c r="G57" s="99">
        <v>340.75</v>
      </c>
      <c r="H57" s="99">
        <v>340.75</v>
      </c>
      <c r="I57" s="99">
        <v>340.75</v>
      </c>
      <c r="J57" s="99">
        <v>340.75</v>
      </c>
      <c r="K57" s="99">
        <v>340.75</v>
      </c>
      <c r="L57" s="99">
        <v>340.75</v>
      </c>
      <c r="M57" s="99">
        <v>1</v>
      </c>
      <c r="N57" s="99">
        <v>1</v>
      </c>
      <c r="O57" s="99">
        <v>1</v>
      </c>
      <c r="P57" s="99">
        <v>1</v>
      </c>
      <c r="Q57" s="99">
        <v>1</v>
      </c>
      <c r="R57" s="99">
        <v>1</v>
      </c>
      <c r="S57" s="99">
        <v>1</v>
      </c>
      <c r="T57" s="99">
        <v>1</v>
      </c>
      <c r="U57" s="99">
        <v>1</v>
      </c>
      <c r="V57" s="99">
        <v>1</v>
      </c>
      <c r="W57" s="99">
        <v>1</v>
      </c>
      <c r="X57" s="99">
        <v>1</v>
      </c>
      <c r="Y57" s="99">
        <v>1</v>
      </c>
    </row>
    <row r="58" spans="2:25" ht="12.75" x14ac:dyDescent="0.2">
      <c r="B58" s="98" t="s">
        <v>19</v>
      </c>
      <c r="C58" s="99">
        <v>7.6580000000000004</v>
      </c>
      <c r="D58" s="99">
        <v>7.6580000000000004</v>
      </c>
      <c r="E58" s="99">
        <v>7.6580000000000004</v>
      </c>
      <c r="F58" s="99">
        <v>7.6580000000000004</v>
      </c>
      <c r="G58" s="99">
        <v>7.6580000000000004</v>
      </c>
      <c r="H58" s="99">
        <v>7.6580000000000004</v>
      </c>
      <c r="I58" s="99">
        <v>7.6580000000000004</v>
      </c>
      <c r="J58" s="99">
        <v>7.6580000000000004</v>
      </c>
      <c r="K58" s="99">
        <v>7.6580000000000004</v>
      </c>
      <c r="L58" s="99">
        <v>7.6580000000000004</v>
      </c>
      <c r="M58" s="99">
        <v>7.6580000000000004</v>
      </c>
      <c r="N58" s="99">
        <v>7.6580000000000004</v>
      </c>
      <c r="O58" s="99">
        <v>7.6580000000000004</v>
      </c>
      <c r="P58" s="99">
        <v>7.6580000000000004</v>
      </c>
      <c r="Q58" s="99">
        <v>7.6580000000000004</v>
      </c>
      <c r="R58" s="99">
        <v>7.6580000000000004</v>
      </c>
      <c r="S58" s="99">
        <v>7.6580000000000004</v>
      </c>
      <c r="T58" s="99">
        <v>7.6580000000000004</v>
      </c>
      <c r="U58" s="99">
        <v>7.6580000000000004</v>
      </c>
      <c r="V58" s="99">
        <v>7.6580000000000004</v>
      </c>
      <c r="W58" s="99">
        <v>7.6580000000000004</v>
      </c>
      <c r="X58" s="99">
        <v>7.6580000000000004</v>
      </c>
      <c r="Y58" s="99">
        <v>7.6580000000000004</v>
      </c>
    </row>
    <row r="59" spans="2:25" ht="12.75" x14ac:dyDescent="0.2">
      <c r="B59" s="98" t="s">
        <v>20</v>
      </c>
      <c r="C59" s="99">
        <v>315.54000000000002</v>
      </c>
      <c r="D59" s="99">
        <v>315.54000000000002</v>
      </c>
      <c r="E59" s="99">
        <v>315.54000000000002</v>
      </c>
      <c r="F59" s="99">
        <v>315.54000000000002</v>
      </c>
      <c r="G59" s="99">
        <v>315.54000000000002</v>
      </c>
      <c r="H59" s="99">
        <v>315.54000000000002</v>
      </c>
      <c r="I59" s="99">
        <v>315.54000000000002</v>
      </c>
      <c r="J59" s="99">
        <v>315.54000000000002</v>
      </c>
      <c r="K59" s="99">
        <v>315.54000000000002</v>
      </c>
      <c r="L59" s="99">
        <v>315.54000000000002</v>
      </c>
      <c r="M59" s="99">
        <v>315.54000000000002</v>
      </c>
      <c r="N59" s="99">
        <v>315.54000000000002</v>
      </c>
      <c r="O59" s="99">
        <v>315.54000000000002</v>
      </c>
      <c r="P59" s="99">
        <v>315.54000000000002</v>
      </c>
      <c r="Q59" s="99">
        <v>315.54000000000002</v>
      </c>
      <c r="R59" s="99">
        <v>315.54000000000002</v>
      </c>
      <c r="S59" s="99">
        <v>315.54000000000002</v>
      </c>
      <c r="T59" s="99">
        <v>315.54000000000002</v>
      </c>
      <c r="U59" s="99">
        <v>315.54000000000002</v>
      </c>
      <c r="V59" s="99">
        <v>315.54000000000002</v>
      </c>
      <c r="W59" s="99">
        <v>315.54000000000002</v>
      </c>
      <c r="X59" s="99">
        <v>315.54000000000002</v>
      </c>
      <c r="Y59" s="99">
        <v>315.54000000000002</v>
      </c>
    </row>
    <row r="60" spans="2:25" ht="12.75" x14ac:dyDescent="0.2">
      <c r="B60" s="98" t="s">
        <v>21</v>
      </c>
      <c r="C60" s="99">
        <v>0.78756400000000004</v>
      </c>
      <c r="D60" s="99">
        <v>0.78756400000000004</v>
      </c>
      <c r="E60" s="99">
        <v>0.78756400000000004</v>
      </c>
      <c r="F60" s="99">
        <v>0.78756400000000004</v>
      </c>
      <c r="G60" s="99">
        <v>0.78756400000000004</v>
      </c>
      <c r="H60" s="99">
        <v>0.78756400000000004</v>
      </c>
      <c r="I60" s="99">
        <v>0.78756400000000004</v>
      </c>
      <c r="J60" s="99">
        <v>0.78756400000000004</v>
      </c>
      <c r="K60" s="99">
        <v>0.78756400000000004</v>
      </c>
      <c r="L60" s="99">
        <v>1</v>
      </c>
      <c r="M60" s="99">
        <v>1</v>
      </c>
      <c r="N60" s="99">
        <v>1</v>
      </c>
      <c r="O60" s="99">
        <v>1</v>
      </c>
      <c r="P60" s="99">
        <v>1</v>
      </c>
      <c r="Q60" s="99">
        <v>1</v>
      </c>
      <c r="R60" s="99">
        <v>1</v>
      </c>
      <c r="S60" s="99">
        <v>1</v>
      </c>
      <c r="T60" s="99">
        <v>1</v>
      </c>
      <c r="U60" s="99">
        <v>1</v>
      </c>
      <c r="V60" s="99">
        <v>1</v>
      </c>
      <c r="W60" s="99">
        <v>1</v>
      </c>
      <c r="X60" s="99">
        <v>1</v>
      </c>
      <c r="Y60" s="99">
        <v>1</v>
      </c>
    </row>
    <row r="61" spans="2:25" ht="12.75" x14ac:dyDescent="0.2">
      <c r="B61" s="98" t="s">
        <v>22</v>
      </c>
      <c r="C61" s="99">
        <v>154.08000000000001</v>
      </c>
      <c r="D61" s="99">
        <v>154.08000000000001</v>
      </c>
      <c r="E61" s="99">
        <v>154.08000000000001</v>
      </c>
      <c r="F61" s="99">
        <v>154.08000000000001</v>
      </c>
      <c r="G61" s="99">
        <v>154.08000000000001</v>
      </c>
      <c r="H61" s="99">
        <v>154.08000000000001</v>
      </c>
      <c r="I61" s="99">
        <v>154.08000000000001</v>
      </c>
      <c r="J61" s="99">
        <v>154.08000000000001</v>
      </c>
      <c r="K61" s="99">
        <v>154.08000000000001</v>
      </c>
      <c r="L61" s="99">
        <v>154.08000000000001</v>
      </c>
      <c r="M61" s="99">
        <v>154.08000000000001</v>
      </c>
      <c r="N61" s="99">
        <v>154.08000000000001</v>
      </c>
      <c r="O61" s="99">
        <v>154.08000000000001</v>
      </c>
      <c r="P61" s="99">
        <v>154.08000000000001</v>
      </c>
      <c r="Q61" s="99">
        <v>154.08000000000001</v>
      </c>
      <c r="R61" s="99">
        <v>154.08000000000001</v>
      </c>
      <c r="S61" s="99">
        <v>154.08000000000001</v>
      </c>
      <c r="T61" s="99">
        <v>154.08000000000001</v>
      </c>
      <c r="U61" s="99">
        <v>154.08000000000001</v>
      </c>
      <c r="V61" s="99">
        <v>154.08000000000001</v>
      </c>
      <c r="W61" s="99">
        <v>154.08000000000001</v>
      </c>
      <c r="X61" s="99">
        <v>154.08000000000001</v>
      </c>
      <c r="Y61" s="99">
        <v>154.08000000000001</v>
      </c>
    </row>
    <row r="62" spans="2:25" ht="12.75" x14ac:dyDescent="0.2">
      <c r="B62" s="98" t="s">
        <v>23</v>
      </c>
      <c r="C62" s="99">
        <v>1936.27</v>
      </c>
      <c r="D62" s="99">
        <v>1936.27</v>
      </c>
      <c r="E62" s="99">
        <v>1936.27</v>
      </c>
      <c r="F62" s="99">
        <v>1936.27</v>
      </c>
      <c r="G62" s="99">
        <v>1936.27</v>
      </c>
      <c r="H62" s="99">
        <v>1936.27</v>
      </c>
      <c r="I62" s="99">
        <v>1</v>
      </c>
      <c r="J62" s="99">
        <v>1</v>
      </c>
      <c r="K62" s="99">
        <v>1</v>
      </c>
      <c r="L62" s="99">
        <v>1</v>
      </c>
      <c r="M62" s="99">
        <v>1</v>
      </c>
      <c r="N62" s="99">
        <v>1</v>
      </c>
      <c r="O62" s="99">
        <v>1</v>
      </c>
      <c r="P62" s="99">
        <v>1</v>
      </c>
      <c r="Q62" s="99">
        <v>1</v>
      </c>
      <c r="R62" s="99">
        <v>1</v>
      </c>
      <c r="S62" s="99">
        <v>1</v>
      </c>
      <c r="T62" s="99">
        <v>1</v>
      </c>
      <c r="U62" s="99">
        <v>1</v>
      </c>
      <c r="V62" s="99">
        <v>1</v>
      </c>
      <c r="W62" s="99">
        <v>1</v>
      </c>
      <c r="X62" s="99">
        <v>1</v>
      </c>
      <c r="Y62" s="99">
        <v>1</v>
      </c>
    </row>
    <row r="63" spans="2:25" ht="12.75" x14ac:dyDescent="0.2">
      <c r="B63" s="98" t="s">
        <v>24</v>
      </c>
      <c r="C63" s="99">
        <v>1.2023999999999999</v>
      </c>
      <c r="D63" s="99">
        <v>1.2023999999999999</v>
      </c>
      <c r="E63" s="99">
        <v>1.2023999999999999</v>
      </c>
      <c r="F63" s="99">
        <v>1.2023999999999999</v>
      </c>
      <c r="G63" s="99">
        <v>1.2023999999999999</v>
      </c>
      <c r="H63" s="99">
        <v>1.2023999999999999</v>
      </c>
      <c r="I63" s="99">
        <v>1.2023999999999999</v>
      </c>
      <c r="J63" s="99">
        <v>1.2023999999999999</v>
      </c>
      <c r="K63" s="99">
        <v>1.2023999999999999</v>
      </c>
      <c r="L63" s="99">
        <v>1.2023999999999999</v>
      </c>
      <c r="M63" s="99">
        <v>1.2023999999999999</v>
      </c>
      <c r="N63" s="99">
        <v>1.2023999999999999</v>
      </c>
      <c r="O63" s="99">
        <v>1.2023999999999999</v>
      </c>
      <c r="P63" s="99">
        <v>1.2023999999999999</v>
      </c>
      <c r="Q63" s="99">
        <v>1.2023999999999999</v>
      </c>
      <c r="R63" s="99">
        <v>1.2023999999999999</v>
      </c>
      <c r="S63" s="99">
        <v>1.2023999999999999</v>
      </c>
      <c r="T63" s="99">
        <v>1.2023999999999999</v>
      </c>
      <c r="U63" s="99">
        <v>1.2023999999999999</v>
      </c>
      <c r="V63" s="99">
        <v>1.2023999999999999</v>
      </c>
      <c r="W63" s="99">
        <v>1.2023999999999999</v>
      </c>
      <c r="X63" s="99">
        <v>1.2023999999999999</v>
      </c>
      <c r="Y63" s="99">
        <v>1.2023999999999999</v>
      </c>
    </row>
    <row r="64" spans="2:25" ht="12.75" x14ac:dyDescent="0.2">
      <c r="B64" s="98" t="s">
        <v>25</v>
      </c>
      <c r="C64" s="99">
        <v>40.3399</v>
      </c>
      <c r="D64" s="99">
        <v>40.3399</v>
      </c>
      <c r="E64" s="99">
        <v>40.3399</v>
      </c>
      <c r="F64" s="99">
        <v>40.3399</v>
      </c>
      <c r="G64" s="99">
        <v>1</v>
      </c>
      <c r="H64" s="99">
        <v>1</v>
      </c>
      <c r="I64" s="99">
        <v>1</v>
      </c>
      <c r="J64" s="99">
        <v>1</v>
      </c>
      <c r="K64" s="99">
        <v>1</v>
      </c>
      <c r="L64" s="99">
        <v>1</v>
      </c>
      <c r="M64" s="99">
        <v>1</v>
      </c>
      <c r="N64" s="99">
        <v>1</v>
      </c>
      <c r="O64" s="99">
        <v>1</v>
      </c>
      <c r="P64" s="99">
        <v>1</v>
      </c>
      <c r="Q64" s="99">
        <v>1</v>
      </c>
      <c r="R64" s="99">
        <v>1</v>
      </c>
      <c r="S64" s="99">
        <v>1</v>
      </c>
      <c r="T64" s="99">
        <v>1</v>
      </c>
      <c r="U64" s="99">
        <v>1</v>
      </c>
      <c r="V64" s="99">
        <v>1</v>
      </c>
      <c r="W64" s="99">
        <v>1</v>
      </c>
      <c r="X64" s="99">
        <v>1</v>
      </c>
      <c r="Y64" s="99">
        <v>1</v>
      </c>
    </row>
    <row r="65" spans="2:25" ht="12.75" x14ac:dyDescent="0.2">
      <c r="B65" s="98" t="s">
        <v>26</v>
      </c>
      <c r="C65" s="99">
        <v>0.70279999999999998</v>
      </c>
      <c r="D65" s="99">
        <v>0.70279999999999998</v>
      </c>
      <c r="E65" s="99">
        <v>0.70279999999999998</v>
      </c>
      <c r="F65" s="99">
        <v>0.70279999999999998</v>
      </c>
      <c r="G65" s="99">
        <v>0.70279999999999998</v>
      </c>
      <c r="H65" s="99">
        <v>0.70279999999999998</v>
      </c>
      <c r="I65" s="99">
        <v>0.70279999999999998</v>
      </c>
      <c r="J65" s="99">
        <v>0.70279999999999998</v>
      </c>
      <c r="K65" s="99">
        <v>0.70279999999999998</v>
      </c>
      <c r="L65" s="99">
        <v>0.70279999999999998</v>
      </c>
      <c r="M65" s="99">
        <v>0.70279999999999998</v>
      </c>
      <c r="N65" s="99">
        <v>0.70279999999999998</v>
      </c>
      <c r="O65" s="99">
        <v>0.70279999999999998</v>
      </c>
      <c r="P65" s="99">
        <v>0.70279999999999998</v>
      </c>
      <c r="Q65" s="99">
        <v>0.70279999999999998</v>
      </c>
      <c r="R65" s="99">
        <v>0.70279999999999998</v>
      </c>
      <c r="S65" s="99">
        <v>0.70279999999999998</v>
      </c>
      <c r="T65" s="99">
        <v>0.70279999999999998</v>
      </c>
      <c r="U65" s="99">
        <v>0.70279999999999998</v>
      </c>
      <c r="V65" s="99">
        <v>0.70279999999999998</v>
      </c>
      <c r="W65" s="99">
        <v>0.70279999999999998</v>
      </c>
      <c r="X65" s="99">
        <v>0.70279999999999998</v>
      </c>
      <c r="Y65" s="99">
        <v>1</v>
      </c>
    </row>
    <row r="66" spans="2:25" ht="12.75" x14ac:dyDescent="0.2">
      <c r="B66" s="98" t="s">
        <v>27</v>
      </c>
      <c r="C66" s="99">
        <v>0.42930000000000001</v>
      </c>
      <c r="D66" s="99">
        <v>0.42930000000000001</v>
      </c>
      <c r="E66" s="99">
        <v>0.42930000000000001</v>
      </c>
      <c r="F66" s="99">
        <v>0.42930000000000001</v>
      </c>
      <c r="G66" s="99">
        <v>0.42930000000000001</v>
      </c>
      <c r="H66" s="99">
        <v>0.42930000000000001</v>
      </c>
      <c r="I66" s="99">
        <v>0.42930000000000001</v>
      </c>
      <c r="J66" s="99">
        <v>0.42930000000000001</v>
      </c>
      <c r="K66" s="99">
        <v>0.42930000000000001</v>
      </c>
      <c r="L66" s="99">
        <v>0.42930000000000001</v>
      </c>
      <c r="M66" s="99">
        <v>0.42930000000000001</v>
      </c>
      <c r="N66" s="99">
        <v>0.42930000000000001</v>
      </c>
      <c r="O66" s="99">
        <v>0.42930000000000001</v>
      </c>
      <c r="P66" s="99">
        <v>0.42930000000000001</v>
      </c>
      <c r="Q66" s="99">
        <v>0.42930000000000001</v>
      </c>
      <c r="R66" s="99">
        <v>0.42930000000000001</v>
      </c>
      <c r="S66" s="99">
        <v>1</v>
      </c>
      <c r="T66" s="99">
        <v>1</v>
      </c>
      <c r="U66" s="99">
        <v>1</v>
      </c>
      <c r="V66" s="99">
        <v>1</v>
      </c>
      <c r="W66" s="99">
        <v>1</v>
      </c>
      <c r="X66" s="99">
        <v>1</v>
      </c>
      <c r="Y66" s="99">
        <v>1</v>
      </c>
    </row>
    <row r="67" spans="2:25" ht="12.75" x14ac:dyDescent="0.2">
      <c r="B67" s="98" t="s">
        <v>28</v>
      </c>
      <c r="C67" s="99">
        <v>2.2037100000000001</v>
      </c>
      <c r="D67" s="99">
        <v>2.2037100000000001</v>
      </c>
      <c r="E67" s="99">
        <v>2.2037100000000001</v>
      </c>
      <c r="F67" s="99">
        <v>2.2037100000000001</v>
      </c>
      <c r="G67" s="99">
        <v>2.2037100000000001</v>
      </c>
      <c r="H67" s="99">
        <v>2.2037100000000001</v>
      </c>
      <c r="I67" s="99">
        <v>2.2037100000000001</v>
      </c>
      <c r="J67" s="99">
        <v>2.2037100000000001</v>
      </c>
      <c r="K67" s="99">
        <v>2.2037100000000001</v>
      </c>
      <c r="L67" s="99">
        <v>2.2037100000000001</v>
      </c>
      <c r="M67" s="99">
        <v>1</v>
      </c>
      <c r="N67" s="99">
        <v>1</v>
      </c>
      <c r="O67" s="99">
        <v>1</v>
      </c>
      <c r="P67" s="99">
        <v>1</v>
      </c>
      <c r="Q67" s="99">
        <v>1</v>
      </c>
      <c r="R67" s="99">
        <v>1</v>
      </c>
      <c r="S67" s="99">
        <v>1</v>
      </c>
      <c r="T67" s="99">
        <v>1</v>
      </c>
      <c r="U67" s="99">
        <v>1</v>
      </c>
      <c r="V67" s="99">
        <v>1</v>
      </c>
      <c r="W67" s="99">
        <v>1</v>
      </c>
      <c r="X67" s="99">
        <v>1</v>
      </c>
      <c r="Y67" s="99">
        <v>1</v>
      </c>
    </row>
    <row r="68" spans="2:25" ht="12.75" x14ac:dyDescent="0.2">
      <c r="B68" s="98" t="s">
        <v>29</v>
      </c>
      <c r="C68" s="99">
        <v>9.0419999999999998</v>
      </c>
      <c r="D68" s="99">
        <v>9.0419999999999998</v>
      </c>
      <c r="E68" s="99">
        <v>9.0419999999999998</v>
      </c>
      <c r="F68" s="99">
        <v>9.0419999999999998</v>
      </c>
      <c r="G68" s="99">
        <v>9.0419999999999998</v>
      </c>
      <c r="H68" s="99">
        <v>9.0419999999999998</v>
      </c>
      <c r="I68" s="99">
        <v>9.0419999999999998</v>
      </c>
      <c r="J68" s="99">
        <v>9.0419999999999998</v>
      </c>
      <c r="K68" s="99">
        <v>9.0419999999999998</v>
      </c>
      <c r="L68" s="99">
        <v>9.0419999999999998</v>
      </c>
      <c r="M68" s="99">
        <v>9.0419999999999998</v>
      </c>
      <c r="N68" s="99">
        <v>9.0419999999999998</v>
      </c>
      <c r="O68" s="99">
        <v>9.0419999999999998</v>
      </c>
      <c r="P68" s="99">
        <v>9.0419999999999998</v>
      </c>
      <c r="Q68" s="99">
        <v>9.0419999999999998</v>
      </c>
      <c r="R68" s="99">
        <v>9.0419999999999998</v>
      </c>
      <c r="S68" s="99">
        <v>9.0419999999999998</v>
      </c>
      <c r="T68" s="99">
        <v>9.0419999999999998</v>
      </c>
      <c r="U68" s="99">
        <v>9.0419999999999998</v>
      </c>
      <c r="V68" s="99">
        <v>9.0419999999999998</v>
      </c>
      <c r="W68" s="99">
        <v>9.0419999999999998</v>
      </c>
      <c r="X68" s="99">
        <v>9.0419999999999998</v>
      </c>
      <c r="Y68" s="99">
        <v>9.0419999999999998</v>
      </c>
    </row>
    <row r="69" spans="2:25" ht="12.75" x14ac:dyDescent="0.2">
      <c r="B69" s="98" t="s">
        <v>30</v>
      </c>
      <c r="C69" s="99">
        <v>4.2732000000000001</v>
      </c>
      <c r="D69" s="99">
        <v>4.2732000000000001</v>
      </c>
      <c r="E69" s="99">
        <v>4.2732000000000001</v>
      </c>
      <c r="F69" s="99">
        <v>4.2732000000000001</v>
      </c>
      <c r="G69" s="99">
        <v>4.2732000000000001</v>
      </c>
      <c r="H69" s="99">
        <v>4.2732000000000001</v>
      </c>
      <c r="I69" s="99">
        <v>4.2732000000000001</v>
      </c>
      <c r="J69" s="99">
        <v>4.2732000000000001</v>
      </c>
      <c r="K69" s="99">
        <v>4.2732000000000001</v>
      </c>
      <c r="L69" s="99">
        <v>4.2732000000000001</v>
      </c>
      <c r="M69" s="99">
        <v>4.2732000000000001</v>
      </c>
      <c r="N69" s="99">
        <v>4.2732000000000001</v>
      </c>
      <c r="O69" s="99">
        <v>4.2732000000000001</v>
      </c>
      <c r="P69" s="99">
        <v>4.2732000000000001</v>
      </c>
      <c r="Q69" s="99">
        <v>4.2732000000000001</v>
      </c>
      <c r="R69" s="99">
        <v>4.2732000000000001</v>
      </c>
      <c r="S69" s="99">
        <v>4.2732000000000001</v>
      </c>
      <c r="T69" s="99">
        <v>4.2732000000000001</v>
      </c>
      <c r="U69" s="99">
        <v>4.2732000000000001</v>
      </c>
      <c r="V69" s="99">
        <v>4.2732000000000001</v>
      </c>
      <c r="W69" s="99">
        <v>4.2732000000000001</v>
      </c>
      <c r="X69" s="99">
        <v>4.2732000000000001</v>
      </c>
      <c r="Y69" s="99">
        <v>4.2732000000000001</v>
      </c>
    </row>
    <row r="70" spans="2:25" ht="12.75" x14ac:dyDescent="0.2">
      <c r="B70" s="98" t="s">
        <v>31</v>
      </c>
      <c r="C70" s="99">
        <v>200.482</v>
      </c>
      <c r="D70" s="99">
        <v>200.482</v>
      </c>
      <c r="E70" s="99">
        <v>200.482</v>
      </c>
      <c r="F70" s="99">
        <v>200.482</v>
      </c>
      <c r="G70" s="99">
        <v>200.482</v>
      </c>
      <c r="H70" s="99">
        <v>200.482</v>
      </c>
      <c r="I70" s="99">
        <v>200.482</v>
      </c>
      <c r="J70" s="99">
        <v>200.482</v>
      </c>
      <c r="K70" s="99">
        <v>200.482</v>
      </c>
      <c r="L70" s="99">
        <v>200.482</v>
      </c>
      <c r="M70" s="99">
        <v>1</v>
      </c>
      <c r="N70" s="99">
        <v>1</v>
      </c>
      <c r="O70" s="99">
        <v>1</v>
      </c>
      <c r="P70" s="99">
        <v>1</v>
      </c>
      <c r="Q70" s="99">
        <v>1</v>
      </c>
      <c r="R70" s="99">
        <v>1</v>
      </c>
      <c r="S70" s="99">
        <v>1</v>
      </c>
      <c r="T70" s="99">
        <v>1</v>
      </c>
      <c r="U70" s="99">
        <v>1</v>
      </c>
      <c r="V70" s="99">
        <v>1</v>
      </c>
      <c r="W70" s="99">
        <v>1</v>
      </c>
      <c r="X70" s="99">
        <v>1</v>
      </c>
      <c r="Y70" s="99">
        <v>1</v>
      </c>
    </row>
    <row r="71" spans="2:25" ht="12.75" x14ac:dyDescent="0.2">
      <c r="B71" s="98" t="s">
        <v>32</v>
      </c>
      <c r="C71" s="99">
        <v>4.4828000000000001</v>
      </c>
      <c r="D71" s="99">
        <v>4.4828000000000001</v>
      </c>
      <c r="E71" s="99">
        <v>4.4828000000000001</v>
      </c>
      <c r="F71" s="99">
        <v>4.4828000000000001</v>
      </c>
      <c r="G71" s="99">
        <v>4.4828000000000001</v>
      </c>
      <c r="H71" s="99">
        <v>4.4828000000000001</v>
      </c>
      <c r="I71" s="99">
        <v>4.4828000000000001</v>
      </c>
      <c r="J71" s="99">
        <v>4.4828000000000001</v>
      </c>
      <c r="K71" s="99">
        <v>4.4828000000000001</v>
      </c>
      <c r="L71" s="99">
        <v>4.4828000000000001</v>
      </c>
      <c r="M71" s="99">
        <v>4.4828000000000001</v>
      </c>
      <c r="N71" s="99">
        <v>4.4828000000000001</v>
      </c>
      <c r="O71" s="99">
        <v>4.4828000000000001</v>
      </c>
      <c r="P71" s="99">
        <v>4.4828000000000001</v>
      </c>
      <c r="Q71" s="99">
        <v>4.4828000000000001</v>
      </c>
      <c r="R71" s="99">
        <v>4.4828000000000001</v>
      </c>
      <c r="S71" s="99">
        <v>4.4828000000000001</v>
      </c>
      <c r="T71" s="99">
        <v>4.4828000000000001</v>
      </c>
      <c r="U71" s="99">
        <v>4.4828000000000001</v>
      </c>
      <c r="V71" s="99">
        <v>4.4828000000000001</v>
      </c>
      <c r="W71" s="99">
        <v>4.4828000000000001</v>
      </c>
      <c r="X71" s="99">
        <v>4.4828000000000001</v>
      </c>
      <c r="Y71" s="99">
        <v>4.4828000000000001</v>
      </c>
    </row>
    <row r="72" spans="2:25" ht="12.75" x14ac:dyDescent="0.2">
      <c r="B72" s="98" t="s">
        <v>33</v>
      </c>
      <c r="C72" s="99">
        <v>9.3930000000000007</v>
      </c>
      <c r="D72" s="99">
        <v>9.3930000000000007</v>
      </c>
      <c r="E72" s="99">
        <v>9.3930000000000007</v>
      </c>
      <c r="F72" s="99">
        <v>9.3930000000000007</v>
      </c>
      <c r="G72" s="99">
        <v>9.3930000000000007</v>
      </c>
      <c r="H72" s="99">
        <v>9.3930000000000007</v>
      </c>
      <c r="I72" s="99">
        <v>9.3930000000000007</v>
      </c>
      <c r="J72" s="99">
        <v>9.3930000000000007</v>
      </c>
      <c r="K72" s="99">
        <v>9.3930000000000007</v>
      </c>
      <c r="L72" s="99">
        <v>9.3930000000000007</v>
      </c>
      <c r="M72" s="99">
        <v>9.3930000000000007</v>
      </c>
      <c r="N72" s="99">
        <v>9.3930000000000007</v>
      </c>
      <c r="O72" s="99">
        <v>9.3930000000000007</v>
      </c>
      <c r="P72" s="99">
        <v>9.3930000000000007</v>
      </c>
      <c r="Q72" s="99">
        <v>9.3930000000000007</v>
      </c>
      <c r="R72" s="99">
        <v>9.3930000000000007</v>
      </c>
      <c r="S72" s="99">
        <v>9.3930000000000007</v>
      </c>
      <c r="T72" s="99">
        <v>9.3930000000000007</v>
      </c>
      <c r="U72" s="99">
        <v>9.3930000000000007</v>
      </c>
      <c r="V72" s="99">
        <v>9.3930000000000007</v>
      </c>
      <c r="W72" s="99">
        <v>9.3930000000000007</v>
      </c>
      <c r="X72" s="99">
        <v>9.3930000000000007</v>
      </c>
      <c r="Y72" s="99">
        <v>9.3930000000000007</v>
      </c>
    </row>
    <row r="73" spans="2:25" ht="12.75" x14ac:dyDescent="0.2">
      <c r="B73" s="98" t="s">
        <v>34</v>
      </c>
      <c r="C73" s="99">
        <v>239.64</v>
      </c>
      <c r="D73" s="99">
        <v>239.64</v>
      </c>
      <c r="E73" s="99">
        <v>239.64</v>
      </c>
      <c r="F73" s="99">
        <v>239.64</v>
      </c>
      <c r="G73" s="99">
        <v>239.64</v>
      </c>
      <c r="H73" s="99">
        <v>239.64</v>
      </c>
      <c r="I73" s="99">
        <v>239.64</v>
      </c>
      <c r="J73" s="99">
        <v>239.64</v>
      </c>
      <c r="K73" s="99">
        <v>239.64</v>
      </c>
      <c r="L73" s="99">
        <v>239.64</v>
      </c>
      <c r="M73" s="99">
        <v>239.64</v>
      </c>
      <c r="N73" s="99">
        <v>239.64</v>
      </c>
      <c r="O73" s="99">
        <v>239.64</v>
      </c>
      <c r="P73" s="99">
        <v>239.64</v>
      </c>
      <c r="Q73" s="99">
        <v>239.64</v>
      </c>
      <c r="R73" s="99">
        <v>1</v>
      </c>
      <c r="S73" s="99">
        <v>1</v>
      </c>
      <c r="T73" s="99">
        <v>1</v>
      </c>
      <c r="U73" s="99">
        <v>1</v>
      </c>
      <c r="V73" s="99">
        <v>1</v>
      </c>
      <c r="W73" s="99">
        <v>1</v>
      </c>
      <c r="X73" s="99">
        <v>1</v>
      </c>
      <c r="Y73" s="99">
        <v>1</v>
      </c>
    </row>
    <row r="74" spans="2:25" ht="12.75" x14ac:dyDescent="0.2">
      <c r="B74" s="98" t="s">
        <v>35</v>
      </c>
      <c r="C74" s="99">
        <v>30.126000000000001</v>
      </c>
      <c r="D74" s="99">
        <v>30.126000000000001</v>
      </c>
      <c r="E74" s="99">
        <v>30.126000000000001</v>
      </c>
      <c r="F74" s="99">
        <v>30.126000000000001</v>
      </c>
      <c r="G74" s="99">
        <v>30.126000000000001</v>
      </c>
      <c r="H74" s="99">
        <v>30.126000000000001</v>
      </c>
      <c r="I74" s="99">
        <v>30.126000000000001</v>
      </c>
      <c r="J74" s="99">
        <v>30.126000000000001</v>
      </c>
      <c r="K74" s="99">
        <v>30.126000000000001</v>
      </c>
      <c r="L74" s="99">
        <v>30.126000000000001</v>
      </c>
      <c r="M74" s="99">
        <v>30.126000000000001</v>
      </c>
      <c r="N74" s="99">
        <v>30.126000000000001</v>
      </c>
      <c r="O74" s="99">
        <v>30.126000000000001</v>
      </c>
      <c r="P74" s="99">
        <v>30.126000000000001</v>
      </c>
      <c r="Q74" s="99">
        <v>30.126000000000001</v>
      </c>
      <c r="R74" s="99">
        <v>30.126000000000001</v>
      </c>
      <c r="S74" s="99">
        <v>30.126000000000001</v>
      </c>
      <c r="T74" s="99">
        <v>1</v>
      </c>
      <c r="U74" s="99">
        <v>1</v>
      </c>
      <c r="V74" s="99">
        <v>1</v>
      </c>
      <c r="W74" s="99">
        <v>1</v>
      </c>
      <c r="X74" s="99">
        <v>1</v>
      </c>
      <c r="Y74" s="99">
        <v>1</v>
      </c>
    </row>
    <row r="75" spans="2:25" ht="12.75" x14ac:dyDescent="0.2">
      <c r="B75" s="98" t="s">
        <v>36</v>
      </c>
      <c r="C75" s="99">
        <v>2.8319999999999999</v>
      </c>
      <c r="D75" s="99">
        <v>2.8319999999999999</v>
      </c>
      <c r="E75" s="99">
        <v>2.8319999999999999</v>
      </c>
      <c r="F75" s="99">
        <v>2.8319999999999999</v>
      </c>
      <c r="G75" s="99">
        <v>2.8319999999999999</v>
      </c>
      <c r="H75" s="99">
        <v>2.8319999999999999</v>
      </c>
      <c r="I75" s="99">
        <v>2.8319999999999999</v>
      </c>
      <c r="J75" s="99">
        <v>2.8319999999999999</v>
      </c>
      <c r="K75" s="99">
        <v>2.8319999999999999</v>
      </c>
      <c r="L75" s="99">
        <v>2.8319999999999999</v>
      </c>
      <c r="M75" s="99">
        <v>2.8319999999999999</v>
      </c>
      <c r="N75" s="99">
        <v>2.8319999999999999</v>
      </c>
      <c r="O75" s="99">
        <v>2.8319999999999999</v>
      </c>
      <c r="P75" s="99">
        <v>2.8319999999999999</v>
      </c>
      <c r="Q75" s="99">
        <v>2.8319999999999999</v>
      </c>
      <c r="R75" s="99">
        <v>2.8319999999999999</v>
      </c>
      <c r="S75" s="99">
        <v>2.8319999999999999</v>
      </c>
      <c r="T75" s="99">
        <v>2.8319999999999999</v>
      </c>
      <c r="U75" s="99">
        <v>2.8319999999999999</v>
      </c>
      <c r="V75" s="99">
        <v>2.8319999999999999</v>
      </c>
      <c r="W75" s="99">
        <v>2.8319999999999999</v>
      </c>
      <c r="X75" s="99">
        <v>2.8319999999999999</v>
      </c>
      <c r="Y75" s="99">
        <v>2.8319999999999999</v>
      </c>
    </row>
    <row r="76" spans="2:25" ht="12.75" x14ac:dyDescent="0.2">
      <c r="B76" s="98" t="s">
        <v>56</v>
      </c>
      <c r="C76" s="99">
        <v>0.77890000000000004</v>
      </c>
      <c r="D76" s="99">
        <v>0.77890000000000004</v>
      </c>
      <c r="E76" s="99">
        <v>0.77890000000000004</v>
      </c>
      <c r="F76" s="99">
        <v>0.77890000000000004</v>
      </c>
      <c r="G76" s="99">
        <v>0.77890000000000004</v>
      </c>
      <c r="H76" s="99">
        <v>0.77890000000000004</v>
      </c>
      <c r="I76" s="99">
        <v>0.77890000000000004</v>
      </c>
      <c r="J76" s="99">
        <v>0.77890000000000004</v>
      </c>
      <c r="K76" s="99">
        <v>0.77890000000000004</v>
      </c>
      <c r="L76" s="99">
        <v>0.77890000000000004</v>
      </c>
      <c r="M76" s="99">
        <v>0.77890000000000004</v>
      </c>
      <c r="N76" s="99">
        <v>0.77890000000000004</v>
      </c>
      <c r="O76" s="99">
        <v>0.77890000000000004</v>
      </c>
      <c r="P76" s="99">
        <v>0.77890000000000004</v>
      </c>
      <c r="Q76" s="99">
        <v>0.77890000000000004</v>
      </c>
      <c r="R76" s="99">
        <v>0.77890000000000004</v>
      </c>
      <c r="S76" s="99">
        <v>0.77890000000000004</v>
      </c>
      <c r="T76" s="99">
        <v>0.77890000000000004</v>
      </c>
      <c r="U76" s="99">
        <v>0.77890000000000004</v>
      </c>
      <c r="V76" s="99">
        <v>0.77890000000000004</v>
      </c>
      <c r="W76" s="99">
        <v>0.77890000000000004</v>
      </c>
      <c r="X76" s="99">
        <v>0.77890000000000004</v>
      </c>
      <c r="Y76" s="99">
        <v>0.77890000000000004</v>
      </c>
    </row>
    <row r="242" spans="11:11" x14ac:dyDescent="0.15">
      <c r="K242" s="2" t="b">
        <v>0</v>
      </c>
    </row>
    <row r="397" spans="12:12" x14ac:dyDescent="0.15">
      <c r="L397" s="2" t="b">
        <v>0</v>
      </c>
    </row>
  </sheetData>
  <conditionalFormatting sqref="C45:Y76">
    <cfRule type="cellIs" dxfId="1" priority="1" operator="equal">
      <formula>1</formula>
    </cfRule>
  </conditionalFormatting>
  <conditionalFormatting sqref="C10:Y41">
    <cfRule type="cellIs" dxfId="0" priority="2" operator="equal">
      <formula>1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>
    <tabColor theme="9" tint="0.79998168889431442"/>
    <pageSetUpPr fitToPage="1"/>
  </sheetPr>
  <dimension ref="C3:S43"/>
  <sheetViews>
    <sheetView showGridLines="0" zoomScale="80" zoomScaleNormal="80" workbookViewId="0">
      <pane xSplit="5" ySplit="4" topLeftCell="F23" activePane="bottomRight" state="frozen"/>
      <selection pane="topRight" activeCell="F1" sqref="F1"/>
      <selection pane="bottomLeft" activeCell="A5" sqref="A5"/>
      <selection pane="bottomRight" activeCell="O40" sqref="O40"/>
    </sheetView>
  </sheetViews>
  <sheetFormatPr defaultRowHeight="10.5" x14ac:dyDescent="0.15"/>
  <cols>
    <col min="1" max="1" width="9.140625" style="2"/>
    <col min="2" max="2" width="2.5703125" style="2" customWidth="1"/>
    <col min="3" max="3" width="10.42578125" style="2" customWidth="1"/>
    <col min="4" max="4" width="12" style="2" customWidth="1"/>
    <col min="5" max="5" width="10.7109375" style="2" customWidth="1"/>
    <col min="6" max="16" width="19.7109375" style="2" customWidth="1"/>
    <col min="17" max="19" width="21.5703125" style="2" customWidth="1"/>
    <col min="20" max="16384" width="9.140625" style="2"/>
  </cols>
  <sheetData>
    <row r="3" spans="3:19" ht="18.75" x14ac:dyDescent="0.15">
      <c r="E3" s="157" t="s">
        <v>116</v>
      </c>
      <c r="F3" s="158"/>
      <c r="G3" s="158"/>
      <c r="H3" s="158"/>
      <c r="I3" s="158"/>
      <c r="J3" s="158"/>
      <c r="K3" s="158"/>
      <c r="L3" s="158"/>
      <c r="M3" s="158"/>
      <c r="N3" s="158"/>
      <c r="O3" s="158"/>
      <c r="P3" s="159"/>
    </row>
    <row r="4" spans="3:19" ht="14.25" customHeight="1" x14ac:dyDescent="0.15"/>
    <row r="5" spans="3:19" ht="16.5" customHeight="1" x14ac:dyDescent="0.15"/>
    <row r="6" spans="3:19" ht="18.75" x14ac:dyDescent="0.25">
      <c r="C6" s="160" t="s">
        <v>126</v>
      </c>
      <c r="D6" s="161"/>
      <c r="E6" s="157" t="s">
        <v>115</v>
      </c>
      <c r="F6" s="158"/>
      <c r="G6" s="158"/>
      <c r="H6" s="158"/>
      <c r="I6" s="158"/>
      <c r="J6" s="158"/>
      <c r="K6" s="158"/>
      <c r="L6" s="158"/>
      <c r="M6" s="158"/>
      <c r="N6" s="158"/>
      <c r="O6" s="158"/>
      <c r="P6" s="159"/>
      <c r="R6" s="117"/>
      <c r="S6" s="117"/>
    </row>
    <row r="7" spans="3:19" ht="15" x14ac:dyDescent="0.15">
      <c r="C7" s="162" t="s">
        <v>52</v>
      </c>
      <c r="D7" s="163"/>
      <c r="E7" s="56">
        <v>1</v>
      </c>
      <c r="F7" s="57">
        <v>2004</v>
      </c>
      <c r="G7" s="57">
        <f t="shared" ref="G7:P7" si="0">F7+1</f>
        <v>2005</v>
      </c>
      <c r="H7" s="57">
        <f t="shared" si="0"/>
        <v>2006</v>
      </c>
      <c r="I7" s="57">
        <f t="shared" si="0"/>
        <v>2007</v>
      </c>
      <c r="J7" s="57">
        <f t="shared" si="0"/>
        <v>2008</v>
      </c>
      <c r="K7" s="57">
        <f t="shared" si="0"/>
        <v>2009</v>
      </c>
      <c r="L7" s="57">
        <f t="shared" si="0"/>
        <v>2010</v>
      </c>
      <c r="M7" s="57">
        <f t="shared" si="0"/>
        <v>2011</v>
      </c>
      <c r="N7" s="57">
        <f t="shared" si="0"/>
        <v>2012</v>
      </c>
      <c r="O7" s="57">
        <f t="shared" si="0"/>
        <v>2013</v>
      </c>
      <c r="P7" s="57">
        <f t="shared" si="0"/>
        <v>2014</v>
      </c>
      <c r="Q7" s="71" t="s">
        <v>53</v>
      </c>
      <c r="R7" s="42" t="s">
        <v>63</v>
      </c>
      <c r="S7" s="43" t="s">
        <v>64</v>
      </c>
    </row>
    <row r="8" spans="3:19" ht="15" x14ac:dyDescent="0.25">
      <c r="C8" s="155"/>
      <c r="D8" s="156"/>
      <c r="E8" s="74" t="s">
        <v>4</v>
      </c>
      <c r="F8" s="114">
        <v>7</v>
      </c>
      <c r="G8" s="114">
        <v>8</v>
      </c>
      <c r="H8" s="114">
        <v>8</v>
      </c>
      <c r="I8" s="114">
        <v>8</v>
      </c>
      <c r="J8" s="114">
        <v>8</v>
      </c>
      <c r="K8" s="114">
        <v>8</v>
      </c>
      <c r="L8" s="114">
        <v>9</v>
      </c>
      <c r="M8" s="114">
        <v>9</v>
      </c>
      <c r="N8" s="114">
        <v>8</v>
      </c>
      <c r="O8" s="114">
        <v>9</v>
      </c>
      <c r="P8" s="133">
        <v>0</v>
      </c>
      <c r="Q8" s="46">
        <f t="shared" ref="Q8:Q41" si="1">O8/$O$40</f>
        <v>1.0804321728691477E-2</v>
      </c>
      <c r="R8" s="46">
        <f t="shared" ref="R8:R39" si="2">IF(OR(O8=0, N8=0),"-",O8/N8-1)</f>
        <v>0.125</v>
      </c>
      <c r="S8" s="46">
        <f t="shared" ref="S8:S39" si="3">IF(OR(O8=0, F8=0),"-",O8/F8-1)</f>
        <v>0.28571428571428581</v>
      </c>
    </row>
    <row r="9" spans="3:19" ht="15" x14ac:dyDescent="0.25">
      <c r="C9" s="155"/>
      <c r="D9" s="156"/>
      <c r="E9" s="74" t="s">
        <v>5</v>
      </c>
      <c r="F9" s="114">
        <v>0</v>
      </c>
      <c r="G9" s="114">
        <v>0</v>
      </c>
      <c r="H9" s="114">
        <v>0</v>
      </c>
      <c r="I9" s="114">
        <v>0</v>
      </c>
      <c r="J9" s="114">
        <v>0</v>
      </c>
      <c r="K9" s="114">
        <v>0</v>
      </c>
      <c r="L9" s="114">
        <v>0</v>
      </c>
      <c r="M9" s="114">
        <v>0</v>
      </c>
      <c r="N9" s="114">
        <v>0</v>
      </c>
      <c r="O9" s="114">
        <v>0</v>
      </c>
      <c r="P9" s="134">
        <v>0</v>
      </c>
      <c r="Q9" s="46">
        <f t="shared" si="1"/>
        <v>0</v>
      </c>
      <c r="R9" s="46" t="str">
        <f t="shared" si="2"/>
        <v>-</v>
      </c>
      <c r="S9" s="46" t="str">
        <f t="shared" si="3"/>
        <v>-</v>
      </c>
    </row>
    <row r="10" spans="3:19" ht="15" x14ac:dyDescent="0.25">
      <c r="C10" s="155"/>
      <c r="D10" s="156"/>
      <c r="E10" s="74" t="s">
        <v>6</v>
      </c>
      <c r="F10" s="114">
        <v>0</v>
      </c>
      <c r="G10" s="114">
        <v>0</v>
      </c>
      <c r="H10" s="114">
        <v>0</v>
      </c>
      <c r="I10" s="114">
        <v>15</v>
      </c>
      <c r="J10" s="114">
        <v>15</v>
      </c>
      <c r="K10" s="114">
        <v>15</v>
      </c>
      <c r="L10" s="114">
        <v>15</v>
      </c>
      <c r="M10" s="114">
        <v>15</v>
      </c>
      <c r="N10" s="114">
        <v>15</v>
      </c>
      <c r="O10" s="130">
        <v>15</v>
      </c>
      <c r="P10" s="134">
        <v>0</v>
      </c>
      <c r="Q10" s="46">
        <f t="shared" si="1"/>
        <v>1.800720288115246E-2</v>
      </c>
      <c r="R10" s="46">
        <f t="shared" si="2"/>
        <v>0</v>
      </c>
      <c r="S10" s="46" t="str">
        <f t="shared" si="3"/>
        <v>-</v>
      </c>
    </row>
    <row r="11" spans="3:19" ht="15" x14ac:dyDescent="0.25">
      <c r="C11" s="155"/>
      <c r="D11" s="156"/>
      <c r="E11" s="74" t="s">
        <v>8</v>
      </c>
      <c r="F11" s="114">
        <v>53</v>
      </c>
      <c r="G11" s="114">
        <v>51</v>
      </c>
      <c r="H11" s="114">
        <v>51</v>
      </c>
      <c r="I11" s="114">
        <v>50</v>
      </c>
      <c r="J11" s="114">
        <v>76</v>
      </c>
      <c r="K11" s="114">
        <v>75</v>
      </c>
      <c r="L11" s="114">
        <v>73</v>
      </c>
      <c r="M11" s="114">
        <v>59</v>
      </c>
      <c r="N11" s="114">
        <v>57</v>
      </c>
      <c r="O11" s="114">
        <v>54</v>
      </c>
      <c r="P11" s="134">
        <v>54</v>
      </c>
      <c r="Q11" s="46">
        <f t="shared" si="1"/>
        <v>6.4825930372148857E-2</v>
      </c>
      <c r="R11" s="46">
        <f t="shared" si="2"/>
        <v>-5.2631578947368474E-2</v>
      </c>
      <c r="S11" s="46">
        <f t="shared" si="3"/>
        <v>1.8867924528301883E-2</v>
      </c>
    </row>
    <row r="12" spans="3:19" ht="15" x14ac:dyDescent="0.25">
      <c r="C12" s="155"/>
      <c r="D12" s="156"/>
      <c r="E12" s="74" t="s">
        <v>10</v>
      </c>
      <c r="F12" s="114">
        <v>0</v>
      </c>
      <c r="G12" s="114">
        <v>0</v>
      </c>
      <c r="H12" s="114">
        <v>0</v>
      </c>
      <c r="I12" s="114">
        <v>0</v>
      </c>
      <c r="J12" s="114">
        <v>0</v>
      </c>
      <c r="K12" s="114">
        <v>0</v>
      </c>
      <c r="L12" s="114">
        <v>0</v>
      </c>
      <c r="M12" s="114">
        <v>30</v>
      </c>
      <c r="N12" s="114">
        <v>0</v>
      </c>
      <c r="O12" s="114">
        <v>0</v>
      </c>
      <c r="P12" s="134">
        <v>0</v>
      </c>
      <c r="Q12" s="46">
        <f t="shared" si="1"/>
        <v>0</v>
      </c>
      <c r="R12" s="46" t="str">
        <f t="shared" si="2"/>
        <v>-</v>
      </c>
      <c r="S12" s="46" t="str">
        <f t="shared" si="3"/>
        <v>-</v>
      </c>
    </row>
    <row r="13" spans="3:19" ht="15" x14ac:dyDescent="0.25">
      <c r="C13" s="155"/>
      <c r="D13" s="156"/>
      <c r="E13" s="74" t="s">
        <v>39</v>
      </c>
      <c r="F13" s="114">
        <v>0</v>
      </c>
      <c r="G13" s="114">
        <v>0</v>
      </c>
      <c r="H13" s="114">
        <v>0</v>
      </c>
      <c r="I13" s="114">
        <v>0</v>
      </c>
      <c r="J13" s="114">
        <v>0</v>
      </c>
      <c r="K13" s="114">
        <v>0</v>
      </c>
      <c r="L13" s="114">
        <v>0</v>
      </c>
      <c r="M13" s="114">
        <v>0</v>
      </c>
      <c r="N13" s="114">
        <v>0</v>
      </c>
      <c r="O13" s="114">
        <v>0</v>
      </c>
      <c r="P13" s="134">
        <v>0</v>
      </c>
      <c r="Q13" s="46">
        <f t="shared" si="1"/>
        <v>0</v>
      </c>
      <c r="R13" s="46" t="str">
        <f t="shared" si="2"/>
        <v>-</v>
      </c>
      <c r="S13" s="46" t="str">
        <f t="shared" si="3"/>
        <v>-</v>
      </c>
    </row>
    <row r="14" spans="3:19" ht="15" x14ac:dyDescent="0.25">
      <c r="C14" s="155"/>
      <c r="D14" s="156"/>
      <c r="E14" s="74" t="s">
        <v>12</v>
      </c>
      <c r="F14" s="114">
        <v>54</v>
      </c>
      <c r="G14" s="114">
        <v>53</v>
      </c>
      <c r="H14" s="114">
        <v>52</v>
      </c>
      <c r="I14" s="114">
        <v>51</v>
      </c>
      <c r="J14" s="114">
        <v>51</v>
      </c>
      <c r="K14" s="114">
        <v>51</v>
      </c>
      <c r="L14" s="114">
        <v>48</v>
      </c>
      <c r="M14" s="114">
        <v>48</v>
      </c>
      <c r="N14" s="114">
        <v>48</v>
      </c>
      <c r="O14" s="114">
        <v>48</v>
      </c>
      <c r="P14" s="134">
        <v>47</v>
      </c>
      <c r="Q14" s="46">
        <f t="shared" si="1"/>
        <v>5.7623049219687875E-2</v>
      </c>
      <c r="R14" s="46">
        <f t="shared" si="2"/>
        <v>0</v>
      </c>
      <c r="S14" s="46">
        <f t="shared" si="3"/>
        <v>-0.11111111111111116</v>
      </c>
    </row>
    <row r="15" spans="3:19" ht="15" x14ac:dyDescent="0.25">
      <c r="C15" s="155"/>
      <c r="D15" s="156"/>
      <c r="E15" s="74" t="s">
        <v>13</v>
      </c>
      <c r="F15" s="114">
        <v>0</v>
      </c>
      <c r="G15" s="114">
        <v>0</v>
      </c>
      <c r="H15" s="114">
        <v>0</v>
      </c>
      <c r="I15" s="114">
        <v>0</v>
      </c>
      <c r="J15" s="114">
        <v>0</v>
      </c>
      <c r="K15" s="114">
        <v>0</v>
      </c>
      <c r="L15" s="114">
        <v>0</v>
      </c>
      <c r="M15" s="114">
        <v>0</v>
      </c>
      <c r="N15" s="114">
        <v>0</v>
      </c>
      <c r="O15" s="114">
        <v>0</v>
      </c>
      <c r="P15" s="134">
        <v>0</v>
      </c>
      <c r="Q15" s="46">
        <f t="shared" si="1"/>
        <v>0</v>
      </c>
      <c r="R15" s="46" t="str">
        <f t="shared" si="2"/>
        <v>-</v>
      </c>
      <c r="S15" s="46" t="str">
        <f t="shared" si="3"/>
        <v>-</v>
      </c>
    </row>
    <row r="16" spans="3:19" ht="15" x14ac:dyDescent="0.25">
      <c r="C16" s="155"/>
      <c r="D16" s="156"/>
      <c r="E16" s="74" t="s">
        <v>14</v>
      </c>
      <c r="F16" s="114">
        <v>0</v>
      </c>
      <c r="G16" s="114">
        <v>0</v>
      </c>
      <c r="H16" s="114">
        <v>0</v>
      </c>
      <c r="I16" s="114">
        <v>0</v>
      </c>
      <c r="J16" s="114">
        <v>8</v>
      </c>
      <c r="K16" s="114">
        <v>8</v>
      </c>
      <c r="L16" s="114">
        <v>8</v>
      </c>
      <c r="M16" s="114">
        <v>9</v>
      </c>
      <c r="N16" s="114">
        <v>9</v>
      </c>
      <c r="O16" s="114">
        <v>9</v>
      </c>
      <c r="P16" s="134">
        <v>0</v>
      </c>
      <c r="Q16" s="46">
        <f t="shared" si="1"/>
        <v>1.0804321728691477E-2</v>
      </c>
      <c r="R16" s="46">
        <f t="shared" si="2"/>
        <v>0</v>
      </c>
      <c r="S16" s="46" t="str">
        <f t="shared" si="3"/>
        <v>-</v>
      </c>
    </row>
    <row r="17" spans="3:19" ht="15" x14ac:dyDescent="0.25">
      <c r="C17" s="155"/>
      <c r="D17" s="156"/>
      <c r="E17" s="74" t="s">
        <v>15</v>
      </c>
      <c r="F17" s="114">
        <v>126</v>
      </c>
      <c r="G17" s="114">
        <v>121</v>
      </c>
      <c r="H17" s="114">
        <v>110</v>
      </c>
      <c r="I17" s="114">
        <v>110</v>
      </c>
      <c r="J17" s="114">
        <v>107</v>
      </c>
      <c r="K17" s="114">
        <v>107</v>
      </c>
      <c r="L17" s="114">
        <v>107</v>
      </c>
      <c r="M17" s="114">
        <v>109</v>
      </c>
      <c r="N17" s="114">
        <v>111</v>
      </c>
      <c r="O17" s="130">
        <v>111</v>
      </c>
      <c r="P17" s="134">
        <v>0</v>
      </c>
      <c r="Q17" s="46">
        <f t="shared" si="1"/>
        <v>0.13325330132052821</v>
      </c>
      <c r="R17" s="46">
        <f t="shared" si="2"/>
        <v>0</v>
      </c>
      <c r="S17" s="46">
        <f t="shared" si="3"/>
        <v>-0.11904761904761907</v>
      </c>
    </row>
    <row r="18" spans="3:19" ht="15" x14ac:dyDescent="0.25">
      <c r="C18" s="155"/>
      <c r="D18" s="156"/>
      <c r="E18" s="74" t="s">
        <v>16</v>
      </c>
      <c r="F18" s="114">
        <v>11</v>
      </c>
      <c r="G18" s="114">
        <v>11</v>
      </c>
      <c r="H18" s="114">
        <v>11</v>
      </c>
      <c r="I18" s="114">
        <v>10</v>
      </c>
      <c r="J18" s="114">
        <v>10</v>
      </c>
      <c r="K18" s="114">
        <v>10</v>
      </c>
      <c r="L18" s="114">
        <v>10</v>
      </c>
      <c r="M18" s="114">
        <v>10</v>
      </c>
      <c r="N18" s="114">
        <v>9</v>
      </c>
      <c r="O18" s="114">
        <v>9</v>
      </c>
      <c r="P18" s="134">
        <v>9</v>
      </c>
      <c r="Q18" s="46">
        <f t="shared" si="1"/>
        <v>1.0804321728691477E-2</v>
      </c>
      <c r="R18" s="46">
        <f t="shared" si="2"/>
        <v>0</v>
      </c>
      <c r="S18" s="46">
        <f t="shared" si="3"/>
        <v>-0.18181818181818177</v>
      </c>
    </row>
    <row r="19" spans="3:19" ht="15" x14ac:dyDescent="0.25">
      <c r="C19" s="155"/>
      <c r="D19" s="156"/>
      <c r="E19" s="74" t="s">
        <v>17</v>
      </c>
      <c r="F19" s="114">
        <v>0</v>
      </c>
      <c r="G19" s="114">
        <v>0</v>
      </c>
      <c r="H19" s="114">
        <v>0</v>
      </c>
      <c r="I19" s="114">
        <v>0</v>
      </c>
      <c r="J19" s="114">
        <v>0</v>
      </c>
      <c r="K19" s="114">
        <v>0</v>
      </c>
      <c r="L19" s="114">
        <v>0</v>
      </c>
      <c r="M19" s="114">
        <v>0</v>
      </c>
      <c r="N19" s="114">
        <v>0</v>
      </c>
      <c r="O19" s="114">
        <v>0</v>
      </c>
      <c r="P19" s="134">
        <v>0</v>
      </c>
      <c r="Q19" s="46">
        <f t="shared" si="1"/>
        <v>0</v>
      </c>
      <c r="R19" s="46" t="str">
        <f t="shared" si="2"/>
        <v>-</v>
      </c>
      <c r="S19" s="46" t="str">
        <f t="shared" si="3"/>
        <v>-</v>
      </c>
    </row>
    <row r="20" spans="3:19" ht="15" x14ac:dyDescent="0.25">
      <c r="C20" s="155"/>
      <c r="D20" s="156"/>
      <c r="E20" s="74" t="s">
        <v>18</v>
      </c>
      <c r="F20" s="114">
        <v>17</v>
      </c>
      <c r="G20" s="114">
        <v>16</v>
      </c>
      <c r="H20" s="114">
        <v>15</v>
      </c>
      <c r="I20" s="114">
        <v>17</v>
      </c>
      <c r="J20" s="114">
        <v>17</v>
      </c>
      <c r="K20" s="114">
        <v>17</v>
      </c>
      <c r="L20" s="114">
        <v>18</v>
      </c>
      <c r="M20" s="114">
        <v>17</v>
      </c>
      <c r="N20" s="114">
        <v>19</v>
      </c>
      <c r="O20" s="114">
        <v>17</v>
      </c>
      <c r="P20" s="134">
        <v>0</v>
      </c>
      <c r="Q20" s="46">
        <f t="shared" si="1"/>
        <v>2.0408163265306121E-2</v>
      </c>
      <c r="R20" s="46">
        <f t="shared" si="2"/>
        <v>-0.10526315789473684</v>
      </c>
      <c r="S20" s="46">
        <f t="shared" si="3"/>
        <v>0</v>
      </c>
    </row>
    <row r="21" spans="3:19" ht="15" x14ac:dyDescent="0.25">
      <c r="C21" s="155"/>
      <c r="D21" s="156"/>
      <c r="E21" s="74" t="s">
        <v>19</v>
      </c>
      <c r="F21" s="114">
        <v>19</v>
      </c>
      <c r="G21" s="114">
        <v>15</v>
      </c>
      <c r="H21" s="114">
        <v>13</v>
      </c>
      <c r="I21" s="114">
        <v>14</v>
      </c>
      <c r="J21" s="114">
        <v>12</v>
      </c>
      <c r="K21" s="114">
        <v>13</v>
      </c>
      <c r="L21" s="114">
        <v>13</v>
      </c>
      <c r="M21" s="114">
        <v>14</v>
      </c>
      <c r="N21" s="114">
        <v>14</v>
      </c>
      <c r="O21" s="114">
        <v>14</v>
      </c>
      <c r="P21" s="134">
        <v>0</v>
      </c>
      <c r="Q21" s="46">
        <f t="shared" si="1"/>
        <v>1.680672268907563E-2</v>
      </c>
      <c r="R21" s="46">
        <f t="shared" si="2"/>
        <v>0</v>
      </c>
      <c r="S21" s="46">
        <f t="shared" si="3"/>
        <v>-0.26315789473684215</v>
      </c>
    </row>
    <row r="22" spans="3:19" ht="15" x14ac:dyDescent="0.25">
      <c r="C22" s="155"/>
      <c r="D22" s="156"/>
      <c r="E22" s="74" t="s">
        <v>20</v>
      </c>
      <c r="F22" s="114">
        <v>0</v>
      </c>
      <c r="G22" s="114">
        <v>0</v>
      </c>
      <c r="H22" s="114">
        <v>0</v>
      </c>
      <c r="I22" s="114">
        <v>0</v>
      </c>
      <c r="J22" s="114">
        <v>0</v>
      </c>
      <c r="K22" s="114">
        <v>0</v>
      </c>
      <c r="L22" s="114">
        <v>0</v>
      </c>
      <c r="M22" s="114">
        <v>0</v>
      </c>
      <c r="N22" s="114">
        <v>0</v>
      </c>
      <c r="O22" s="114">
        <v>0</v>
      </c>
      <c r="P22" s="134">
        <v>0</v>
      </c>
      <c r="Q22" s="46">
        <f t="shared" si="1"/>
        <v>0</v>
      </c>
      <c r="R22" s="46" t="str">
        <f t="shared" si="2"/>
        <v>-</v>
      </c>
      <c r="S22" s="46" t="str">
        <f t="shared" si="3"/>
        <v>-</v>
      </c>
    </row>
    <row r="23" spans="3:19" ht="15" x14ac:dyDescent="0.25">
      <c r="C23" s="155"/>
      <c r="D23" s="156"/>
      <c r="E23" s="74" t="s">
        <v>21</v>
      </c>
      <c r="F23" s="114">
        <v>0</v>
      </c>
      <c r="G23" s="114">
        <v>0</v>
      </c>
      <c r="H23" s="114">
        <v>0</v>
      </c>
      <c r="I23" s="114">
        <v>0</v>
      </c>
      <c r="J23" s="114">
        <v>0</v>
      </c>
      <c r="K23" s="114">
        <v>0</v>
      </c>
      <c r="L23" s="114">
        <v>0</v>
      </c>
      <c r="M23" s="114">
        <v>0</v>
      </c>
      <c r="N23" s="114">
        <v>0</v>
      </c>
      <c r="O23" s="114">
        <v>0</v>
      </c>
      <c r="P23" s="134">
        <v>0</v>
      </c>
      <c r="Q23" s="46">
        <f t="shared" si="1"/>
        <v>0</v>
      </c>
      <c r="R23" s="46" t="str">
        <f t="shared" si="2"/>
        <v>-</v>
      </c>
      <c r="S23" s="46" t="str">
        <f t="shared" si="3"/>
        <v>-</v>
      </c>
    </row>
    <row r="24" spans="3:19" ht="15" x14ac:dyDescent="0.25">
      <c r="C24" s="155"/>
      <c r="D24" s="156"/>
      <c r="E24" s="74" t="s">
        <v>22</v>
      </c>
      <c r="F24" s="114">
        <v>0</v>
      </c>
      <c r="G24" s="114">
        <v>0</v>
      </c>
      <c r="H24" s="114">
        <v>0</v>
      </c>
      <c r="I24" s="114">
        <v>0</v>
      </c>
      <c r="J24" s="114">
        <v>0</v>
      </c>
      <c r="K24" s="114">
        <v>0</v>
      </c>
      <c r="L24" s="114">
        <v>0</v>
      </c>
      <c r="M24" s="114">
        <v>0</v>
      </c>
      <c r="N24" s="114">
        <v>0</v>
      </c>
      <c r="O24" s="114">
        <v>0</v>
      </c>
      <c r="P24" s="134">
        <v>0</v>
      </c>
      <c r="Q24" s="46">
        <f t="shared" si="1"/>
        <v>0</v>
      </c>
      <c r="R24" s="46" t="str">
        <f t="shared" si="2"/>
        <v>-</v>
      </c>
      <c r="S24" s="46" t="str">
        <f t="shared" si="3"/>
        <v>-</v>
      </c>
    </row>
    <row r="25" spans="3:19" ht="15" x14ac:dyDescent="0.25">
      <c r="C25" s="155"/>
      <c r="D25" s="156"/>
      <c r="E25" s="74" t="s">
        <v>23</v>
      </c>
      <c r="F25" s="114">
        <v>95</v>
      </c>
      <c r="G25" s="114">
        <v>93</v>
      </c>
      <c r="H25" s="114">
        <v>90</v>
      </c>
      <c r="I25" s="114">
        <v>87</v>
      </c>
      <c r="J25" s="114">
        <v>92</v>
      </c>
      <c r="K25" s="114">
        <v>90</v>
      </c>
      <c r="L25" s="114">
        <v>82</v>
      </c>
      <c r="M25" s="114">
        <v>80</v>
      </c>
      <c r="N25" s="114">
        <v>76</v>
      </c>
      <c r="O25" s="114">
        <v>72</v>
      </c>
      <c r="P25" s="134">
        <v>67</v>
      </c>
      <c r="Q25" s="46">
        <f t="shared" si="1"/>
        <v>8.6434573829531819E-2</v>
      </c>
      <c r="R25" s="46">
        <f t="shared" si="2"/>
        <v>-5.2631578947368474E-2</v>
      </c>
      <c r="S25" s="46">
        <f t="shared" si="3"/>
        <v>-0.24210526315789471</v>
      </c>
    </row>
    <row r="26" spans="3:19" ht="15" x14ac:dyDescent="0.25">
      <c r="C26" s="155"/>
      <c r="D26" s="156"/>
      <c r="E26" s="74" t="s">
        <v>24</v>
      </c>
      <c r="F26" s="114">
        <v>0</v>
      </c>
      <c r="G26" s="114">
        <v>0</v>
      </c>
      <c r="H26" s="114">
        <v>0</v>
      </c>
      <c r="I26" s="114">
        <v>0</v>
      </c>
      <c r="J26" s="114">
        <v>0</v>
      </c>
      <c r="K26" s="114">
        <v>0</v>
      </c>
      <c r="L26" s="114">
        <v>0</v>
      </c>
      <c r="M26" s="114">
        <v>0</v>
      </c>
      <c r="N26" s="114">
        <v>0</v>
      </c>
      <c r="O26" s="114">
        <v>0</v>
      </c>
      <c r="P26" s="134">
        <v>0</v>
      </c>
      <c r="Q26" s="46">
        <f t="shared" si="1"/>
        <v>0</v>
      </c>
      <c r="R26" s="46" t="str">
        <f t="shared" si="2"/>
        <v>-</v>
      </c>
      <c r="S26" s="46" t="str">
        <f t="shared" si="3"/>
        <v>-</v>
      </c>
    </row>
    <row r="27" spans="3:19" ht="15" x14ac:dyDescent="0.25">
      <c r="C27" s="155"/>
      <c r="D27" s="156"/>
      <c r="E27" s="74" t="s">
        <v>25</v>
      </c>
      <c r="F27" s="114">
        <v>11</v>
      </c>
      <c r="G27" s="114">
        <v>11</v>
      </c>
      <c r="H27" s="114">
        <v>9</v>
      </c>
      <c r="I27" s="114">
        <v>9</v>
      </c>
      <c r="J27" s="114">
        <v>12</v>
      </c>
      <c r="K27" s="114">
        <v>12</v>
      </c>
      <c r="L27" s="114">
        <v>11</v>
      </c>
      <c r="M27" s="114">
        <v>11</v>
      </c>
      <c r="N27" s="114">
        <v>12</v>
      </c>
      <c r="O27" s="130">
        <v>12</v>
      </c>
      <c r="P27" s="134">
        <v>0</v>
      </c>
      <c r="Q27" s="46">
        <f t="shared" si="1"/>
        <v>1.4405762304921969E-2</v>
      </c>
      <c r="R27" s="46">
        <f t="shared" si="2"/>
        <v>0</v>
      </c>
      <c r="S27" s="46">
        <f t="shared" si="3"/>
        <v>9.0909090909090828E-2</v>
      </c>
    </row>
    <row r="28" spans="3:19" ht="15" x14ac:dyDescent="0.25">
      <c r="C28" s="155"/>
      <c r="D28" s="156"/>
      <c r="E28" s="74" t="s">
        <v>26</v>
      </c>
      <c r="F28" s="114">
        <v>10</v>
      </c>
      <c r="G28" s="114">
        <v>9</v>
      </c>
      <c r="H28" s="114">
        <v>8</v>
      </c>
      <c r="I28" s="114">
        <v>9</v>
      </c>
      <c r="J28" s="114">
        <v>9</v>
      </c>
      <c r="K28" s="114">
        <v>8</v>
      </c>
      <c r="L28" s="114">
        <v>7</v>
      </c>
      <c r="M28" s="114">
        <v>7</v>
      </c>
      <c r="N28" s="114">
        <v>6</v>
      </c>
      <c r="O28" s="114">
        <v>5</v>
      </c>
      <c r="P28" s="134">
        <v>0</v>
      </c>
      <c r="Q28" s="46">
        <f t="shared" si="1"/>
        <v>6.0024009603841539E-3</v>
      </c>
      <c r="R28" s="46">
        <f t="shared" si="2"/>
        <v>-0.16666666666666663</v>
      </c>
      <c r="S28" s="46">
        <f t="shared" si="3"/>
        <v>-0.5</v>
      </c>
    </row>
    <row r="29" spans="3:19" ht="15" x14ac:dyDescent="0.25">
      <c r="C29" s="155"/>
      <c r="D29" s="156"/>
      <c r="E29" s="74" t="s">
        <v>27</v>
      </c>
      <c r="F29" s="114">
        <v>5</v>
      </c>
      <c r="G29" s="114">
        <v>5</v>
      </c>
      <c r="H29" s="114">
        <v>5</v>
      </c>
      <c r="I29" s="114">
        <v>5</v>
      </c>
      <c r="J29" s="114">
        <v>5</v>
      </c>
      <c r="K29" s="114">
        <v>17</v>
      </c>
      <c r="L29" s="114">
        <v>18</v>
      </c>
      <c r="M29" s="114">
        <v>20</v>
      </c>
      <c r="N29" s="114">
        <v>20</v>
      </c>
      <c r="O29" s="114">
        <v>5</v>
      </c>
      <c r="P29" s="134">
        <v>5</v>
      </c>
      <c r="Q29" s="46">
        <f t="shared" si="1"/>
        <v>6.0024009603841539E-3</v>
      </c>
      <c r="R29" s="46">
        <f t="shared" si="2"/>
        <v>-0.75</v>
      </c>
      <c r="S29" s="46">
        <f t="shared" si="3"/>
        <v>0</v>
      </c>
    </row>
    <row r="30" spans="3:19" ht="15" x14ac:dyDescent="0.25">
      <c r="C30" s="155"/>
      <c r="D30" s="156"/>
      <c r="E30" s="74" t="s">
        <v>28</v>
      </c>
      <c r="F30" s="116"/>
      <c r="G30" s="116"/>
      <c r="H30" s="116"/>
      <c r="I30" s="114">
        <v>32</v>
      </c>
      <c r="J30" s="114">
        <v>31</v>
      </c>
      <c r="K30" s="114">
        <v>30</v>
      </c>
      <c r="L30" s="114">
        <v>29</v>
      </c>
      <c r="M30" s="114">
        <v>28</v>
      </c>
      <c r="N30" s="114">
        <v>29</v>
      </c>
      <c r="O30" s="114">
        <v>27</v>
      </c>
      <c r="P30" s="134">
        <v>27</v>
      </c>
      <c r="Q30" s="46">
        <f t="shared" si="1"/>
        <v>3.2412965186074429E-2</v>
      </c>
      <c r="R30" s="46">
        <f t="shared" si="2"/>
        <v>-6.8965517241379337E-2</v>
      </c>
      <c r="S30" s="46" t="str">
        <f t="shared" si="3"/>
        <v>-</v>
      </c>
    </row>
    <row r="31" spans="3:19" ht="15" x14ac:dyDescent="0.25">
      <c r="C31" s="155"/>
      <c r="D31" s="156"/>
      <c r="E31" s="74" t="s">
        <v>29</v>
      </c>
      <c r="F31" s="114">
        <v>12</v>
      </c>
      <c r="G31" s="114">
        <v>10</v>
      </c>
      <c r="H31" s="114">
        <v>11</v>
      </c>
      <c r="I31" s="114">
        <v>12</v>
      </c>
      <c r="J31" s="114">
        <v>13</v>
      </c>
      <c r="K31" s="114">
        <v>13</v>
      </c>
      <c r="L31" s="114">
        <v>16</v>
      </c>
      <c r="M31" s="114">
        <v>18</v>
      </c>
      <c r="N31" s="114">
        <v>19</v>
      </c>
      <c r="O31" s="114">
        <v>23</v>
      </c>
      <c r="P31" s="134">
        <v>26</v>
      </c>
      <c r="Q31" s="46">
        <f t="shared" si="1"/>
        <v>2.7611044417767107E-2</v>
      </c>
      <c r="R31" s="46">
        <f t="shared" si="2"/>
        <v>0.21052631578947367</v>
      </c>
      <c r="S31" s="46">
        <f t="shared" si="3"/>
        <v>0.91666666666666674</v>
      </c>
    </row>
    <row r="32" spans="3:19" ht="15" x14ac:dyDescent="0.25">
      <c r="C32" s="155"/>
      <c r="D32" s="156"/>
      <c r="E32" s="74" t="s">
        <v>30</v>
      </c>
      <c r="F32" s="114">
        <v>31</v>
      </c>
      <c r="G32" s="114">
        <v>29</v>
      </c>
      <c r="H32" s="114">
        <v>28</v>
      </c>
      <c r="I32" s="114">
        <v>30</v>
      </c>
      <c r="J32" s="114">
        <v>26</v>
      </c>
      <c r="K32" s="114">
        <v>26</v>
      </c>
      <c r="L32" s="114">
        <v>27</v>
      </c>
      <c r="M32" s="114">
        <v>30</v>
      </c>
      <c r="N32" s="114">
        <v>24</v>
      </c>
      <c r="O32" s="138">
        <v>24</v>
      </c>
      <c r="P32" s="134">
        <v>0</v>
      </c>
      <c r="Q32" s="46">
        <f t="shared" si="1"/>
        <v>2.8811524609843937E-2</v>
      </c>
      <c r="R32" s="46">
        <f t="shared" si="2"/>
        <v>0</v>
      </c>
      <c r="S32" s="46">
        <f t="shared" si="3"/>
        <v>-0.22580645161290325</v>
      </c>
    </row>
    <row r="33" spans="3:19" ht="15" x14ac:dyDescent="0.25">
      <c r="C33" s="155"/>
      <c r="D33" s="156"/>
      <c r="E33" s="74" t="s">
        <v>31</v>
      </c>
      <c r="F33" s="114">
        <v>20</v>
      </c>
      <c r="G33" s="114">
        <v>21</v>
      </c>
      <c r="H33" s="114">
        <v>22</v>
      </c>
      <c r="I33" s="114">
        <v>25</v>
      </c>
      <c r="J33" s="114">
        <v>20</v>
      </c>
      <c r="K33" s="114">
        <v>19</v>
      </c>
      <c r="L33" s="114">
        <v>17</v>
      </c>
      <c r="M33" s="114">
        <v>19</v>
      </c>
      <c r="N33" s="114">
        <v>20</v>
      </c>
      <c r="O33" s="114">
        <v>21</v>
      </c>
      <c r="P33" s="134">
        <v>21</v>
      </c>
      <c r="Q33" s="46">
        <f t="shared" si="1"/>
        <v>2.5210084033613446E-2</v>
      </c>
      <c r="R33" s="46">
        <f t="shared" si="2"/>
        <v>5.0000000000000044E-2</v>
      </c>
      <c r="S33" s="46">
        <f t="shared" si="3"/>
        <v>5.0000000000000044E-2</v>
      </c>
    </row>
    <row r="34" spans="3:19" ht="15" x14ac:dyDescent="0.25">
      <c r="C34" s="155"/>
      <c r="D34" s="156"/>
      <c r="E34" s="74" t="s">
        <v>32</v>
      </c>
      <c r="F34" s="114">
        <v>0</v>
      </c>
      <c r="G34" s="114">
        <v>0</v>
      </c>
      <c r="H34" s="114">
        <v>0</v>
      </c>
      <c r="I34" s="114">
        <v>0</v>
      </c>
      <c r="J34" s="114">
        <v>0</v>
      </c>
      <c r="K34" s="114">
        <v>12</v>
      </c>
      <c r="L34" s="114">
        <v>11</v>
      </c>
      <c r="M34" s="114">
        <v>13</v>
      </c>
      <c r="N34" s="114">
        <v>15</v>
      </c>
      <c r="O34" s="130">
        <v>15</v>
      </c>
      <c r="P34" s="134">
        <v>0</v>
      </c>
      <c r="Q34" s="46">
        <f t="shared" si="1"/>
        <v>1.800720288115246E-2</v>
      </c>
      <c r="R34" s="46">
        <f t="shared" si="2"/>
        <v>0</v>
      </c>
      <c r="S34" s="46" t="str">
        <f t="shared" si="3"/>
        <v>-</v>
      </c>
    </row>
    <row r="35" spans="3:19" ht="15" x14ac:dyDescent="0.25">
      <c r="C35" s="155"/>
      <c r="D35" s="156"/>
      <c r="E35" s="74" t="s">
        <v>33</v>
      </c>
      <c r="F35" s="114">
        <v>0</v>
      </c>
      <c r="G35" s="114">
        <v>0</v>
      </c>
      <c r="H35" s="114">
        <v>0</v>
      </c>
      <c r="I35" s="114">
        <v>0</v>
      </c>
      <c r="J35" s="114">
        <v>0</v>
      </c>
      <c r="K35" s="114">
        <v>0</v>
      </c>
      <c r="L35" s="114">
        <v>0</v>
      </c>
      <c r="M35" s="114">
        <v>0</v>
      </c>
      <c r="N35" s="114">
        <v>0</v>
      </c>
      <c r="O35" s="114">
        <v>0</v>
      </c>
      <c r="P35" s="134">
        <v>0</v>
      </c>
      <c r="Q35" s="46">
        <f t="shared" si="1"/>
        <v>0</v>
      </c>
      <c r="R35" s="46" t="str">
        <f t="shared" si="2"/>
        <v>-</v>
      </c>
      <c r="S35" s="46" t="str">
        <f t="shared" si="3"/>
        <v>-</v>
      </c>
    </row>
    <row r="36" spans="3:19" ht="15" x14ac:dyDescent="0.25">
      <c r="C36" s="155"/>
      <c r="D36" s="156"/>
      <c r="E36" s="74" t="s">
        <v>34</v>
      </c>
      <c r="F36" s="114">
        <v>6</v>
      </c>
      <c r="G36" s="114">
        <v>5</v>
      </c>
      <c r="H36" s="114">
        <v>5</v>
      </c>
      <c r="I36" s="114">
        <v>5</v>
      </c>
      <c r="J36" s="114">
        <v>5</v>
      </c>
      <c r="K36" s="114">
        <v>5</v>
      </c>
      <c r="L36" s="114">
        <v>5</v>
      </c>
      <c r="M36" s="114">
        <v>5</v>
      </c>
      <c r="N36" s="114">
        <v>5</v>
      </c>
      <c r="O36" s="114">
        <v>5</v>
      </c>
      <c r="P36" s="134">
        <v>0</v>
      </c>
      <c r="Q36" s="46">
        <f t="shared" si="1"/>
        <v>6.0024009603841539E-3</v>
      </c>
      <c r="R36" s="46">
        <f t="shared" si="2"/>
        <v>0</v>
      </c>
      <c r="S36" s="46">
        <f t="shared" si="3"/>
        <v>-0.16666666666666663</v>
      </c>
    </row>
    <row r="37" spans="3:19" ht="15" x14ac:dyDescent="0.25">
      <c r="C37" s="155"/>
      <c r="D37" s="156"/>
      <c r="E37" s="74" t="s">
        <v>40</v>
      </c>
      <c r="F37" s="114">
        <v>0</v>
      </c>
      <c r="G37" s="114">
        <v>0</v>
      </c>
      <c r="H37" s="114">
        <v>0</v>
      </c>
      <c r="I37" s="114">
        <v>0</v>
      </c>
      <c r="J37" s="114">
        <v>0</v>
      </c>
      <c r="K37" s="114">
        <v>0</v>
      </c>
      <c r="L37" s="114">
        <v>0</v>
      </c>
      <c r="M37" s="114">
        <v>0</v>
      </c>
      <c r="N37" s="114">
        <v>0</v>
      </c>
      <c r="O37" s="114">
        <v>0</v>
      </c>
      <c r="P37" s="134">
        <v>0</v>
      </c>
      <c r="Q37" s="46">
        <f t="shared" si="1"/>
        <v>0</v>
      </c>
      <c r="R37" s="46" t="str">
        <f t="shared" si="2"/>
        <v>-</v>
      </c>
      <c r="S37" s="46" t="str">
        <f t="shared" si="3"/>
        <v>-</v>
      </c>
    </row>
    <row r="38" spans="3:19" ht="15" x14ac:dyDescent="0.25">
      <c r="C38" s="155"/>
      <c r="D38" s="156"/>
      <c r="E38" s="74" t="s">
        <v>36</v>
      </c>
      <c r="F38" s="114">
        <v>33</v>
      </c>
      <c r="G38" s="114">
        <v>33</v>
      </c>
      <c r="H38" s="114">
        <v>28</v>
      </c>
      <c r="I38" s="114">
        <v>30</v>
      </c>
      <c r="J38" s="114">
        <v>33</v>
      </c>
      <c r="K38" s="114">
        <v>32</v>
      </c>
      <c r="L38" s="114">
        <v>33</v>
      </c>
      <c r="M38" s="114">
        <v>34</v>
      </c>
      <c r="N38" s="114">
        <v>36</v>
      </c>
      <c r="O38" s="114">
        <v>35</v>
      </c>
      <c r="P38" s="134">
        <v>0</v>
      </c>
      <c r="Q38" s="46">
        <f t="shared" si="1"/>
        <v>4.2016806722689079E-2</v>
      </c>
      <c r="R38" s="46">
        <f t="shared" si="2"/>
        <v>-2.777777777777779E-2</v>
      </c>
      <c r="S38" s="46">
        <f t="shared" si="3"/>
        <v>6.0606060606060552E-2</v>
      </c>
    </row>
    <row r="39" spans="3:19" ht="15" x14ac:dyDescent="0.25">
      <c r="C39" s="155"/>
      <c r="D39" s="156"/>
      <c r="E39" s="115" t="s">
        <v>56</v>
      </c>
      <c r="F39" s="114">
        <v>0</v>
      </c>
      <c r="G39" s="114">
        <v>0</v>
      </c>
      <c r="H39" s="114">
        <v>0</v>
      </c>
      <c r="I39" s="114">
        <v>0</v>
      </c>
      <c r="J39" s="114">
        <v>0</v>
      </c>
      <c r="K39" s="114">
        <v>0</v>
      </c>
      <c r="L39" s="114">
        <v>0</v>
      </c>
      <c r="M39" s="114">
        <v>0</v>
      </c>
      <c r="N39" s="114">
        <v>0</v>
      </c>
      <c r="O39" s="114">
        <v>303</v>
      </c>
      <c r="P39" s="135">
        <v>0</v>
      </c>
      <c r="Q39" s="46">
        <f t="shared" si="1"/>
        <v>0.3637454981992797</v>
      </c>
      <c r="R39" s="46" t="str">
        <f t="shared" si="2"/>
        <v>-</v>
      </c>
      <c r="S39" s="46" t="str">
        <f t="shared" si="3"/>
        <v>-</v>
      </c>
    </row>
    <row r="40" spans="3:19" ht="18.75" customHeight="1" thickBot="1" x14ac:dyDescent="0.3">
      <c r="C40" s="151"/>
      <c r="D40" s="152"/>
      <c r="E40" s="113" t="s">
        <v>57</v>
      </c>
      <c r="F40" s="50">
        <f t="shared" ref="F40:O40" si="4">SUM(F8:F39)</f>
        <v>510</v>
      </c>
      <c r="G40" s="50">
        <f t="shared" si="4"/>
        <v>491</v>
      </c>
      <c r="H40" s="50">
        <f t="shared" si="4"/>
        <v>466</v>
      </c>
      <c r="I40" s="50">
        <f t="shared" si="4"/>
        <v>519</v>
      </c>
      <c r="J40" s="50">
        <f t="shared" si="4"/>
        <v>550</v>
      </c>
      <c r="K40" s="50">
        <f t="shared" si="4"/>
        <v>568</v>
      </c>
      <c r="L40" s="50">
        <f t="shared" si="4"/>
        <v>557</v>
      </c>
      <c r="M40" s="50">
        <f t="shared" si="4"/>
        <v>585</v>
      </c>
      <c r="N40" s="50">
        <f t="shared" si="4"/>
        <v>552</v>
      </c>
      <c r="O40" s="50">
        <f t="shared" si="4"/>
        <v>833</v>
      </c>
      <c r="P40" s="136" t="s">
        <v>132</v>
      </c>
      <c r="Q40" s="111">
        <f t="shared" si="1"/>
        <v>1</v>
      </c>
    </row>
    <row r="41" spans="3:19" ht="18.75" customHeight="1" thickTop="1" thickBot="1" x14ac:dyDescent="0.3">
      <c r="C41" s="153"/>
      <c r="D41" s="154"/>
      <c r="E41" s="50" t="s">
        <v>58</v>
      </c>
      <c r="F41" s="50">
        <v>510</v>
      </c>
      <c r="G41" s="50">
        <v>491</v>
      </c>
      <c r="H41" s="50">
        <v>466</v>
      </c>
      <c r="I41" s="50">
        <v>472</v>
      </c>
      <c r="J41" s="50">
        <v>496</v>
      </c>
      <c r="K41" s="50">
        <v>503</v>
      </c>
      <c r="L41" s="50">
        <v>494</v>
      </c>
      <c r="M41" s="50">
        <v>490</v>
      </c>
      <c r="N41" s="50">
        <v>484</v>
      </c>
      <c r="O41" s="50">
        <v>464</v>
      </c>
      <c r="P41" s="137" t="s">
        <v>132</v>
      </c>
      <c r="Q41" s="111">
        <f t="shared" si="1"/>
        <v>0.55702280912364943</v>
      </c>
      <c r="R41" s="46">
        <f>IF(OR(O41=0, N41=0),"-",O41/N41-1)</f>
        <v>-4.132231404958675E-2</v>
      </c>
      <c r="S41" s="46">
        <f>IF(OR(O41=0, F41=0),"-",O41/F41-1)</f>
        <v>-9.0196078431372562E-2</v>
      </c>
    </row>
    <row r="42" spans="3:19" ht="18.75" customHeight="1" thickTop="1" x14ac:dyDescent="0.25">
      <c r="E42" s="51" t="s">
        <v>59</v>
      </c>
      <c r="F42" s="108"/>
      <c r="G42" s="108">
        <f t="shared" ref="G42:O42" si="5">G41/F41-1</f>
        <v>-3.7254901960784292E-2</v>
      </c>
      <c r="H42" s="108">
        <f t="shared" si="5"/>
        <v>-5.0916496945010215E-2</v>
      </c>
      <c r="I42" s="108">
        <f t="shared" si="5"/>
        <v>1.2875536480686733E-2</v>
      </c>
      <c r="J42" s="108">
        <f t="shared" si="5"/>
        <v>5.0847457627118731E-2</v>
      </c>
      <c r="K42" s="108">
        <f t="shared" si="5"/>
        <v>1.4112903225806495E-2</v>
      </c>
      <c r="L42" s="108">
        <f>L41/K41-1</f>
        <v>-1.7892644135188873E-2</v>
      </c>
      <c r="M42" s="108">
        <f t="shared" si="5"/>
        <v>-8.0971659919027994E-3</v>
      </c>
      <c r="N42" s="108">
        <f t="shared" si="5"/>
        <v>-1.2244897959183709E-2</v>
      </c>
      <c r="O42" s="109">
        <f t="shared" si="5"/>
        <v>-4.132231404958675E-2</v>
      </c>
      <c r="P42" s="109"/>
      <c r="S42" s="119"/>
    </row>
    <row r="43" spans="3:19" ht="15" x14ac:dyDescent="0.25">
      <c r="F43" s="118"/>
      <c r="G43" s="118"/>
      <c r="H43" s="118"/>
      <c r="I43" s="118"/>
      <c r="J43" s="118"/>
      <c r="K43" s="118"/>
      <c r="L43" s="118"/>
      <c r="M43" s="118"/>
      <c r="N43" s="118"/>
      <c r="O43" s="118"/>
      <c r="P43" s="118"/>
      <c r="Q43" s="103"/>
      <c r="R43" s="120"/>
      <c r="S43" s="119"/>
    </row>
  </sheetData>
  <dataConsolidate link="1"/>
  <mergeCells count="38">
    <mergeCell ref="C39:D39"/>
    <mergeCell ref="C40:D40"/>
    <mergeCell ref="C41:D41"/>
    <mergeCell ref="C34:D34"/>
    <mergeCell ref="C35:D35"/>
    <mergeCell ref="C36:D36"/>
    <mergeCell ref="C37:D37"/>
    <mergeCell ref="C38:D38"/>
    <mergeCell ref="C29:D29"/>
    <mergeCell ref="C30:D30"/>
    <mergeCell ref="C31:D31"/>
    <mergeCell ref="C32:D32"/>
    <mergeCell ref="C33:D33"/>
    <mergeCell ref="C24:D24"/>
    <mergeCell ref="C25:D25"/>
    <mergeCell ref="C26:D26"/>
    <mergeCell ref="C27:D27"/>
    <mergeCell ref="C28:D28"/>
    <mergeCell ref="C19:D19"/>
    <mergeCell ref="C20:D20"/>
    <mergeCell ref="C21:D21"/>
    <mergeCell ref="C22:D22"/>
    <mergeCell ref="C23:D23"/>
    <mergeCell ref="C14:D14"/>
    <mergeCell ref="C15:D15"/>
    <mergeCell ref="C16:D16"/>
    <mergeCell ref="C17:D17"/>
    <mergeCell ref="C18:D18"/>
    <mergeCell ref="C9:D9"/>
    <mergeCell ref="C10:D10"/>
    <mergeCell ref="C11:D11"/>
    <mergeCell ref="C12:D12"/>
    <mergeCell ref="C13:D13"/>
    <mergeCell ref="C6:D6"/>
    <mergeCell ref="C7:D7"/>
    <mergeCell ref="C8:D8"/>
    <mergeCell ref="E3:P3"/>
    <mergeCell ref="E6:P6"/>
  </mergeCells>
  <conditionalFormatting sqref="F43:Q43 F8:O39 E7:Q7 F42:P42">
    <cfRule type="cellIs" dxfId="246" priority="84" operator="equal">
      <formula>0</formula>
    </cfRule>
  </conditionalFormatting>
  <conditionalFormatting sqref="R8:S39">
    <cfRule type="cellIs" dxfId="245" priority="64" operator="equal">
      <formula>0</formula>
    </cfRule>
  </conditionalFormatting>
  <conditionalFormatting sqref="E8:E40">
    <cfRule type="cellIs" dxfId="244" priority="70" operator="equal">
      <formula>0</formula>
    </cfRule>
  </conditionalFormatting>
  <conditionalFormatting sqref="R43 S7">
    <cfRule type="cellIs" dxfId="243" priority="67" operator="equal">
      <formula>0</formula>
    </cfRule>
  </conditionalFormatting>
  <conditionalFormatting sqref="R43">
    <cfRule type="dataBar" priority="68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{8974B695-8A89-4E43-AEA3-50A005833369}</x14:id>
        </ext>
      </extLst>
    </cfRule>
  </conditionalFormatting>
  <conditionalFormatting sqref="R43">
    <cfRule type="dataBar" priority="69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{1D531FFA-44C8-4553-A21A-383578EAAD25}</x14:id>
        </ext>
      </extLst>
    </cfRule>
  </conditionalFormatting>
  <conditionalFormatting sqref="R7">
    <cfRule type="cellIs" dxfId="242" priority="66" operator="equal">
      <formula>0</formula>
    </cfRule>
  </conditionalFormatting>
  <conditionalFormatting sqref="Q8:Q41">
    <cfRule type="cellIs" dxfId="241" priority="62" operator="equal">
      <formula>0</formula>
    </cfRule>
  </conditionalFormatting>
  <conditionalFormatting sqref="R8:S39">
    <cfRule type="dataBar" priority="65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{0C6F0B25-0D23-49C4-9239-228788BDBCF5}</x14:id>
        </ext>
      </extLst>
    </cfRule>
  </conditionalFormatting>
  <conditionalFormatting sqref="Q8:Q41">
    <cfRule type="dataBar" priority="63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{15BCFBF2-FE50-4A8C-B1B7-BC8D808133DF}</x14:id>
        </ext>
      </extLst>
    </cfRule>
  </conditionalFormatting>
  <conditionalFormatting sqref="R41:S41">
    <cfRule type="cellIs" dxfId="240" priority="60" operator="equal">
      <formula>0</formula>
    </cfRule>
  </conditionalFormatting>
  <conditionalFormatting sqref="R41:S41">
    <cfRule type="dataBar" priority="61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{E67064DA-A121-477D-B5BB-EC9B13685210}</x14:id>
        </ext>
      </extLst>
    </cfRule>
  </conditionalFormatting>
  <conditionalFormatting sqref="E42">
    <cfRule type="cellIs" dxfId="239" priority="24" operator="equal">
      <formula>0</formula>
    </cfRule>
  </conditionalFormatting>
  <conditionalFormatting sqref="C7">
    <cfRule type="cellIs" dxfId="238" priority="18" operator="equal">
      <formula>0</formula>
    </cfRule>
  </conditionalFormatting>
  <conditionalFormatting sqref="C6">
    <cfRule type="cellIs" dxfId="237" priority="17" operator="equal">
      <formula>0</formula>
    </cfRule>
  </conditionalFormatting>
  <conditionalFormatting sqref="F43:Q43">
    <cfRule type="dataBar" priority="86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{57A3C768-A4E5-46B2-B346-2A9489BFF1C3}</x14:id>
        </ext>
      </extLst>
    </cfRule>
  </conditionalFormatting>
  <conditionalFormatting sqref="F42:P42">
    <cfRule type="dataBar" priority="91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{A66112DB-CE58-443F-8946-64082F7A54BF}</x14:id>
        </ext>
      </extLst>
    </cfRule>
  </conditionalFormatting>
  <conditionalFormatting sqref="C8:C39">
    <cfRule type="cellIs" dxfId="236" priority="12" operator="equal">
      <formula>0</formula>
    </cfRule>
  </conditionalFormatting>
  <conditionalFormatting sqref="C40:C41">
    <cfRule type="cellIs" dxfId="235" priority="11" operator="equal">
      <formula>0</formula>
    </cfRule>
  </conditionalFormatting>
  <conditionalFormatting sqref="P8:P39">
    <cfRule type="cellIs" dxfId="234" priority="1" operator="equal">
      <formula>0</formula>
    </cfRule>
  </conditionalFormatting>
  <pageMargins left="0.70866141732283472" right="0.70866141732283472" top="0.55118110236220474" bottom="0.35433070866141736" header="0.31496062992125984" footer="0.31496062992125984"/>
  <pageSetup paperSize="9" scale="66" fitToHeight="4" orientation="landscape" r:id="rId1"/>
  <headerFooter>
    <oddHeader>&amp;L&amp;F&amp;R&amp;A</oddHeader>
    <oddFooter>&amp;R&amp;P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8974B695-8A89-4E43-AEA3-50A005833369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R43</xm:sqref>
        </x14:conditionalFormatting>
        <x14:conditionalFormatting xmlns:xm="http://schemas.microsoft.com/office/excel/2006/main">
          <x14:cfRule type="dataBar" id="{1D531FFA-44C8-4553-A21A-383578EAAD25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R43</xm:sqref>
        </x14:conditionalFormatting>
        <x14:conditionalFormatting xmlns:xm="http://schemas.microsoft.com/office/excel/2006/main">
          <x14:cfRule type="dataBar" id="{0C6F0B25-0D23-49C4-9239-228788BDBCF5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R8:S39</xm:sqref>
        </x14:conditionalFormatting>
        <x14:conditionalFormatting xmlns:xm="http://schemas.microsoft.com/office/excel/2006/main">
          <x14:cfRule type="dataBar" id="{15BCFBF2-FE50-4A8C-B1B7-BC8D808133DF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Q8:Q41</xm:sqref>
        </x14:conditionalFormatting>
        <x14:conditionalFormatting xmlns:xm="http://schemas.microsoft.com/office/excel/2006/main">
          <x14:cfRule type="dataBar" id="{E67064DA-A121-477D-B5BB-EC9B13685210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R41:S41</xm:sqref>
        </x14:conditionalFormatting>
        <x14:conditionalFormatting xmlns:xm="http://schemas.microsoft.com/office/excel/2006/main">
          <x14:cfRule type="dataBar" id="{57A3C768-A4E5-46B2-B346-2A9489BFF1C3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F43:Q43</xm:sqref>
        </x14:conditionalFormatting>
        <x14:conditionalFormatting xmlns:xm="http://schemas.microsoft.com/office/excel/2006/main">
          <x14:cfRule type="dataBar" id="{A66112DB-CE58-443F-8946-64082F7A54BF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F42:P42</xm:sqref>
        </x14:conditionalFormatting>
      </x14:conditionalFormattings>
    </ext>
    <ext xmlns:x14="http://schemas.microsoft.com/office/spreadsheetml/2009/9/main" uri="{05C60535-1F16-4fd2-B633-F4F36F0B64E0}">
      <x14:sparklineGroups xmlns:xm="http://schemas.microsoft.com/office/excel/2006/main">
        <x14:sparklineGroup manualMax="0" manualMin="0"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Companies!F8:O8</xm:f>
              <xm:sqref>C8</xm:sqref>
            </x14:sparkline>
            <x14:sparkline>
              <xm:f>Companies!F9:O9</xm:f>
              <xm:sqref>C9</xm:sqref>
            </x14:sparkline>
            <x14:sparkline>
              <xm:f>Companies!F10:O10</xm:f>
              <xm:sqref>C10</xm:sqref>
            </x14:sparkline>
            <x14:sparkline>
              <xm:f>Companies!F11:O11</xm:f>
              <xm:sqref>C11</xm:sqref>
            </x14:sparkline>
            <x14:sparkline>
              <xm:f>Companies!F12:O12</xm:f>
              <xm:sqref>C12</xm:sqref>
            </x14:sparkline>
            <x14:sparkline>
              <xm:f>Companies!F13:O13</xm:f>
              <xm:sqref>C13</xm:sqref>
            </x14:sparkline>
            <x14:sparkline>
              <xm:f>Companies!F14:O14</xm:f>
              <xm:sqref>C14</xm:sqref>
            </x14:sparkline>
            <x14:sparkline>
              <xm:f>Companies!F15:O15</xm:f>
              <xm:sqref>C15</xm:sqref>
            </x14:sparkline>
            <x14:sparkline>
              <xm:f>Companies!F16:O16</xm:f>
              <xm:sqref>C16</xm:sqref>
            </x14:sparkline>
            <x14:sparkline>
              <xm:f>Companies!F17:O17</xm:f>
              <xm:sqref>C17</xm:sqref>
            </x14:sparkline>
            <x14:sparkline>
              <xm:f>Companies!F18:O18</xm:f>
              <xm:sqref>C18</xm:sqref>
            </x14:sparkline>
            <x14:sparkline>
              <xm:f>Companies!F19:O19</xm:f>
              <xm:sqref>C19</xm:sqref>
            </x14:sparkline>
            <x14:sparkline>
              <xm:f>Companies!F20:O20</xm:f>
              <xm:sqref>C20</xm:sqref>
            </x14:sparkline>
            <x14:sparkline>
              <xm:f>Companies!F21:O21</xm:f>
              <xm:sqref>C21</xm:sqref>
            </x14:sparkline>
            <x14:sparkline>
              <xm:f>Companies!F22:O22</xm:f>
              <xm:sqref>C22</xm:sqref>
            </x14:sparkline>
            <x14:sparkline>
              <xm:f>Companies!F23:O23</xm:f>
              <xm:sqref>C23</xm:sqref>
            </x14:sparkline>
            <x14:sparkline>
              <xm:f>Companies!F24:O24</xm:f>
              <xm:sqref>C24</xm:sqref>
            </x14:sparkline>
            <x14:sparkline>
              <xm:f>Companies!F25:O25</xm:f>
              <xm:sqref>C25</xm:sqref>
            </x14:sparkline>
            <x14:sparkline>
              <xm:f>Companies!F26:O26</xm:f>
              <xm:sqref>C26</xm:sqref>
            </x14:sparkline>
            <x14:sparkline>
              <xm:f>Companies!F27:O27</xm:f>
              <xm:sqref>C27</xm:sqref>
            </x14:sparkline>
            <x14:sparkline>
              <xm:f>Companies!F28:O28</xm:f>
              <xm:sqref>C28</xm:sqref>
            </x14:sparkline>
            <x14:sparkline>
              <xm:f>Companies!F29:O29</xm:f>
              <xm:sqref>C29</xm:sqref>
            </x14:sparkline>
            <x14:sparkline>
              <xm:f>Companies!F30:O30</xm:f>
              <xm:sqref>C30</xm:sqref>
            </x14:sparkline>
            <x14:sparkline>
              <xm:f>Companies!F31:O31</xm:f>
              <xm:sqref>C31</xm:sqref>
            </x14:sparkline>
            <x14:sparkline>
              <xm:f>Companies!F32:O32</xm:f>
              <xm:sqref>C32</xm:sqref>
            </x14:sparkline>
            <x14:sparkline>
              <xm:f>Companies!F33:O33</xm:f>
              <xm:sqref>C33</xm:sqref>
            </x14:sparkline>
            <x14:sparkline>
              <xm:f>Companies!F34:O34</xm:f>
              <xm:sqref>C34</xm:sqref>
            </x14:sparkline>
            <x14:sparkline>
              <xm:f>Companies!F35:O35</xm:f>
              <xm:sqref>C35</xm:sqref>
            </x14:sparkline>
            <x14:sparkline>
              <xm:f>Companies!F36:O36</xm:f>
              <xm:sqref>C36</xm:sqref>
            </x14:sparkline>
            <x14:sparkline>
              <xm:f>Companies!F37:O37</xm:f>
              <xm:sqref>C37</xm:sqref>
            </x14:sparkline>
            <x14:sparkline>
              <xm:f>Companies!F38:O38</xm:f>
              <xm:sqref>C38</xm:sqref>
            </x14:sparkline>
            <x14:sparkline>
              <xm:f>Companies!F39:O39</xm:f>
              <xm:sqref>C39</xm:sqref>
            </x14:sparkline>
            <x14:sparkline>
              <xm:f>Companies!F40:O40</xm:f>
              <xm:sqref>C40</xm:sqref>
            </x14:sparkline>
            <x14:sparkline>
              <xm:f>Companies!F41:O41</xm:f>
              <xm:sqref>C41</xm:sqref>
            </x14:sparkline>
          </x14:sparklines>
        </x14:sparklineGroup>
      </x14:sparklineGroup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theme="9" tint="0.59999389629810485"/>
    <pageSetUpPr fitToPage="1"/>
  </sheetPr>
  <dimension ref="C3:S44"/>
  <sheetViews>
    <sheetView showGridLines="0" zoomScale="80" zoomScaleNormal="80" workbookViewId="0">
      <pane xSplit="5" ySplit="4" topLeftCell="F26" activePane="bottomRight" state="frozen"/>
      <selection pane="topRight" activeCell="F1" sqref="F1"/>
      <selection pane="bottomLeft" activeCell="A5" sqref="A5"/>
      <selection pane="bottomRight" activeCell="J41" sqref="J41"/>
    </sheetView>
  </sheetViews>
  <sheetFormatPr defaultRowHeight="10.5" x14ac:dyDescent="0.15"/>
  <cols>
    <col min="1" max="1" width="7.5703125" style="2" customWidth="1"/>
    <col min="2" max="2" width="6.5703125" style="2" customWidth="1"/>
    <col min="3" max="3" width="14.28515625" style="2" customWidth="1"/>
    <col min="4" max="4" width="12.85546875" style="2" customWidth="1"/>
    <col min="5" max="5" width="12.5703125" style="2" customWidth="1"/>
    <col min="6" max="19" width="18.140625" style="2" customWidth="1"/>
    <col min="20" max="16384" width="9.140625" style="2"/>
  </cols>
  <sheetData>
    <row r="3" spans="3:19" ht="18.75" x14ac:dyDescent="0.15">
      <c r="E3" s="157" t="s">
        <v>117</v>
      </c>
      <c r="F3" s="158"/>
      <c r="G3" s="158"/>
      <c r="H3" s="158"/>
      <c r="I3" s="158"/>
      <c r="J3" s="158"/>
      <c r="K3" s="158"/>
      <c r="L3" s="158"/>
      <c r="M3" s="158"/>
      <c r="N3" s="158"/>
      <c r="O3" s="158"/>
      <c r="P3" s="159"/>
    </row>
    <row r="4" spans="3:19" x14ac:dyDescent="0.15">
      <c r="E4" s="121"/>
    </row>
    <row r="5" spans="3:19" ht="18" customHeight="1" x14ac:dyDescent="0.15"/>
    <row r="6" spans="3:19" ht="18.75" x14ac:dyDescent="0.25">
      <c r="C6" s="160" t="s">
        <v>126</v>
      </c>
      <c r="D6" s="161"/>
      <c r="E6" s="157" t="s">
        <v>118</v>
      </c>
      <c r="F6" s="158"/>
      <c r="G6" s="158"/>
      <c r="H6" s="158"/>
      <c r="I6" s="158"/>
      <c r="J6" s="158"/>
      <c r="K6" s="158"/>
      <c r="L6" s="158"/>
      <c r="M6" s="158"/>
      <c r="N6" s="158"/>
      <c r="O6" s="158"/>
      <c r="P6" s="159"/>
      <c r="R6" s="117"/>
      <c r="S6" s="117"/>
    </row>
    <row r="7" spans="3:19" ht="15" x14ac:dyDescent="0.15">
      <c r="C7" s="162" t="s">
        <v>52</v>
      </c>
      <c r="D7" s="163"/>
      <c r="E7" s="56">
        <v>1</v>
      </c>
      <c r="F7" s="57">
        <v>2004</v>
      </c>
      <c r="G7" s="57">
        <f t="shared" ref="G7:P7" si="0">F7+1</f>
        <v>2005</v>
      </c>
      <c r="H7" s="57">
        <f t="shared" si="0"/>
        <v>2006</v>
      </c>
      <c r="I7" s="57">
        <f t="shared" si="0"/>
        <v>2007</v>
      </c>
      <c r="J7" s="57">
        <f t="shared" si="0"/>
        <v>2008</v>
      </c>
      <c r="K7" s="57">
        <f t="shared" si="0"/>
        <v>2009</v>
      </c>
      <c r="L7" s="57">
        <f t="shared" si="0"/>
        <v>2010</v>
      </c>
      <c r="M7" s="57">
        <f t="shared" si="0"/>
        <v>2011</v>
      </c>
      <c r="N7" s="57">
        <f t="shared" si="0"/>
        <v>2012</v>
      </c>
      <c r="O7" s="57">
        <f t="shared" si="0"/>
        <v>2013</v>
      </c>
      <c r="P7" s="57">
        <f t="shared" si="0"/>
        <v>2014</v>
      </c>
      <c r="Q7" s="71" t="s">
        <v>53</v>
      </c>
      <c r="R7" s="42" t="s">
        <v>63</v>
      </c>
      <c r="S7" s="43" t="s">
        <v>64</v>
      </c>
    </row>
    <row r="8" spans="3:19" ht="15" x14ac:dyDescent="0.25">
      <c r="C8" s="155"/>
      <c r="D8" s="156"/>
      <c r="E8" s="74" t="s">
        <v>4</v>
      </c>
      <c r="F8" s="122">
        <v>2539550</v>
      </c>
      <c r="G8" s="122">
        <v>2753831</v>
      </c>
      <c r="H8" s="122">
        <v>2778127</v>
      </c>
      <c r="I8" s="122">
        <v>2804049</v>
      </c>
      <c r="J8" s="122">
        <v>2826154</v>
      </c>
      <c r="K8" s="122">
        <v>2829168</v>
      </c>
      <c r="L8" s="122">
        <v>2846284</v>
      </c>
      <c r="M8" s="122">
        <v>2875420</v>
      </c>
      <c r="N8" s="122">
        <v>2917769</v>
      </c>
      <c r="O8" s="122">
        <v>2982632</v>
      </c>
      <c r="P8" s="133">
        <v>0</v>
      </c>
      <c r="Q8" s="46">
        <f>O8/$O$40</f>
        <v>5.23906059614236E-2</v>
      </c>
      <c r="R8" s="46">
        <f>IF(OR(O8=0, N8=0),"-",O8/N8-1)</f>
        <v>2.2230341058527836E-2</v>
      </c>
      <c r="S8" s="46">
        <f>IF(OR(O8=0, F8=0),"-",O8/F8-1)</f>
        <v>0.17447264279104568</v>
      </c>
    </row>
    <row r="9" spans="3:19" ht="15" x14ac:dyDescent="0.25">
      <c r="C9" s="155"/>
      <c r="D9" s="156"/>
      <c r="E9" s="74" t="s">
        <v>5</v>
      </c>
      <c r="F9" s="114">
        <v>0</v>
      </c>
      <c r="G9" s="114">
        <v>0</v>
      </c>
      <c r="H9" s="114">
        <v>0</v>
      </c>
      <c r="I9" s="114">
        <v>0</v>
      </c>
      <c r="J9" s="114">
        <v>0</v>
      </c>
      <c r="K9" s="114">
        <v>0</v>
      </c>
      <c r="L9" s="114">
        <v>0</v>
      </c>
      <c r="M9" s="114">
        <v>0</v>
      </c>
      <c r="N9" s="114">
        <v>0</v>
      </c>
      <c r="O9" s="114">
        <v>0</v>
      </c>
      <c r="P9" s="134">
        <v>0</v>
      </c>
      <c r="Q9" s="46">
        <f t="shared" ref="Q9:Q41" si="1">O9/$O$40</f>
        <v>0</v>
      </c>
      <c r="R9" s="46" t="str">
        <f t="shared" ref="R9:R39" si="2">IF(OR(O9=0, N9=0),"-",O9/N9-1)</f>
        <v>-</v>
      </c>
      <c r="S9" s="46" t="str">
        <f t="shared" ref="S9:S39" si="3">IF(OR(O9=0, F9=0),"-",O9/F9-1)</f>
        <v>-</v>
      </c>
    </row>
    <row r="10" spans="3:19" ht="15" x14ac:dyDescent="0.25">
      <c r="C10" s="155"/>
      <c r="D10" s="156"/>
      <c r="E10" s="74" t="s">
        <v>6</v>
      </c>
      <c r="F10" s="114">
        <v>0</v>
      </c>
      <c r="G10" s="114">
        <v>0</v>
      </c>
      <c r="H10" s="114">
        <v>0</v>
      </c>
      <c r="I10" s="114">
        <v>46</v>
      </c>
      <c r="J10" s="114">
        <v>85</v>
      </c>
      <c r="K10" s="114">
        <v>127</v>
      </c>
      <c r="L10" s="114">
        <v>137</v>
      </c>
      <c r="M10" s="114">
        <v>698</v>
      </c>
      <c r="N10" s="114">
        <v>0</v>
      </c>
      <c r="O10" s="114">
        <v>0</v>
      </c>
      <c r="P10" s="134">
        <v>0</v>
      </c>
      <c r="Q10" s="46">
        <f t="shared" si="1"/>
        <v>0</v>
      </c>
      <c r="R10" s="46" t="str">
        <f t="shared" si="2"/>
        <v>-</v>
      </c>
      <c r="S10" s="46" t="str">
        <f t="shared" si="3"/>
        <v>-</v>
      </c>
    </row>
    <row r="11" spans="3:19" ht="15" x14ac:dyDescent="0.25">
      <c r="C11" s="155"/>
      <c r="D11" s="156"/>
      <c r="E11" s="74" t="s">
        <v>8</v>
      </c>
      <c r="F11" s="114">
        <v>7743000</v>
      </c>
      <c r="G11" s="114">
        <v>802000</v>
      </c>
      <c r="H11" s="114">
        <v>8530448</v>
      </c>
      <c r="I11" s="114">
        <v>9993102</v>
      </c>
      <c r="J11" s="114">
        <v>0</v>
      </c>
      <c r="K11" s="114">
        <v>0</v>
      </c>
      <c r="L11" s="114">
        <v>0</v>
      </c>
      <c r="M11" s="114">
        <v>0</v>
      </c>
      <c r="N11" s="114">
        <v>0</v>
      </c>
      <c r="O11" s="114">
        <v>0</v>
      </c>
      <c r="P11" s="134">
        <v>0</v>
      </c>
      <c r="Q11" s="46">
        <f t="shared" si="1"/>
        <v>0</v>
      </c>
      <c r="R11" s="46" t="str">
        <f t="shared" si="2"/>
        <v>-</v>
      </c>
      <c r="S11" s="46" t="str">
        <f t="shared" si="3"/>
        <v>-</v>
      </c>
    </row>
    <row r="12" spans="3:19" ht="15" x14ac:dyDescent="0.25">
      <c r="C12" s="155"/>
      <c r="D12" s="156"/>
      <c r="E12" s="74" t="s">
        <v>10</v>
      </c>
      <c r="F12" s="114">
        <v>0</v>
      </c>
      <c r="G12" s="114">
        <v>0</v>
      </c>
      <c r="H12" s="114">
        <v>0</v>
      </c>
      <c r="I12" s="114">
        <v>0</v>
      </c>
      <c r="J12" s="114">
        <v>0</v>
      </c>
      <c r="K12" s="114">
        <v>0</v>
      </c>
      <c r="L12" s="114">
        <v>0</v>
      </c>
      <c r="M12" s="114">
        <v>0</v>
      </c>
      <c r="N12" s="114">
        <v>0</v>
      </c>
      <c r="O12" s="114">
        <v>0</v>
      </c>
      <c r="P12" s="134">
        <v>0</v>
      </c>
      <c r="Q12" s="46">
        <f t="shared" si="1"/>
        <v>0</v>
      </c>
      <c r="R12" s="46" t="str">
        <f t="shared" si="2"/>
        <v>-</v>
      </c>
      <c r="S12" s="46" t="str">
        <f t="shared" si="3"/>
        <v>-</v>
      </c>
    </row>
    <row r="13" spans="3:19" ht="15" x14ac:dyDescent="0.25">
      <c r="C13" s="155"/>
      <c r="D13" s="156"/>
      <c r="E13" s="74" t="s">
        <v>39</v>
      </c>
      <c r="F13" s="114">
        <v>0</v>
      </c>
      <c r="G13" s="114">
        <v>0</v>
      </c>
      <c r="H13" s="114">
        <v>0</v>
      </c>
      <c r="I13" s="114">
        <v>0</v>
      </c>
      <c r="J13" s="114">
        <v>289137</v>
      </c>
      <c r="K13" s="114">
        <v>323449</v>
      </c>
      <c r="L13" s="114">
        <v>385496</v>
      </c>
      <c r="M13" s="114">
        <v>378031</v>
      </c>
      <c r="N13" s="114">
        <v>380334</v>
      </c>
      <c r="O13" s="114">
        <v>367802</v>
      </c>
      <c r="P13" s="134">
        <v>375435</v>
      </c>
      <c r="Q13" s="46">
        <f t="shared" si="1"/>
        <v>6.4605253527165009E-3</v>
      </c>
      <c r="R13" s="46">
        <f t="shared" si="2"/>
        <v>-3.2949986064879866E-2</v>
      </c>
      <c r="S13" s="46" t="str">
        <f t="shared" si="3"/>
        <v>-</v>
      </c>
    </row>
    <row r="14" spans="3:19" ht="15" x14ac:dyDescent="0.25">
      <c r="C14" s="155"/>
      <c r="D14" s="156"/>
      <c r="E14" s="74" t="s">
        <v>12</v>
      </c>
      <c r="F14" s="114">
        <v>24157300</v>
      </c>
      <c r="G14" s="114">
        <v>25460800</v>
      </c>
      <c r="H14" s="114">
        <v>26889600</v>
      </c>
      <c r="I14" s="114">
        <v>28558400</v>
      </c>
      <c r="J14" s="114">
        <v>29622500</v>
      </c>
      <c r="K14" s="114">
        <v>30289300</v>
      </c>
      <c r="L14" s="114">
        <v>30864900</v>
      </c>
      <c r="M14" s="114">
        <v>31475300</v>
      </c>
      <c r="N14" s="114">
        <v>32027200</v>
      </c>
      <c r="O14" s="114">
        <v>32784600</v>
      </c>
      <c r="P14" s="134">
        <v>33176800</v>
      </c>
      <c r="Q14" s="46">
        <f t="shared" si="1"/>
        <v>0.57586891718552213</v>
      </c>
      <c r="R14" s="46">
        <f t="shared" si="2"/>
        <v>2.3648648648648685E-2</v>
      </c>
      <c r="S14" s="46">
        <f t="shared" si="3"/>
        <v>0.35713014285536882</v>
      </c>
    </row>
    <row r="15" spans="3:19" ht="15" x14ac:dyDescent="0.25">
      <c r="C15" s="155"/>
      <c r="D15" s="156"/>
      <c r="E15" s="74" t="s">
        <v>13</v>
      </c>
      <c r="F15" s="114">
        <v>0</v>
      </c>
      <c r="G15" s="114">
        <v>0</v>
      </c>
      <c r="H15" s="114">
        <v>0</v>
      </c>
      <c r="I15" s="114">
        <v>0</v>
      </c>
      <c r="J15" s="114">
        <v>0</v>
      </c>
      <c r="K15" s="114">
        <v>0</v>
      </c>
      <c r="L15" s="114">
        <v>0</v>
      </c>
      <c r="M15" s="114">
        <v>0</v>
      </c>
      <c r="N15" s="114">
        <v>0</v>
      </c>
      <c r="O15" s="114">
        <v>0</v>
      </c>
      <c r="P15" s="134">
        <v>0</v>
      </c>
      <c r="Q15" s="46">
        <f t="shared" si="1"/>
        <v>0</v>
      </c>
      <c r="R15" s="46" t="str">
        <f t="shared" si="2"/>
        <v>-</v>
      </c>
      <c r="S15" s="46" t="str">
        <f t="shared" si="3"/>
        <v>-</v>
      </c>
    </row>
    <row r="16" spans="3:19" ht="15" x14ac:dyDescent="0.25">
      <c r="C16" s="155"/>
      <c r="D16" s="156"/>
      <c r="E16" s="74" t="s">
        <v>14</v>
      </c>
      <c r="F16" s="114">
        <v>0</v>
      </c>
      <c r="G16" s="114">
        <v>0</v>
      </c>
      <c r="H16" s="114">
        <v>0</v>
      </c>
      <c r="I16" s="114">
        <v>0</v>
      </c>
      <c r="J16" s="114">
        <v>0</v>
      </c>
      <c r="K16" s="114">
        <v>0</v>
      </c>
      <c r="L16" s="114">
        <v>0</v>
      </c>
      <c r="M16" s="114">
        <v>0</v>
      </c>
      <c r="N16" s="114">
        <v>0</v>
      </c>
      <c r="O16" s="114">
        <v>0</v>
      </c>
      <c r="P16" s="134">
        <v>0</v>
      </c>
      <c r="Q16" s="46">
        <f t="shared" si="1"/>
        <v>0</v>
      </c>
      <c r="R16" s="46" t="str">
        <f t="shared" si="2"/>
        <v>-</v>
      </c>
      <c r="S16" s="46" t="str">
        <f t="shared" si="3"/>
        <v>-</v>
      </c>
    </row>
    <row r="17" spans="3:19" ht="15" x14ac:dyDescent="0.25">
      <c r="C17" s="155"/>
      <c r="D17" s="156"/>
      <c r="E17" s="74" t="s">
        <v>15</v>
      </c>
      <c r="F17" s="114">
        <v>3436934</v>
      </c>
      <c r="G17" s="114">
        <v>5857645</v>
      </c>
      <c r="H17" s="114">
        <v>4213304</v>
      </c>
      <c r="I17" s="114">
        <v>4527826</v>
      </c>
      <c r="J17" s="114">
        <v>4202250</v>
      </c>
      <c r="K17" s="114">
        <v>5567827</v>
      </c>
      <c r="L17" s="114">
        <v>6050268</v>
      </c>
      <c r="M17" s="114">
        <v>5858086</v>
      </c>
      <c r="N17" s="114">
        <v>5843810</v>
      </c>
      <c r="O17" s="114">
        <v>6401262</v>
      </c>
      <c r="P17" s="134">
        <v>6730251</v>
      </c>
      <c r="Q17" s="46">
        <f t="shared" si="1"/>
        <v>0.1124396154463019</v>
      </c>
      <c r="R17" s="46">
        <f t="shared" si="2"/>
        <v>9.5391876190362046E-2</v>
      </c>
      <c r="S17" s="46">
        <f t="shared" si="3"/>
        <v>0.86249197686077195</v>
      </c>
    </row>
    <row r="18" spans="3:19" ht="15" x14ac:dyDescent="0.25">
      <c r="C18" s="155"/>
      <c r="D18" s="156"/>
      <c r="E18" s="74" t="s">
        <v>16</v>
      </c>
      <c r="F18" s="114">
        <v>0</v>
      </c>
      <c r="G18" s="114">
        <v>0</v>
      </c>
      <c r="H18" s="114">
        <v>0</v>
      </c>
      <c r="I18" s="114">
        <v>0</v>
      </c>
      <c r="J18" s="114">
        <v>0</v>
      </c>
      <c r="K18" s="114">
        <v>0</v>
      </c>
      <c r="L18" s="114">
        <v>0</v>
      </c>
      <c r="M18" s="114">
        <v>0</v>
      </c>
      <c r="N18" s="114">
        <v>0</v>
      </c>
      <c r="O18" s="114">
        <v>0</v>
      </c>
      <c r="P18" s="134">
        <v>0</v>
      </c>
      <c r="Q18" s="46">
        <f t="shared" si="1"/>
        <v>0</v>
      </c>
      <c r="R18" s="46" t="str">
        <f t="shared" si="2"/>
        <v>-</v>
      </c>
      <c r="S18" s="46" t="str">
        <f t="shared" si="3"/>
        <v>-</v>
      </c>
    </row>
    <row r="19" spans="3:19" ht="15" x14ac:dyDescent="0.25">
      <c r="C19" s="155"/>
      <c r="D19" s="156"/>
      <c r="E19" s="74" t="s">
        <v>17</v>
      </c>
      <c r="F19" s="114">
        <v>0</v>
      </c>
      <c r="G19" s="114">
        <v>0</v>
      </c>
      <c r="H19" s="114">
        <v>0</v>
      </c>
      <c r="I19" s="114">
        <v>0</v>
      </c>
      <c r="J19" s="114">
        <v>0</v>
      </c>
      <c r="K19" s="114">
        <v>0</v>
      </c>
      <c r="L19" s="114">
        <v>0</v>
      </c>
      <c r="M19" s="114">
        <v>0</v>
      </c>
      <c r="N19" s="114">
        <v>0</v>
      </c>
      <c r="O19" s="114">
        <v>0</v>
      </c>
      <c r="P19" s="134">
        <v>0</v>
      </c>
      <c r="Q19" s="46">
        <f t="shared" si="1"/>
        <v>0</v>
      </c>
      <c r="R19" s="46" t="str">
        <f t="shared" si="2"/>
        <v>-</v>
      </c>
      <c r="S19" s="46" t="str">
        <f t="shared" si="3"/>
        <v>-</v>
      </c>
    </row>
    <row r="20" spans="3:19" ht="15" x14ac:dyDescent="0.25">
      <c r="C20" s="155"/>
      <c r="D20" s="156"/>
      <c r="E20" s="74" t="s">
        <v>18</v>
      </c>
      <c r="F20" s="114">
        <v>0</v>
      </c>
      <c r="G20" s="114">
        <v>0</v>
      </c>
      <c r="H20" s="114">
        <v>0</v>
      </c>
      <c r="I20" s="114">
        <v>0</v>
      </c>
      <c r="J20" s="114">
        <v>0</v>
      </c>
      <c r="K20" s="114">
        <v>0</v>
      </c>
      <c r="L20" s="114">
        <v>0</v>
      </c>
      <c r="M20" s="114">
        <v>0</v>
      </c>
      <c r="N20" s="114">
        <v>0</v>
      </c>
      <c r="O20" s="114">
        <v>0</v>
      </c>
      <c r="P20" s="134">
        <v>0</v>
      </c>
      <c r="Q20" s="46">
        <f t="shared" si="1"/>
        <v>0</v>
      </c>
      <c r="R20" s="46" t="str">
        <f t="shared" si="2"/>
        <v>-</v>
      </c>
      <c r="S20" s="46" t="str">
        <f t="shared" si="3"/>
        <v>-</v>
      </c>
    </row>
    <row r="21" spans="3:19" ht="15" x14ac:dyDescent="0.25">
      <c r="C21" s="155"/>
      <c r="D21" s="156"/>
      <c r="E21" s="74" t="s">
        <v>19</v>
      </c>
      <c r="F21" s="114">
        <v>96649</v>
      </c>
      <c r="G21" s="114">
        <v>98170</v>
      </c>
      <c r="H21" s="114">
        <v>140525</v>
      </c>
      <c r="I21" s="114">
        <v>80037</v>
      </c>
      <c r="J21" s="114">
        <v>85885</v>
      </c>
      <c r="K21" s="114">
        <v>86677</v>
      </c>
      <c r="L21" s="114">
        <v>93075</v>
      </c>
      <c r="M21" s="114">
        <v>91609</v>
      </c>
      <c r="N21" s="114">
        <v>185877</v>
      </c>
      <c r="O21" s="114">
        <v>169094</v>
      </c>
      <c r="P21" s="134">
        <v>0</v>
      </c>
      <c r="Q21" s="46">
        <f t="shared" si="1"/>
        <v>2.9701743709720013E-3</v>
      </c>
      <c r="R21" s="46">
        <f t="shared" si="2"/>
        <v>-9.0290891288325126E-2</v>
      </c>
      <c r="S21" s="46">
        <f t="shared" si="3"/>
        <v>0.74956802450102944</v>
      </c>
    </row>
    <row r="22" spans="3:19" ht="15" x14ac:dyDescent="0.25">
      <c r="C22" s="155"/>
      <c r="D22" s="156"/>
      <c r="E22" s="74" t="s">
        <v>20</v>
      </c>
      <c r="F22" s="114">
        <v>53324</v>
      </c>
      <c r="G22" s="114">
        <v>47324</v>
      </c>
      <c r="H22" s="114">
        <v>50323</v>
      </c>
      <c r="I22" s="114">
        <v>54470</v>
      </c>
      <c r="J22" s="114">
        <v>73228</v>
      </c>
      <c r="K22" s="114">
        <v>49791</v>
      </c>
      <c r="L22" s="114">
        <v>46210</v>
      </c>
      <c r="M22" s="114">
        <v>36085</v>
      </c>
      <c r="N22" s="114">
        <v>33958</v>
      </c>
      <c r="O22" s="114">
        <v>29839</v>
      </c>
      <c r="P22" s="134">
        <v>0</v>
      </c>
      <c r="Q22" s="46">
        <f t="shared" si="1"/>
        <v>5.241287866833451E-4</v>
      </c>
      <c r="R22" s="46">
        <f t="shared" si="2"/>
        <v>-0.12129689616585193</v>
      </c>
      <c r="S22" s="46">
        <f t="shared" si="3"/>
        <v>-0.4404208236441377</v>
      </c>
    </row>
    <row r="23" spans="3:19" ht="15" x14ac:dyDescent="0.25">
      <c r="C23" s="155"/>
      <c r="D23" s="156"/>
      <c r="E23" s="74" t="s">
        <v>21</v>
      </c>
      <c r="F23" s="114">
        <v>0</v>
      </c>
      <c r="G23" s="114">
        <v>0</v>
      </c>
      <c r="H23" s="114">
        <v>0</v>
      </c>
      <c r="I23" s="114">
        <v>0</v>
      </c>
      <c r="J23" s="114">
        <v>0</v>
      </c>
      <c r="K23" s="114">
        <v>0</v>
      </c>
      <c r="L23" s="114">
        <v>0</v>
      </c>
      <c r="M23" s="114">
        <v>0</v>
      </c>
      <c r="N23" s="114">
        <v>0</v>
      </c>
      <c r="O23" s="114">
        <v>0</v>
      </c>
      <c r="P23" s="134">
        <v>0</v>
      </c>
      <c r="Q23" s="46">
        <f t="shared" si="1"/>
        <v>0</v>
      </c>
      <c r="R23" s="46" t="str">
        <f t="shared" si="2"/>
        <v>-</v>
      </c>
      <c r="S23" s="46" t="str">
        <f t="shared" si="3"/>
        <v>-</v>
      </c>
    </row>
    <row r="24" spans="3:19" ht="15" x14ac:dyDescent="0.25">
      <c r="C24" s="155"/>
      <c r="D24" s="156"/>
      <c r="E24" s="74" t="s">
        <v>22</v>
      </c>
      <c r="F24" s="114">
        <v>0</v>
      </c>
      <c r="G24" s="114">
        <v>0</v>
      </c>
      <c r="H24" s="114">
        <v>0</v>
      </c>
      <c r="I24" s="114">
        <v>0</v>
      </c>
      <c r="J24" s="114">
        <v>0</v>
      </c>
      <c r="K24" s="114">
        <v>0</v>
      </c>
      <c r="L24" s="114">
        <v>0</v>
      </c>
      <c r="M24" s="114">
        <v>0</v>
      </c>
      <c r="N24" s="114">
        <v>0</v>
      </c>
      <c r="O24" s="114">
        <v>0</v>
      </c>
      <c r="P24" s="134">
        <v>0</v>
      </c>
      <c r="Q24" s="46">
        <f t="shared" si="1"/>
        <v>0</v>
      </c>
      <c r="R24" s="46" t="str">
        <f t="shared" si="2"/>
        <v>-</v>
      </c>
      <c r="S24" s="46" t="str">
        <f t="shared" si="3"/>
        <v>-</v>
      </c>
    </row>
    <row r="25" spans="3:19" ht="15" x14ac:dyDescent="0.25">
      <c r="C25" s="155"/>
      <c r="D25" s="156"/>
      <c r="E25" s="74" t="s">
        <v>23</v>
      </c>
      <c r="F25" s="114">
        <v>0</v>
      </c>
      <c r="G25" s="114">
        <v>0</v>
      </c>
      <c r="H25" s="114">
        <v>0</v>
      </c>
      <c r="I25" s="114">
        <v>0</v>
      </c>
      <c r="J25" s="114">
        <v>0</v>
      </c>
      <c r="K25" s="114">
        <v>0</v>
      </c>
      <c r="L25" s="114">
        <v>0</v>
      </c>
      <c r="M25" s="114">
        <v>0</v>
      </c>
      <c r="N25" s="114">
        <v>0</v>
      </c>
      <c r="O25" s="114">
        <v>0</v>
      </c>
      <c r="P25" s="134">
        <v>0</v>
      </c>
      <c r="Q25" s="46">
        <f t="shared" si="1"/>
        <v>0</v>
      </c>
      <c r="R25" s="46" t="str">
        <f t="shared" si="2"/>
        <v>-</v>
      </c>
      <c r="S25" s="46" t="str">
        <f t="shared" si="3"/>
        <v>-</v>
      </c>
    </row>
    <row r="26" spans="3:19" ht="15" x14ac:dyDescent="0.25">
      <c r="C26" s="155"/>
      <c r="D26" s="156"/>
      <c r="E26" s="74" t="s">
        <v>24</v>
      </c>
      <c r="F26" s="114">
        <v>0</v>
      </c>
      <c r="G26" s="114">
        <v>0</v>
      </c>
      <c r="H26" s="114">
        <v>0</v>
      </c>
      <c r="I26" s="114">
        <v>0</v>
      </c>
      <c r="J26" s="114">
        <v>0</v>
      </c>
      <c r="K26" s="114">
        <v>0</v>
      </c>
      <c r="L26" s="114">
        <v>0</v>
      </c>
      <c r="M26" s="114">
        <v>0</v>
      </c>
      <c r="N26" s="114">
        <v>0</v>
      </c>
      <c r="O26" s="114">
        <v>0</v>
      </c>
      <c r="P26" s="134">
        <v>0</v>
      </c>
      <c r="Q26" s="46">
        <f t="shared" si="1"/>
        <v>0</v>
      </c>
      <c r="R26" s="46" t="str">
        <f t="shared" si="2"/>
        <v>-</v>
      </c>
      <c r="S26" s="46" t="str">
        <f t="shared" si="3"/>
        <v>-</v>
      </c>
    </row>
    <row r="27" spans="3:19" ht="15" x14ac:dyDescent="0.25">
      <c r="C27" s="155"/>
      <c r="D27" s="156"/>
      <c r="E27" s="74" t="s">
        <v>25</v>
      </c>
      <c r="F27" s="114">
        <v>0</v>
      </c>
      <c r="G27" s="114">
        <v>0</v>
      </c>
      <c r="H27" s="114">
        <v>0</v>
      </c>
      <c r="I27" s="114">
        <v>0</v>
      </c>
      <c r="J27" s="114">
        <v>0</v>
      </c>
      <c r="K27" s="114">
        <v>0</v>
      </c>
      <c r="L27" s="114">
        <v>0</v>
      </c>
      <c r="M27" s="114">
        <v>0</v>
      </c>
      <c r="N27" s="114">
        <v>0</v>
      </c>
      <c r="O27" s="114">
        <v>0</v>
      </c>
      <c r="P27" s="134">
        <v>0</v>
      </c>
      <c r="Q27" s="46">
        <f t="shared" si="1"/>
        <v>0</v>
      </c>
      <c r="R27" s="46" t="str">
        <f t="shared" si="2"/>
        <v>-</v>
      </c>
      <c r="S27" s="46" t="str">
        <f t="shared" si="3"/>
        <v>-</v>
      </c>
    </row>
    <row r="28" spans="3:19" ht="15" x14ac:dyDescent="0.25">
      <c r="C28" s="155"/>
      <c r="D28" s="156"/>
      <c r="E28" s="74" t="s">
        <v>26</v>
      </c>
      <c r="F28" s="114">
        <v>176299</v>
      </c>
      <c r="G28" s="114">
        <v>172974</v>
      </c>
      <c r="H28" s="114">
        <v>164569</v>
      </c>
      <c r="I28" s="114">
        <v>152876</v>
      </c>
      <c r="J28" s="114">
        <v>144961</v>
      </c>
      <c r="K28" s="114">
        <v>105419</v>
      </c>
      <c r="L28" s="114">
        <v>48572</v>
      </c>
      <c r="M28" s="114">
        <v>82382</v>
      </c>
      <c r="N28" s="114">
        <v>58325</v>
      </c>
      <c r="O28" s="114">
        <v>30687</v>
      </c>
      <c r="P28" s="134">
        <v>0</v>
      </c>
      <c r="Q28" s="46">
        <f t="shared" si="1"/>
        <v>5.3902409856066921E-4</v>
      </c>
      <c r="R28" s="46">
        <f t="shared" si="2"/>
        <v>-0.47386198028289761</v>
      </c>
      <c r="S28" s="46">
        <f t="shared" si="3"/>
        <v>-0.82593775347562948</v>
      </c>
    </row>
    <row r="29" spans="3:19" ht="15" x14ac:dyDescent="0.25">
      <c r="C29" s="155"/>
      <c r="D29" s="156"/>
      <c r="E29" s="74" t="s">
        <v>27</v>
      </c>
      <c r="F29" s="114">
        <v>0</v>
      </c>
      <c r="G29" s="114">
        <v>0</v>
      </c>
      <c r="H29" s="114">
        <v>6539</v>
      </c>
      <c r="I29" s="114">
        <v>7200</v>
      </c>
      <c r="J29" s="114">
        <v>1670</v>
      </c>
      <c r="K29" s="114">
        <v>1883</v>
      </c>
      <c r="L29" s="114">
        <v>2321</v>
      </c>
      <c r="M29" s="114">
        <v>2745</v>
      </c>
      <c r="N29" s="114">
        <v>3482</v>
      </c>
      <c r="O29" s="114">
        <v>3986</v>
      </c>
      <c r="P29" s="134">
        <v>5301</v>
      </c>
      <c r="Q29" s="46">
        <f t="shared" si="1"/>
        <v>7.0014991913931875E-5</v>
      </c>
      <c r="R29" s="46">
        <f t="shared" si="2"/>
        <v>0.14474439977024689</v>
      </c>
      <c r="S29" s="46" t="str">
        <f t="shared" si="3"/>
        <v>-</v>
      </c>
    </row>
    <row r="30" spans="3:19" ht="15" x14ac:dyDescent="0.25">
      <c r="C30" s="155"/>
      <c r="D30" s="156"/>
      <c r="E30" s="74" t="s">
        <v>28</v>
      </c>
      <c r="F30" s="114">
        <v>0</v>
      </c>
      <c r="G30" s="114">
        <v>0</v>
      </c>
      <c r="H30" s="114">
        <v>0</v>
      </c>
      <c r="I30" s="114">
        <v>0</v>
      </c>
      <c r="J30" s="114">
        <v>0</v>
      </c>
      <c r="K30" s="114">
        <v>0</v>
      </c>
      <c r="L30" s="114">
        <v>0</v>
      </c>
      <c r="M30" s="114">
        <v>0</v>
      </c>
      <c r="N30" s="114">
        <v>0</v>
      </c>
      <c r="O30" s="114">
        <v>0</v>
      </c>
      <c r="P30" s="134">
        <v>0</v>
      </c>
      <c r="Q30" s="46">
        <f t="shared" si="1"/>
        <v>0</v>
      </c>
      <c r="R30" s="46" t="str">
        <f t="shared" si="2"/>
        <v>-</v>
      </c>
      <c r="S30" s="46" t="str">
        <f t="shared" si="3"/>
        <v>-</v>
      </c>
    </row>
    <row r="31" spans="3:19" ht="15" x14ac:dyDescent="0.25">
      <c r="C31" s="155"/>
      <c r="D31" s="156"/>
      <c r="E31" s="74" t="s">
        <v>29</v>
      </c>
      <c r="F31" s="114">
        <v>2114888</v>
      </c>
      <c r="G31" s="114">
        <v>2178300</v>
      </c>
      <c r="H31" s="114">
        <v>2239295</v>
      </c>
      <c r="I31" s="114">
        <v>2281860</v>
      </c>
      <c r="J31" s="114">
        <v>2492662</v>
      </c>
      <c r="K31" s="114">
        <v>2724418</v>
      </c>
      <c r="L31" s="114">
        <v>3203273</v>
      </c>
      <c r="M31" s="114">
        <v>3486298</v>
      </c>
      <c r="N31" s="114">
        <v>3869854</v>
      </c>
      <c r="O31" s="114">
        <v>4229301</v>
      </c>
      <c r="P31" s="134">
        <v>4429946</v>
      </c>
      <c r="Q31" s="46">
        <f t="shared" si="1"/>
        <v>7.4288629030753645E-2</v>
      </c>
      <c r="R31" s="46">
        <f t="shared" si="2"/>
        <v>9.288386590295139E-2</v>
      </c>
      <c r="S31" s="46">
        <f t="shared" si="3"/>
        <v>0.99977540181796853</v>
      </c>
    </row>
    <row r="32" spans="3:19" ht="15" x14ac:dyDescent="0.25">
      <c r="C32" s="155"/>
      <c r="D32" s="156"/>
      <c r="E32" s="74" t="s">
        <v>30</v>
      </c>
      <c r="F32" s="114">
        <v>0</v>
      </c>
      <c r="G32" s="114">
        <v>0</v>
      </c>
      <c r="H32" s="114">
        <v>0</v>
      </c>
      <c r="I32" s="114">
        <v>0</v>
      </c>
      <c r="J32" s="114">
        <v>0</v>
      </c>
      <c r="K32" s="114">
        <v>0</v>
      </c>
      <c r="L32" s="114">
        <v>426575</v>
      </c>
      <c r="M32" s="114">
        <v>648410</v>
      </c>
      <c r="N32" s="114">
        <v>1206550</v>
      </c>
      <c r="O32" s="130">
        <v>1206550</v>
      </c>
      <c r="P32" s="134">
        <v>0</v>
      </c>
      <c r="Q32" s="46">
        <f t="shared" si="1"/>
        <v>2.1193323756586682E-2</v>
      </c>
      <c r="R32" s="46">
        <f t="shared" si="2"/>
        <v>0</v>
      </c>
      <c r="S32" s="46" t="str">
        <f t="shared" si="3"/>
        <v>-</v>
      </c>
    </row>
    <row r="33" spans="3:19" ht="15" x14ac:dyDescent="0.25">
      <c r="C33" s="155"/>
      <c r="D33" s="156"/>
      <c r="E33" s="74" t="s">
        <v>31</v>
      </c>
      <c r="F33" s="114">
        <v>0</v>
      </c>
      <c r="G33" s="114">
        <v>0</v>
      </c>
      <c r="H33" s="114">
        <v>0</v>
      </c>
      <c r="I33" s="114">
        <v>0</v>
      </c>
      <c r="J33" s="114">
        <v>624268.8646868387</v>
      </c>
      <c r="K33" s="114">
        <v>642619.19295110973</v>
      </c>
      <c r="L33" s="114">
        <v>820291.37357884436</v>
      </c>
      <c r="M33" s="114">
        <v>805284.48339962726</v>
      </c>
      <c r="N33" s="114">
        <v>783043.10069662449</v>
      </c>
      <c r="O33" s="114">
        <v>841606.56590759452</v>
      </c>
      <c r="P33" s="134">
        <v>947948.62629856088</v>
      </c>
      <c r="Q33" s="46">
        <f t="shared" si="1"/>
        <v>1.4783009760846013E-2</v>
      </c>
      <c r="R33" s="46">
        <f t="shared" si="2"/>
        <v>7.4789580750880491E-2</v>
      </c>
      <c r="S33" s="46" t="str">
        <f t="shared" si="3"/>
        <v>-</v>
      </c>
    </row>
    <row r="34" spans="3:19" ht="15" x14ac:dyDescent="0.25">
      <c r="C34" s="155"/>
      <c r="D34" s="156"/>
      <c r="E34" s="74" t="s">
        <v>32</v>
      </c>
      <c r="F34" s="114">
        <v>333475</v>
      </c>
      <c r="G34" s="130">
        <v>286371.33333333331</v>
      </c>
      <c r="H34" s="130">
        <v>239267.66666666666</v>
      </c>
      <c r="I34" s="130">
        <v>192164</v>
      </c>
      <c r="J34" s="130">
        <v>145060.33333333334</v>
      </c>
      <c r="K34" s="130">
        <v>97956.666666666686</v>
      </c>
      <c r="L34" s="114">
        <v>50853</v>
      </c>
      <c r="M34" s="114"/>
      <c r="N34" s="114"/>
      <c r="O34" s="114"/>
      <c r="P34" s="134"/>
      <c r="Q34" s="46">
        <f t="shared" si="1"/>
        <v>0</v>
      </c>
      <c r="R34" s="46" t="str">
        <f t="shared" si="2"/>
        <v>-</v>
      </c>
      <c r="S34" s="46" t="str">
        <f t="shared" si="3"/>
        <v>-</v>
      </c>
    </row>
    <row r="35" spans="3:19" ht="15" x14ac:dyDescent="0.25">
      <c r="C35" s="155"/>
      <c r="D35" s="156"/>
      <c r="E35" s="74" t="s">
        <v>33</v>
      </c>
      <c r="F35" s="114">
        <v>0</v>
      </c>
      <c r="G35" s="114">
        <v>0</v>
      </c>
      <c r="H35" s="114">
        <v>0</v>
      </c>
      <c r="I35" s="114">
        <v>0</v>
      </c>
      <c r="J35" s="114">
        <v>0</v>
      </c>
      <c r="K35" s="114">
        <v>0</v>
      </c>
      <c r="L35" s="114">
        <v>0</v>
      </c>
      <c r="M35" s="114">
        <v>0</v>
      </c>
      <c r="N35" s="114">
        <v>0</v>
      </c>
      <c r="O35" s="114">
        <v>0</v>
      </c>
      <c r="P35" s="134">
        <v>0</v>
      </c>
      <c r="Q35" s="46">
        <f t="shared" si="1"/>
        <v>0</v>
      </c>
      <c r="R35" s="46" t="str">
        <f t="shared" si="2"/>
        <v>-</v>
      </c>
      <c r="S35" s="46" t="str">
        <f t="shared" si="3"/>
        <v>-</v>
      </c>
    </row>
    <row r="36" spans="3:19" ht="15" x14ac:dyDescent="0.25">
      <c r="C36" s="155"/>
      <c r="D36" s="156"/>
      <c r="E36" s="74" t="s">
        <v>34</v>
      </c>
      <c r="F36" s="114">
        <v>1429805</v>
      </c>
      <c r="G36" s="114">
        <v>1552843</v>
      </c>
      <c r="H36" s="114">
        <v>1690694</v>
      </c>
      <c r="I36" s="114">
        <v>1698794</v>
      </c>
      <c r="J36" s="114">
        <v>1753112</v>
      </c>
      <c r="K36" s="114">
        <v>1724008</v>
      </c>
      <c r="L36" s="114">
        <v>1366137</v>
      </c>
      <c r="M36" s="114">
        <v>1310385</v>
      </c>
      <c r="N36" s="114">
        <v>1314466</v>
      </c>
      <c r="O36" s="114">
        <v>1333673</v>
      </c>
      <c r="P36" s="134">
        <v>0</v>
      </c>
      <c r="Q36" s="46">
        <f t="shared" si="1"/>
        <v>2.3426268015762489E-2</v>
      </c>
      <c r="R36" s="46">
        <f t="shared" si="2"/>
        <v>1.4612017351532947E-2</v>
      </c>
      <c r="S36" s="46">
        <f t="shared" si="3"/>
        <v>-6.7234343144694564E-2</v>
      </c>
    </row>
    <row r="37" spans="3:19" ht="15" x14ac:dyDescent="0.25">
      <c r="C37" s="155"/>
      <c r="D37" s="156"/>
      <c r="E37" s="74" t="s">
        <v>40</v>
      </c>
      <c r="F37" s="114">
        <v>0</v>
      </c>
      <c r="G37" s="114">
        <v>0</v>
      </c>
      <c r="H37" s="114">
        <v>0</v>
      </c>
      <c r="I37" s="114">
        <v>0</v>
      </c>
      <c r="J37" s="114">
        <v>0</v>
      </c>
      <c r="K37" s="114">
        <v>0</v>
      </c>
      <c r="L37" s="114">
        <v>0</v>
      </c>
      <c r="M37" s="114">
        <v>0</v>
      </c>
      <c r="N37" s="114">
        <v>0</v>
      </c>
      <c r="O37" s="114">
        <v>0</v>
      </c>
      <c r="P37" s="134">
        <v>0</v>
      </c>
      <c r="Q37" s="46">
        <f t="shared" si="1"/>
        <v>0</v>
      </c>
      <c r="R37" s="46" t="str">
        <f t="shared" si="2"/>
        <v>-</v>
      </c>
      <c r="S37" s="46" t="str">
        <f t="shared" si="3"/>
        <v>-</v>
      </c>
    </row>
    <row r="38" spans="3:19" ht="15" x14ac:dyDescent="0.25">
      <c r="C38" s="155"/>
      <c r="D38" s="156"/>
      <c r="E38" s="74" t="s">
        <v>36</v>
      </c>
      <c r="F38" s="114">
        <v>270535</v>
      </c>
      <c r="G38" s="114">
        <v>381098</v>
      </c>
      <c r="H38" s="114">
        <v>450186</v>
      </c>
      <c r="I38" s="114">
        <v>672847</v>
      </c>
      <c r="J38" s="114">
        <v>885120</v>
      </c>
      <c r="K38" s="114">
        <v>759517</v>
      </c>
      <c r="L38" s="114">
        <v>1031471</v>
      </c>
      <c r="M38" s="114">
        <v>1888812</v>
      </c>
      <c r="N38" s="114">
        <v>2643359.95323963</v>
      </c>
      <c r="O38" s="114">
        <v>2806863.7252475787</v>
      </c>
      <c r="P38" s="134">
        <v>0</v>
      </c>
      <c r="Q38" s="46">
        <f t="shared" si="1"/>
        <v>4.9303196444234303E-2</v>
      </c>
      <c r="R38" s="46">
        <f t="shared" si="2"/>
        <v>6.1854524128491351E-2</v>
      </c>
      <c r="S38" s="46">
        <f t="shared" si="3"/>
        <v>9.3752332424550566</v>
      </c>
    </row>
    <row r="39" spans="3:19" ht="15" x14ac:dyDescent="0.25">
      <c r="C39" s="155"/>
      <c r="D39" s="156"/>
      <c r="E39" s="115" t="s">
        <v>56</v>
      </c>
      <c r="F39" s="114">
        <v>3842861.3649932817</v>
      </c>
      <c r="G39" s="114">
        <v>3963126.1864030249</v>
      </c>
      <c r="H39" s="114">
        <v>4106959.8785965517</v>
      </c>
      <c r="I39" s="114">
        <v>3848917.5870786435</v>
      </c>
      <c r="J39" s="114">
        <v>3739612.8474256648</v>
      </c>
      <c r="K39" s="114">
        <v>3606140.9030784876</v>
      </c>
      <c r="L39" s="114">
        <v>3757586.0000000005</v>
      </c>
      <c r="M39" s="114">
        <v>3704170</v>
      </c>
      <c r="N39" s="114">
        <v>3729622.0000000005</v>
      </c>
      <c r="O39" s="114">
        <v>3742768</v>
      </c>
      <c r="P39" s="135">
        <v>0</v>
      </c>
      <c r="Q39" s="46">
        <f t="shared" si="1"/>
        <v>6.5742566797722779E-2</v>
      </c>
      <c r="R39" s="46">
        <f t="shared" si="2"/>
        <v>3.5247539831113617E-3</v>
      </c>
      <c r="S39" s="46">
        <f t="shared" si="3"/>
        <v>-2.6046571938578511E-2</v>
      </c>
    </row>
    <row r="40" spans="3:19" ht="15.75" thickBot="1" x14ac:dyDescent="0.3">
      <c r="C40" s="151"/>
      <c r="D40" s="152"/>
      <c r="E40" s="113" t="s">
        <v>57</v>
      </c>
      <c r="F40" s="50">
        <f t="shared" ref="F40:O40" si="4">SUM(F8:F39)</f>
        <v>46194620.364993282</v>
      </c>
      <c r="G40" s="50">
        <f t="shared" si="4"/>
        <v>43554482.519736364</v>
      </c>
      <c r="H40" s="50">
        <f t="shared" si="4"/>
        <v>51499837.545263216</v>
      </c>
      <c r="I40" s="50">
        <f t="shared" si="4"/>
        <v>54872588.587078646</v>
      </c>
      <c r="J40" s="50">
        <f t="shared" si="4"/>
        <v>46885706.045445837</v>
      </c>
      <c r="K40" s="50">
        <f t="shared" si="4"/>
        <v>48808300.762696266</v>
      </c>
      <c r="L40" s="50">
        <f t="shared" si="4"/>
        <v>50993449.373578846</v>
      </c>
      <c r="M40" s="50">
        <f t="shared" si="4"/>
        <v>52643715.48339963</v>
      </c>
      <c r="N40" s="50">
        <f t="shared" si="4"/>
        <v>54997650.053936251</v>
      </c>
      <c r="O40" s="50">
        <f t="shared" si="4"/>
        <v>56930664.291155174</v>
      </c>
      <c r="P40" s="136" t="s">
        <v>132</v>
      </c>
      <c r="Q40" s="111">
        <f t="shared" si="1"/>
        <v>1</v>
      </c>
    </row>
    <row r="41" spans="3:19" ht="16.5" thickTop="1" thickBot="1" x14ac:dyDescent="0.3">
      <c r="C41" s="153"/>
      <c r="D41" s="154"/>
      <c r="E41" s="112" t="s">
        <v>58</v>
      </c>
      <c r="F41" s="50">
        <v>38118144</v>
      </c>
      <c r="G41" s="50">
        <v>42466112</v>
      </c>
      <c r="H41" s="50">
        <v>42723584</v>
      </c>
      <c r="I41" s="50">
        <v>44680068</v>
      </c>
      <c r="J41" s="50">
        <v>45825484</v>
      </c>
      <c r="K41" s="50">
        <v>47742264</v>
      </c>
      <c r="L41" s="50">
        <v>49307776</v>
      </c>
      <c r="M41" s="50">
        <v>50808544</v>
      </c>
      <c r="N41" s="50">
        <v>52624232</v>
      </c>
      <c r="O41" s="50">
        <v>54510724</v>
      </c>
      <c r="P41" s="137" t="s">
        <v>132</v>
      </c>
      <c r="Q41" s="111">
        <f t="shared" si="1"/>
        <v>0.95749320122493042</v>
      </c>
      <c r="R41" s="46">
        <f>IF(OR(O41=0, N41=0),"-",O41/N41-1)</f>
        <v>3.584835214317228E-2</v>
      </c>
      <c r="S41" s="46">
        <f>IF(OR(O41=0, F41=0),"-",O41/F41-1)</f>
        <v>0.43004664655236091</v>
      </c>
    </row>
    <row r="42" spans="3:19" ht="15.75" thickTop="1" x14ac:dyDescent="0.25">
      <c r="E42" s="51" t="s">
        <v>59</v>
      </c>
      <c r="F42" s="108"/>
      <c r="G42" s="108">
        <f t="shared" ref="G42:O42" si="5">G41/F41-1</f>
        <v>0.11406557465127376</v>
      </c>
      <c r="H42" s="108">
        <f t="shared" si="5"/>
        <v>6.062999127398383E-3</v>
      </c>
      <c r="I42" s="108">
        <f t="shared" si="5"/>
        <v>4.5794004547933032E-2</v>
      </c>
      <c r="J42" s="108">
        <f t="shared" si="5"/>
        <v>2.5635950240720407E-2</v>
      </c>
      <c r="K42" s="108">
        <f t="shared" si="5"/>
        <v>4.1827817901497699E-2</v>
      </c>
      <c r="L42" s="108">
        <f t="shared" si="5"/>
        <v>3.2790904092860007E-2</v>
      </c>
      <c r="M42" s="108">
        <f t="shared" si="5"/>
        <v>3.0436740849962396E-2</v>
      </c>
      <c r="N42" s="108">
        <f t="shared" si="5"/>
        <v>3.5735879382806202E-2</v>
      </c>
      <c r="O42" s="109">
        <f t="shared" si="5"/>
        <v>3.584835214317228E-2</v>
      </c>
      <c r="P42" s="109"/>
      <c r="S42" s="119"/>
    </row>
    <row r="43" spans="3:19" x14ac:dyDescent="0.15">
      <c r="F43" s="3"/>
      <c r="G43" s="3"/>
    </row>
    <row r="44" spans="3:19" x14ac:dyDescent="0.15">
      <c r="F44" s="3"/>
      <c r="G44" s="3"/>
    </row>
  </sheetData>
  <mergeCells count="38">
    <mergeCell ref="E3:P3"/>
    <mergeCell ref="E6:P6"/>
    <mergeCell ref="C12:D12"/>
    <mergeCell ref="C6:D6"/>
    <mergeCell ref="C7:D7"/>
    <mergeCell ref="C8:D8"/>
    <mergeCell ref="C9:D9"/>
    <mergeCell ref="C10:D10"/>
    <mergeCell ref="C11:D11"/>
    <mergeCell ref="C24:D24"/>
    <mergeCell ref="C13:D13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C23:D23"/>
    <mergeCell ref="C36:D36"/>
    <mergeCell ref="C25:D25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C35:D35"/>
    <mergeCell ref="C37:D37"/>
    <mergeCell ref="C38:D38"/>
    <mergeCell ref="C39:D39"/>
    <mergeCell ref="C40:D40"/>
    <mergeCell ref="C41:D41"/>
  </mergeCells>
  <conditionalFormatting sqref="E7:Q7 F8:O39 F42:P42">
    <cfRule type="cellIs" dxfId="233" priority="112" operator="equal">
      <formula>0</formula>
    </cfRule>
  </conditionalFormatting>
  <conditionalFormatting sqref="R7">
    <cfRule type="cellIs" dxfId="232" priority="79" operator="equal">
      <formula>0</formula>
    </cfRule>
  </conditionalFormatting>
  <conditionalFormatting sqref="E8:E41">
    <cfRule type="cellIs" dxfId="231" priority="81" operator="equal">
      <formula>0</formula>
    </cfRule>
  </conditionalFormatting>
  <conditionalFormatting sqref="S7">
    <cfRule type="cellIs" dxfId="230" priority="80" operator="equal">
      <formula>0</formula>
    </cfRule>
  </conditionalFormatting>
  <conditionalFormatting sqref="R8:S39">
    <cfRule type="cellIs" dxfId="229" priority="77" operator="equal">
      <formula>0</formula>
    </cfRule>
  </conditionalFormatting>
  <conditionalFormatting sqref="R8:S39">
    <cfRule type="dataBar" priority="78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{3AD7FD3F-281A-46A1-8585-2B0C38033F7B}</x14:id>
        </ext>
      </extLst>
    </cfRule>
  </conditionalFormatting>
  <conditionalFormatting sqref="Q8:Q39">
    <cfRule type="cellIs" dxfId="228" priority="75" operator="equal">
      <formula>0</formula>
    </cfRule>
  </conditionalFormatting>
  <conditionalFormatting sqref="Q40:Q41">
    <cfRule type="cellIs" dxfId="227" priority="71" operator="equal">
      <formula>0</formula>
    </cfRule>
  </conditionalFormatting>
  <conditionalFormatting sqref="Q8:Q39">
    <cfRule type="dataBar" priority="76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{F2349BAC-7FD5-42CD-AA07-578A032B58E4}</x14:id>
        </ext>
      </extLst>
    </cfRule>
  </conditionalFormatting>
  <conditionalFormatting sqref="R41:S41">
    <cfRule type="cellIs" dxfId="226" priority="73" operator="equal">
      <formula>0</formula>
    </cfRule>
  </conditionalFormatting>
  <conditionalFormatting sqref="R41:S41">
    <cfRule type="dataBar" priority="74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{2C41E32B-C2FD-4FF7-9B1C-661D0EEC0E82}</x14:id>
        </ext>
      </extLst>
    </cfRule>
  </conditionalFormatting>
  <conditionalFormatting sqref="Q40:Q41">
    <cfRule type="dataBar" priority="72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{680CAF88-25D5-4736-BF95-12D6B911AE40}</x14:id>
        </ext>
      </extLst>
    </cfRule>
  </conditionalFormatting>
  <conditionalFormatting sqref="E42">
    <cfRule type="cellIs" dxfId="225" priority="35" operator="equal">
      <formula>0</formula>
    </cfRule>
  </conditionalFormatting>
  <conditionalFormatting sqref="C40:C41">
    <cfRule type="cellIs" dxfId="224" priority="29" operator="equal">
      <formula>0</formula>
    </cfRule>
  </conditionalFormatting>
  <conditionalFormatting sqref="C7">
    <cfRule type="cellIs" dxfId="223" priority="31" operator="equal">
      <formula>0</formula>
    </cfRule>
  </conditionalFormatting>
  <conditionalFormatting sqref="C8:C39">
    <cfRule type="cellIs" dxfId="222" priority="30" operator="equal">
      <formula>0</formula>
    </cfRule>
  </conditionalFormatting>
  <conditionalFormatting sqref="F42:P42">
    <cfRule type="dataBar" priority="119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{31AD68F6-EF60-42F2-8364-D1F822761079}</x14:id>
        </ext>
      </extLst>
    </cfRule>
  </conditionalFormatting>
  <conditionalFormatting sqref="C6">
    <cfRule type="cellIs" dxfId="221" priority="6" operator="equal">
      <formula>0</formula>
    </cfRule>
  </conditionalFormatting>
  <conditionalFormatting sqref="P8:P39">
    <cfRule type="cellIs" dxfId="220" priority="1" operator="equal">
      <formula>0</formula>
    </cfRule>
  </conditionalFormatting>
  <pageMargins left="0.70866141732283472" right="0.70866141732283472" top="0.55118110236220474" bottom="0.35433070866141736" header="0.31496062992125984" footer="0.31496062992125984"/>
  <pageSetup paperSize="9" scale="46" fitToHeight="6" orientation="landscape" r:id="rId1"/>
  <headerFooter>
    <oddHeader>&amp;L&amp;F&amp;R&amp;A</oddHeader>
    <oddFooter>&amp;R&amp;P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3AD7FD3F-281A-46A1-8585-2B0C38033F7B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R8:S39</xm:sqref>
        </x14:conditionalFormatting>
        <x14:conditionalFormatting xmlns:xm="http://schemas.microsoft.com/office/excel/2006/main">
          <x14:cfRule type="dataBar" id="{F2349BAC-7FD5-42CD-AA07-578A032B58E4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Q8:Q39</xm:sqref>
        </x14:conditionalFormatting>
        <x14:conditionalFormatting xmlns:xm="http://schemas.microsoft.com/office/excel/2006/main">
          <x14:cfRule type="dataBar" id="{2C41E32B-C2FD-4FF7-9B1C-661D0EEC0E82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R41:S41</xm:sqref>
        </x14:conditionalFormatting>
        <x14:conditionalFormatting xmlns:xm="http://schemas.microsoft.com/office/excel/2006/main">
          <x14:cfRule type="dataBar" id="{680CAF88-25D5-4736-BF95-12D6B911AE40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Q40:Q41</xm:sqref>
        </x14:conditionalFormatting>
        <x14:conditionalFormatting xmlns:xm="http://schemas.microsoft.com/office/excel/2006/main">
          <x14:cfRule type="dataBar" id="{31AD68F6-EF60-42F2-8364-D1F822761079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F42:P42</xm:sqref>
        </x14:conditionalFormatting>
      </x14:conditionalFormattings>
    </ext>
    <ext xmlns:x14="http://schemas.microsoft.com/office/spreadsheetml/2009/9/main" uri="{05C60535-1F16-4fd2-B633-F4F36F0B64E0}">
      <x14:sparklineGroups xmlns:xm="http://schemas.microsoft.com/office/excel/2006/main">
        <x14:sparklineGroup manualMax="0" manualMin="0"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'Number of policies'!H8:O8</xm:f>
              <xm:sqref>C8</xm:sqref>
            </x14:sparkline>
            <x14:sparkline>
              <xm:f>'Number of policies'!H9:O9</xm:f>
              <xm:sqref>C9</xm:sqref>
            </x14:sparkline>
            <x14:sparkline>
              <xm:f>'Number of policies'!H10:O10</xm:f>
              <xm:sqref>C10</xm:sqref>
            </x14:sparkline>
            <x14:sparkline>
              <xm:f>'Number of policies'!H11:O11</xm:f>
              <xm:sqref>C11</xm:sqref>
            </x14:sparkline>
            <x14:sparkline>
              <xm:f>'Number of policies'!H12:O12</xm:f>
              <xm:sqref>C12</xm:sqref>
            </x14:sparkline>
            <x14:sparkline>
              <xm:f>'Number of policies'!H13:O13</xm:f>
              <xm:sqref>C13</xm:sqref>
            </x14:sparkline>
            <x14:sparkline>
              <xm:f>'Number of policies'!H14:O14</xm:f>
              <xm:sqref>C14</xm:sqref>
            </x14:sparkline>
            <x14:sparkline>
              <xm:f>'Number of policies'!H15:O15</xm:f>
              <xm:sqref>C15</xm:sqref>
            </x14:sparkline>
            <x14:sparkline>
              <xm:f>'Number of policies'!H16:O16</xm:f>
              <xm:sqref>C16</xm:sqref>
            </x14:sparkline>
            <x14:sparkline>
              <xm:f>'Number of policies'!H17:O17</xm:f>
              <xm:sqref>C17</xm:sqref>
            </x14:sparkline>
            <x14:sparkline>
              <xm:f>'Number of policies'!H18:O18</xm:f>
              <xm:sqref>C18</xm:sqref>
            </x14:sparkline>
            <x14:sparkline>
              <xm:f>'Number of policies'!H19:O19</xm:f>
              <xm:sqref>C19</xm:sqref>
            </x14:sparkline>
            <x14:sparkline>
              <xm:f>'Number of policies'!H20:O20</xm:f>
              <xm:sqref>C20</xm:sqref>
            </x14:sparkline>
            <x14:sparkline>
              <xm:f>'Number of policies'!H21:O21</xm:f>
              <xm:sqref>C21</xm:sqref>
            </x14:sparkline>
            <x14:sparkline>
              <xm:f>'Number of policies'!H22:O22</xm:f>
              <xm:sqref>C22</xm:sqref>
            </x14:sparkline>
            <x14:sparkline>
              <xm:f>'Number of policies'!H23:O23</xm:f>
              <xm:sqref>C23</xm:sqref>
            </x14:sparkline>
            <x14:sparkline>
              <xm:f>'Number of policies'!H24:O24</xm:f>
              <xm:sqref>C24</xm:sqref>
            </x14:sparkline>
            <x14:sparkline>
              <xm:f>'Number of policies'!H25:O25</xm:f>
              <xm:sqref>C25</xm:sqref>
            </x14:sparkline>
            <x14:sparkline>
              <xm:f>'Number of policies'!H26:O26</xm:f>
              <xm:sqref>C26</xm:sqref>
            </x14:sparkline>
            <x14:sparkline>
              <xm:f>'Number of policies'!H27:O27</xm:f>
              <xm:sqref>C27</xm:sqref>
            </x14:sparkline>
            <x14:sparkline>
              <xm:f>'Number of policies'!H28:O28</xm:f>
              <xm:sqref>C28</xm:sqref>
            </x14:sparkline>
            <x14:sparkline>
              <xm:f>'Number of policies'!H29:O29</xm:f>
              <xm:sqref>C29</xm:sqref>
            </x14:sparkline>
            <x14:sparkline>
              <xm:f>'Number of policies'!H30:O30</xm:f>
              <xm:sqref>C30</xm:sqref>
            </x14:sparkline>
            <x14:sparkline>
              <xm:f>'Number of policies'!H31:O31</xm:f>
              <xm:sqref>C31</xm:sqref>
            </x14:sparkline>
            <x14:sparkline>
              <xm:f>'Number of policies'!H32:O32</xm:f>
              <xm:sqref>C32</xm:sqref>
            </x14:sparkline>
            <x14:sparkline>
              <xm:f>'Number of policies'!H33:O33</xm:f>
              <xm:sqref>C33</xm:sqref>
            </x14:sparkline>
            <x14:sparkline>
              <xm:f>'Number of policies'!H34:O34</xm:f>
              <xm:sqref>C34</xm:sqref>
            </x14:sparkline>
            <x14:sparkline>
              <xm:f>'Number of policies'!H35:O35</xm:f>
              <xm:sqref>C35</xm:sqref>
            </x14:sparkline>
            <x14:sparkline>
              <xm:f>'Number of policies'!H36:O36</xm:f>
              <xm:sqref>C36</xm:sqref>
            </x14:sparkline>
            <x14:sparkline>
              <xm:f>'Number of policies'!H37:O37</xm:f>
              <xm:sqref>C37</xm:sqref>
            </x14:sparkline>
            <x14:sparkline>
              <xm:f>'Number of policies'!H38:O38</xm:f>
              <xm:sqref>C38</xm:sqref>
            </x14:sparkline>
            <x14:sparkline>
              <xm:f>'Number of policies'!H39:O39</xm:f>
              <xm:sqref>C39</xm:sqref>
            </x14:sparkline>
            <x14:sparkline>
              <xm:f>'Number of policies'!H40:O40</xm:f>
              <xm:sqref>C40</xm:sqref>
            </x14:sparkline>
            <x14:sparkline>
              <xm:f>'Number of policies'!H41:O41</xm:f>
              <xm:sqref>C41</xm:sqref>
            </x14:sparkline>
          </x14:sparklines>
        </x14:sparklineGroup>
      </x14:sparklineGroup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theme="9" tint="0.39997558519241921"/>
    <pageSetUpPr fitToPage="1"/>
  </sheetPr>
  <dimension ref="C3:S44"/>
  <sheetViews>
    <sheetView showGridLines="0" zoomScale="80" zoomScaleNormal="80" workbookViewId="0">
      <pane xSplit="5" ySplit="4" topLeftCell="F20" activePane="bottomRight" state="frozen"/>
      <selection pane="topRight" activeCell="F1" sqref="F1"/>
      <selection pane="bottomLeft" activeCell="A4" sqref="A4"/>
      <selection pane="bottomRight" activeCell="H23" sqref="H23"/>
    </sheetView>
  </sheetViews>
  <sheetFormatPr defaultRowHeight="10.5" x14ac:dyDescent="0.15"/>
  <cols>
    <col min="1" max="1" width="8.7109375" style="2" customWidth="1"/>
    <col min="2" max="2" width="8" style="2" customWidth="1"/>
    <col min="3" max="3" width="11.7109375" style="2" customWidth="1"/>
    <col min="4" max="4" width="13.5703125" style="2" customWidth="1"/>
    <col min="5" max="5" width="10.28515625" style="2" customWidth="1"/>
    <col min="6" max="19" width="18.7109375" style="2" customWidth="1"/>
    <col min="20" max="16384" width="9.140625" style="2"/>
  </cols>
  <sheetData>
    <row r="3" spans="3:19" ht="18.75" x14ac:dyDescent="0.15">
      <c r="E3" s="157" t="s">
        <v>119</v>
      </c>
      <c r="F3" s="158"/>
      <c r="G3" s="158"/>
      <c r="H3" s="158"/>
      <c r="I3" s="158"/>
      <c r="J3" s="158"/>
      <c r="K3" s="158"/>
      <c r="L3" s="158"/>
      <c r="M3" s="158"/>
      <c r="N3" s="158"/>
      <c r="O3" s="158"/>
      <c r="P3" s="159"/>
    </row>
    <row r="4" spans="3:19" x14ac:dyDescent="0.15">
      <c r="E4" s="123"/>
    </row>
    <row r="5" spans="3:19" ht="16.5" customHeight="1" x14ac:dyDescent="0.15"/>
    <row r="6" spans="3:19" ht="18.75" x14ac:dyDescent="0.25">
      <c r="C6" s="160" t="s">
        <v>126</v>
      </c>
      <c r="D6" s="161"/>
      <c r="E6" s="157" t="s">
        <v>120</v>
      </c>
      <c r="F6" s="158"/>
      <c r="G6" s="158"/>
      <c r="H6" s="158"/>
      <c r="I6" s="158"/>
      <c r="J6" s="158"/>
      <c r="K6" s="158"/>
      <c r="L6" s="158"/>
      <c r="M6" s="158"/>
      <c r="N6" s="158"/>
      <c r="O6" s="158"/>
      <c r="P6" s="159"/>
      <c r="R6" s="117"/>
      <c r="S6" s="117"/>
    </row>
    <row r="7" spans="3:19" ht="15" x14ac:dyDescent="0.15">
      <c r="C7" s="162" t="s">
        <v>52</v>
      </c>
      <c r="D7" s="163"/>
      <c r="E7" s="56">
        <v>1</v>
      </c>
      <c r="F7" s="57">
        <v>2004</v>
      </c>
      <c r="G7" s="57">
        <f t="shared" ref="G7:P7" si="0">F7+1</f>
        <v>2005</v>
      </c>
      <c r="H7" s="57">
        <f t="shared" si="0"/>
        <v>2006</v>
      </c>
      <c r="I7" s="57">
        <f t="shared" si="0"/>
        <v>2007</v>
      </c>
      <c r="J7" s="57">
        <f t="shared" si="0"/>
        <v>2008</v>
      </c>
      <c r="K7" s="57">
        <f t="shared" si="0"/>
        <v>2009</v>
      </c>
      <c r="L7" s="57">
        <f t="shared" si="0"/>
        <v>2010</v>
      </c>
      <c r="M7" s="57">
        <f t="shared" si="0"/>
        <v>2011</v>
      </c>
      <c r="N7" s="57">
        <f t="shared" si="0"/>
        <v>2012</v>
      </c>
      <c r="O7" s="57">
        <f t="shared" si="0"/>
        <v>2013</v>
      </c>
      <c r="P7" s="57">
        <f t="shared" si="0"/>
        <v>2014</v>
      </c>
      <c r="Q7" s="71" t="s">
        <v>53</v>
      </c>
      <c r="R7" s="42" t="s">
        <v>63</v>
      </c>
      <c r="S7" s="43" t="s">
        <v>64</v>
      </c>
    </row>
    <row r="8" spans="3:19" ht="15" x14ac:dyDescent="0.25">
      <c r="C8" s="155"/>
      <c r="D8" s="156"/>
      <c r="E8" s="74" t="s">
        <v>4</v>
      </c>
      <c r="F8" s="139">
        <v>1511099</v>
      </c>
      <c r="G8" s="122">
        <v>1599173</v>
      </c>
      <c r="H8" s="122">
        <v>1665687</v>
      </c>
      <c r="I8" s="122">
        <v>1746559</v>
      </c>
      <c r="J8" s="122">
        <v>1818740</v>
      </c>
      <c r="K8" s="122">
        <v>2213180</v>
      </c>
      <c r="L8" s="122">
        <v>2731725</v>
      </c>
      <c r="M8" s="122">
        <v>2827214</v>
      </c>
      <c r="N8" s="122">
        <v>2926376</v>
      </c>
      <c r="O8" s="122">
        <v>3383390</v>
      </c>
      <c r="P8" s="133">
        <v>0</v>
      </c>
      <c r="Q8" s="46">
        <f>O8/$O$40</f>
        <v>0.74986097472387303</v>
      </c>
      <c r="R8" s="46">
        <f>IF(OR(O8=0, N8=0),"-",O8/N8-1)</f>
        <v>0.1561706356257706</v>
      </c>
      <c r="S8" s="46">
        <f>IF(OR(O8=0,F8=0),"-",O8/F8-1)</f>
        <v>1.2390260333704144</v>
      </c>
    </row>
    <row r="9" spans="3:19" ht="15" x14ac:dyDescent="0.25">
      <c r="C9" s="155"/>
      <c r="D9" s="156"/>
      <c r="E9" s="74" t="s">
        <v>5</v>
      </c>
      <c r="F9" s="114">
        <v>0</v>
      </c>
      <c r="G9" s="114">
        <v>0</v>
      </c>
      <c r="H9" s="114">
        <v>0</v>
      </c>
      <c r="I9" s="114">
        <v>0</v>
      </c>
      <c r="J9" s="114">
        <v>0</v>
      </c>
      <c r="K9" s="114">
        <v>0</v>
      </c>
      <c r="L9" s="114">
        <v>0</v>
      </c>
      <c r="M9" s="114">
        <v>0</v>
      </c>
      <c r="N9" s="114">
        <v>0</v>
      </c>
      <c r="O9" s="114">
        <v>0</v>
      </c>
      <c r="P9" s="134">
        <v>0</v>
      </c>
      <c r="Q9" s="46">
        <f t="shared" ref="Q9:Q41" si="1">O9/$O$40</f>
        <v>0</v>
      </c>
      <c r="R9" s="46" t="str">
        <f t="shared" ref="R9:R39" si="2">IF(OR(O9=0, N9=0),"-",O9/N9-1)</f>
        <v>-</v>
      </c>
      <c r="S9" s="46" t="str">
        <f t="shared" ref="S9:S39" si="3">IF(OR(O9=0,F9=0),"-",O9/F9-1)</f>
        <v>-</v>
      </c>
    </row>
    <row r="10" spans="3:19" ht="15" x14ac:dyDescent="0.25">
      <c r="C10" s="155"/>
      <c r="D10" s="156"/>
      <c r="E10" s="74" t="s">
        <v>6</v>
      </c>
      <c r="F10" s="114">
        <v>0</v>
      </c>
      <c r="G10" s="114">
        <v>0</v>
      </c>
      <c r="H10" s="114">
        <v>0</v>
      </c>
      <c r="I10" s="114">
        <v>188</v>
      </c>
      <c r="J10" s="114">
        <v>71</v>
      </c>
      <c r="K10" s="114">
        <v>47</v>
      </c>
      <c r="L10" s="114">
        <v>108</v>
      </c>
      <c r="M10" s="114">
        <v>107</v>
      </c>
      <c r="N10" s="114">
        <v>0</v>
      </c>
      <c r="O10" s="114">
        <v>0</v>
      </c>
      <c r="P10" s="134">
        <v>0</v>
      </c>
      <c r="Q10" s="46">
        <f t="shared" si="1"/>
        <v>0</v>
      </c>
      <c r="R10" s="46" t="str">
        <f t="shared" si="2"/>
        <v>-</v>
      </c>
      <c r="S10" s="46" t="str">
        <f t="shared" si="3"/>
        <v>-</v>
      </c>
    </row>
    <row r="11" spans="3:19" ht="15" x14ac:dyDescent="0.25">
      <c r="C11" s="155"/>
      <c r="D11" s="156"/>
      <c r="E11" s="74" t="s">
        <v>8</v>
      </c>
      <c r="F11" s="114">
        <v>0</v>
      </c>
      <c r="G11" s="114">
        <v>0</v>
      </c>
      <c r="H11" s="114">
        <v>0</v>
      </c>
      <c r="I11" s="114">
        <v>0</v>
      </c>
      <c r="J11" s="114">
        <v>0</v>
      </c>
      <c r="K11" s="114">
        <v>0</v>
      </c>
      <c r="L11" s="114">
        <v>0</v>
      </c>
      <c r="M11" s="114">
        <v>0</v>
      </c>
      <c r="N11" s="114">
        <v>0</v>
      </c>
      <c r="O11" s="114">
        <v>0</v>
      </c>
      <c r="P11" s="134">
        <v>0</v>
      </c>
      <c r="Q11" s="46">
        <f t="shared" si="1"/>
        <v>0</v>
      </c>
      <c r="R11" s="46" t="str">
        <f t="shared" si="2"/>
        <v>-</v>
      </c>
      <c r="S11" s="46" t="str">
        <f t="shared" si="3"/>
        <v>-</v>
      </c>
    </row>
    <row r="12" spans="3:19" ht="15" x14ac:dyDescent="0.25">
      <c r="C12" s="155"/>
      <c r="D12" s="156"/>
      <c r="E12" s="74" t="s">
        <v>10</v>
      </c>
      <c r="F12" s="114">
        <v>0</v>
      </c>
      <c r="G12" s="114">
        <v>0</v>
      </c>
      <c r="H12" s="114">
        <v>0</v>
      </c>
      <c r="I12" s="114">
        <v>0</v>
      </c>
      <c r="J12" s="114">
        <v>0</v>
      </c>
      <c r="K12" s="114">
        <v>0</v>
      </c>
      <c r="L12" s="114">
        <v>0</v>
      </c>
      <c r="M12" s="114">
        <v>0</v>
      </c>
      <c r="N12" s="114">
        <v>0</v>
      </c>
      <c r="O12" s="114">
        <v>0</v>
      </c>
      <c r="P12" s="134">
        <v>0</v>
      </c>
      <c r="Q12" s="46">
        <f t="shared" si="1"/>
        <v>0</v>
      </c>
      <c r="R12" s="46" t="str">
        <f t="shared" si="2"/>
        <v>-</v>
      </c>
      <c r="S12" s="46" t="str">
        <f t="shared" si="3"/>
        <v>-</v>
      </c>
    </row>
    <row r="13" spans="3:19" ht="15" x14ac:dyDescent="0.25">
      <c r="C13" s="155"/>
      <c r="D13" s="156"/>
      <c r="E13" s="74" t="s">
        <v>39</v>
      </c>
      <c r="F13" s="114">
        <v>0</v>
      </c>
      <c r="G13" s="114">
        <v>0</v>
      </c>
      <c r="H13" s="114">
        <v>0</v>
      </c>
      <c r="I13" s="114">
        <v>0</v>
      </c>
      <c r="J13" s="114">
        <v>48673</v>
      </c>
      <c r="K13" s="114">
        <v>62666</v>
      </c>
      <c r="L13" s="114">
        <v>67531</v>
      </c>
      <c r="M13" s="114">
        <v>72654</v>
      </c>
      <c r="N13" s="114">
        <v>80422</v>
      </c>
      <c r="O13" s="114">
        <v>86872</v>
      </c>
      <c r="P13" s="134">
        <v>95330</v>
      </c>
      <c r="Q13" s="46">
        <f t="shared" si="1"/>
        <v>1.9253447753942731E-2</v>
      </c>
      <c r="R13" s="46">
        <f t="shared" si="2"/>
        <v>8.020193479396176E-2</v>
      </c>
      <c r="S13" s="46" t="str">
        <f t="shared" si="3"/>
        <v>-</v>
      </c>
    </row>
    <row r="14" spans="3:19" ht="15" x14ac:dyDescent="0.25">
      <c r="C14" s="155"/>
      <c r="D14" s="156"/>
      <c r="E14" s="74" t="s">
        <v>12</v>
      </c>
      <c r="F14" s="114">
        <v>0</v>
      </c>
      <c r="G14" s="114">
        <v>0</v>
      </c>
      <c r="H14" s="114">
        <v>0</v>
      </c>
      <c r="I14" s="114">
        <v>0</v>
      </c>
      <c r="J14" s="114">
        <v>0</v>
      </c>
      <c r="K14" s="114">
        <v>0</v>
      </c>
      <c r="L14" s="114">
        <v>0</v>
      </c>
      <c r="M14" s="114">
        <v>0</v>
      </c>
      <c r="N14" s="114">
        <v>0</v>
      </c>
      <c r="O14" s="114">
        <v>0</v>
      </c>
      <c r="P14" s="134">
        <v>0</v>
      </c>
      <c r="Q14" s="46">
        <f t="shared" si="1"/>
        <v>0</v>
      </c>
      <c r="R14" s="46" t="str">
        <f t="shared" si="2"/>
        <v>-</v>
      </c>
      <c r="S14" s="46" t="str">
        <f t="shared" si="3"/>
        <v>-</v>
      </c>
    </row>
    <row r="15" spans="3:19" ht="15" x14ac:dyDescent="0.25">
      <c r="C15" s="155"/>
      <c r="D15" s="156"/>
      <c r="E15" s="74" t="s">
        <v>13</v>
      </c>
      <c r="F15" s="114">
        <v>0</v>
      </c>
      <c r="G15" s="114">
        <v>0</v>
      </c>
      <c r="H15" s="114">
        <v>0</v>
      </c>
      <c r="I15" s="114">
        <v>0</v>
      </c>
      <c r="J15" s="114">
        <v>0</v>
      </c>
      <c r="K15" s="114">
        <v>0</v>
      </c>
      <c r="L15" s="114">
        <v>0</v>
      </c>
      <c r="M15" s="114">
        <v>0</v>
      </c>
      <c r="N15" s="114">
        <v>0</v>
      </c>
      <c r="O15" s="114">
        <v>0</v>
      </c>
      <c r="P15" s="134">
        <v>0</v>
      </c>
      <c r="Q15" s="46">
        <f t="shared" si="1"/>
        <v>0</v>
      </c>
      <c r="R15" s="46" t="str">
        <f t="shared" si="2"/>
        <v>-</v>
      </c>
      <c r="S15" s="46" t="str">
        <f t="shared" si="3"/>
        <v>-</v>
      </c>
    </row>
    <row r="16" spans="3:19" ht="15" x14ac:dyDescent="0.25">
      <c r="C16" s="155"/>
      <c r="D16" s="156"/>
      <c r="E16" s="74" t="s">
        <v>14</v>
      </c>
      <c r="F16" s="114">
        <v>3139</v>
      </c>
      <c r="G16" s="114">
        <v>0</v>
      </c>
      <c r="H16" s="114">
        <v>0</v>
      </c>
      <c r="I16" s="114">
        <v>0</v>
      </c>
      <c r="J16" s="114">
        <v>0</v>
      </c>
      <c r="K16" s="114">
        <v>0</v>
      </c>
      <c r="L16" s="114">
        <v>0</v>
      </c>
      <c r="M16" s="114">
        <v>0</v>
      </c>
      <c r="N16" s="114">
        <v>0</v>
      </c>
      <c r="O16" s="114">
        <v>0</v>
      </c>
      <c r="P16" s="134">
        <v>0</v>
      </c>
      <c r="Q16" s="46">
        <f t="shared" si="1"/>
        <v>0</v>
      </c>
      <c r="R16" s="46" t="str">
        <f t="shared" si="2"/>
        <v>-</v>
      </c>
      <c r="S16" s="46" t="str">
        <f t="shared" si="3"/>
        <v>-</v>
      </c>
    </row>
    <row r="17" spans="3:19" ht="15" x14ac:dyDescent="0.25">
      <c r="C17" s="155"/>
      <c r="D17" s="156"/>
      <c r="E17" s="74" t="s">
        <v>15</v>
      </c>
      <c r="F17" s="114">
        <v>0</v>
      </c>
      <c r="G17" s="114">
        <v>0</v>
      </c>
      <c r="H17" s="114">
        <v>0</v>
      </c>
      <c r="I17" s="114">
        <v>0</v>
      </c>
      <c r="J17" s="114">
        <v>0</v>
      </c>
      <c r="K17" s="114">
        <v>0</v>
      </c>
      <c r="L17" s="114">
        <v>0</v>
      </c>
      <c r="M17" s="114">
        <v>0</v>
      </c>
      <c r="N17" s="114">
        <v>0</v>
      </c>
      <c r="O17" s="114">
        <v>0</v>
      </c>
      <c r="P17" s="134">
        <v>0</v>
      </c>
      <c r="Q17" s="46">
        <f t="shared" si="1"/>
        <v>0</v>
      </c>
      <c r="R17" s="46" t="str">
        <f t="shared" si="2"/>
        <v>-</v>
      </c>
      <c r="S17" s="46" t="str">
        <f t="shared" si="3"/>
        <v>-</v>
      </c>
    </row>
    <row r="18" spans="3:19" ht="15" x14ac:dyDescent="0.25">
      <c r="C18" s="155"/>
      <c r="D18" s="156"/>
      <c r="E18" s="74" t="s">
        <v>16</v>
      </c>
      <c r="F18" s="114">
        <v>171853</v>
      </c>
      <c r="G18" s="114">
        <v>209837</v>
      </c>
      <c r="H18" s="114">
        <v>202010</v>
      </c>
      <c r="I18" s="114">
        <v>208838</v>
      </c>
      <c r="J18" s="114">
        <v>261032</v>
      </c>
      <c r="K18" s="114">
        <v>328747</v>
      </c>
      <c r="L18" s="114">
        <v>294115</v>
      </c>
      <c r="M18" s="114">
        <v>316591</v>
      </c>
      <c r="N18" s="114">
        <v>399339</v>
      </c>
      <c r="O18" s="114">
        <v>420299</v>
      </c>
      <c r="P18" s="134">
        <v>440000</v>
      </c>
      <c r="Q18" s="46">
        <f t="shared" si="1"/>
        <v>9.31508983047976E-2</v>
      </c>
      <c r="R18" s="46">
        <f t="shared" si="2"/>
        <v>5.2486734328477835E-2</v>
      </c>
      <c r="S18" s="46">
        <f t="shared" si="3"/>
        <v>1.4456890481981692</v>
      </c>
    </row>
    <row r="19" spans="3:19" ht="15" x14ac:dyDescent="0.25">
      <c r="C19" s="155"/>
      <c r="D19" s="156"/>
      <c r="E19" s="74" t="s">
        <v>17</v>
      </c>
      <c r="F19" s="114">
        <v>0</v>
      </c>
      <c r="G19" s="114">
        <v>0</v>
      </c>
      <c r="H19" s="114">
        <v>0</v>
      </c>
      <c r="I19" s="114">
        <v>0</v>
      </c>
      <c r="J19" s="114">
        <v>0</v>
      </c>
      <c r="K19" s="114">
        <v>0</v>
      </c>
      <c r="L19" s="114">
        <v>0</v>
      </c>
      <c r="M19" s="114">
        <v>0</v>
      </c>
      <c r="N19" s="114">
        <v>0</v>
      </c>
      <c r="O19" s="114">
        <v>0</v>
      </c>
      <c r="P19" s="134">
        <v>0</v>
      </c>
      <c r="Q19" s="46">
        <f t="shared" si="1"/>
        <v>0</v>
      </c>
      <c r="R19" s="46" t="str">
        <f t="shared" si="2"/>
        <v>-</v>
      </c>
      <c r="S19" s="46" t="str">
        <f t="shared" si="3"/>
        <v>-</v>
      </c>
    </row>
    <row r="20" spans="3:19" ht="15" x14ac:dyDescent="0.25">
      <c r="C20" s="155"/>
      <c r="D20" s="156"/>
      <c r="E20" s="74" t="s">
        <v>18</v>
      </c>
      <c r="F20" s="114">
        <v>0</v>
      </c>
      <c r="G20" s="114">
        <v>0</v>
      </c>
      <c r="H20" s="114">
        <v>0</v>
      </c>
      <c r="I20" s="114">
        <v>0</v>
      </c>
      <c r="J20" s="114">
        <v>0</v>
      </c>
      <c r="K20" s="114">
        <v>0</v>
      </c>
      <c r="L20" s="114">
        <v>0</v>
      </c>
      <c r="M20" s="114">
        <v>0</v>
      </c>
      <c r="N20" s="114">
        <v>0</v>
      </c>
      <c r="O20" s="114">
        <v>0</v>
      </c>
      <c r="P20" s="134">
        <v>0</v>
      </c>
      <c r="Q20" s="46">
        <f t="shared" si="1"/>
        <v>0</v>
      </c>
      <c r="R20" s="46" t="str">
        <f t="shared" si="2"/>
        <v>-</v>
      </c>
      <c r="S20" s="46" t="str">
        <f t="shared" si="3"/>
        <v>-</v>
      </c>
    </row>
    <row r="21" spans="3:19" ht="15" x14ac:dyDescent="0.25">
      <c r="C21" s="155"/>
      <c r="D21" s="156"/>
      <c r="E21" s="74" t="s">
        <v>19</v>
      </c>
      <c r="F21" s="114">
        <v>84585</v>
      </c>
      <c r="G21" s="114">
        <v>133842</v>
      </c>
      <c r="H21" s="114">
        <v>130332</v>
      </c>
      <c r="I21" s="114">
        <v>172906</v>
      </c>
      <c r="J21" s="114">
        <v>203817</v>
      </c>
      <c r="K21" s="114">
        <v>301578</v>
      </c>
      <c r="L21" s="114">
        <v>306963</v>
      </c>
      <c r="M21" s="114">
        <v>302477</v>
      </c>
      <c r="N21" s="114">
        <v>325418</v>
      </c>
      <c r="O21" s="114">
        <v>373418</v>
      </c>
      <c r="P21" s="134">
        <v>0</v>
      </c>
      <c r="Q21" s="46">
        <f t="shared" si="1"/>
        <v>8.2760658824267738E-2</v>
      </c>
      <c r="R21" s="46">
        <f t="shared" si="2"/>
        <v>0.14750259666029542</v>
      </c>
      <c r="S21" s="46">
        <f t="shared" si="3"/>
        <v>3.4147070993674999</v>
      </c>
    </row>
    <row r="22" spans="3:19" ht="15" x14ac:dyDescent="0.25">
      <c r="C22" s="155"/>
      <c r="D22" s="156"/>
      <c r="E22" s="74" t="s">
        <v>20</v>
      </c>
      <c r="F22" s="114">
        <v>0</v>
      </c>
      <c r="G22" s="114">
        <v>0</v>
      </c>
      <c r="H22" s="114">
        <v>0</v>
      </c>
      <c r="I22" s="114">
        <v>0</v>
      </c>
      <c r="J22" s="114">
        <v>0</v>
      </c>
      <c r="K22" s="114">
        <v>0</v>
      </c>
      <c r="L22" s="114">
        <v>0</v>
      </c>
      <c r="M22" s="114">
        <v>0</v>
      </c>
      <c r="N22" s="114">
        <v>0</v>
      </c>
      <c r="O22" s="114">
        <v>0</v>
      </c>
      <c r="P22" s="134">
        <v>0</v>
      </c>
      <c r="Q22" s="46">
        <f t="shared" si="1"/>
        <v>0</v>
      </c>
      <c r="R22" s="46" t="str">
        <f t="shared" si="2"/>
        <v>-</v>
      </c>
      <c r="S22" s="46" t="str">
        <f t="shared" si="3"/>
        <v>-</v>
      </c>
    </row>
    <row r="23" spans="3:19" ht="15" x14ac:dyDescent="0.25">
      <c r="C23" s="155"/>
      <c r="D23" s="156"/>
      <c r="E23" s="74" t="s">
        <v>21</v>
      </c>
      <c r="F23" s="114">
        <v>0</v>
      </c>
      <c r="G23" s="114">
        <v>0</v>
      </c>
      <c r="H23" s="114">
        <v>0</v>
      </c>
      <c r="I23" s="114">
        <v>0</v>
      </c>
      <c r="J23" s="114">
        <v>0</v>
      </c>
      <c r="K23" s="114">
        <v>0</v>
      </c>
      <c r="L23" s="114">
        <v>0</v>
      </c>
      <c r="M23" s="114">
        <v>0</v>
      </c>
      <c r="N23" s="114">
        <v>0</v>
      </c>
      <c r="O23" s="114">
        <v>0</v>
      </c>
      <c r="P23" s="134">
        <v>0</v>
      </c>
      <c r="Q23" s="46">
        <f t="shared" si="1"/>
        <v>0</v>
      </c>
      <c r="R23" s="46" t="str">
        <f t="shared" si="2"/>
        <v>-</v>
      </c>
      <c r="S23" s="46" t="str">
        <f t="shared" si="3"/>
        <v>-</v>
      </c>
    </row>
    <row r="24" spans="3:19" ht="15" x14ac:dyDescent="0.25">
      <c r="C24" s="155"/>
      <c r="D24" s="156"/>
      <c r="E24" s="74" t="s">
        <v>22</v>
      </c>
      <c r="F24" s="114">
        <v>0</v>
      </c>
      <c r="G24" s="114">
        <v>0</v>
      </c>
      <c r="H24" s="114">
        <v>0</v>
      </c>
      <c r="I24" s="114">
        <v>0</v>
      </c>
      <c r="J24" s="114">
        <v>0</v>
      </c>
      <c r="K24" s="114">
        <v>0</v>
      </c>
      <c r="L24" s="114">
        <v>0</v>
      </c>
      <c r="M24" s="114">
        <v>0</v>
      </c>
      <c r="N24" s="114">
        <v>0</v>
      </c>
      <c r="O24" s="114">
        <v>0</v>
      </c>
      <c r="P24" s="134">
        <v>0</v>
      </c>
      <c r="Q24" s="46">
        <f t="shared" si="1"/>
        <v>0</v>
      </c>
      <c r="R24" s="46" t="str">
        <f t="shared" si="2"/>
        <v>-</v>
      </c>
      <c r="S24" s="46" t="str">
        <f t="shared" si="3"/>
        <v>-</v>
      </c>
    </row>
    <row r="25" spans="3:19" ht="15" x14ac:dyDescent="0.25">
      <c r="C25" s="155"/>
      <c r="D25" s="156"/>
      <c r="E25" s="74" t="s">
        <v>23</v>
      </c>
      <c r="F25" s="114">
        <v>0</v>
      </c>
      <c r="G25" s="114">
        <v>0</v>
      </c>
      <c r="H25" s="114">
        <v>0</v>
      </c>
      <c r="I25" s="114">
        <v>0</v>
      </c>
      <c r="J25" s="114">
        <v>0</v>
      </c>
      <c r="K25" s="114">
        <v>0</v>
      </c>
      <c r="L25" s="114">
        <v>0</v>
      </c>
      <c r="M25" s="114">
        <v>0</v>
      </c>
      <c r="N25" s="114">
        <v>0</v>
      </c>
      <c r="O25" s="114">
        <v>0</v>
      </c>
      <c r="P25" s="134">
        <v>0</v>
      </c>
      <c r="Q25" s="46">
        <f t="shared" si="1"/>
        <v>0</v>
      </c>
      <c r="R25" s="46" t="str">
        <f t="shared" si="2"/>
        <v>-</v>
      </c>
      <c r="S25" s="46" t="str">
        <f t="shared" si="3"/>
        <v>-</v>
      </c>
    </row>
    <row r="26" spans="3:19" ht="15" x14ac:dyDescent="0.25">
      <c r="C26" s="155"/>
      <c r="D26" s="156"/>
      <c r="E26" s="74" t="s">
        <v>24</v>
      </c>
      <c r="F26" s="114">
        <v>0</v>
      </c>
      <c r="G26" s="114">
        <v>0</v>
      </c>
      <c r="H26" s="114">
        <v>0</v>
      </c>
      <c r="I26" s="114">
        <v>0</v>
      </c>
      <c r="J26" s="114">
        <v>0</v>
      </c>
      <c r="K26" s="114">
        <v>0</v>
      </c>
      <c r="L26" s="114">
        <v>0</v>
      </c>
      <c r="M26" s="114">
        <v>0</v>
      </c>
      <c r="N26" s="114">
        <v>0</v>
      </c>
      <c r="O26" s="114">
        <v>0</v>
      </c>
      <c r="P26" s="134">
        <v>0</v>
      </c>
      <c r="Q26" s="46">
        <f t="shared" si="1"/>
        <v>0</v>
      </c>
      <c r="R26" s="46" t="str">
        <f t="shared" si="2"/>
        <v>-</v>
      </c>
      <c r="S26" s="46" t="str">
        <f t="shared" si="3"/>
        <v>-</v>
      </c>
    </row>
    <row r="27" spans="3:19" ht="15" x14ac:dyDescent="0.25">
      <c r="C27" s="155"/>
      <c r="D27" s="156"/>
      <c r="E27" s="74" t="s">
        <v>25</v>
      </c>
      <c r="F27" s="114">
        <v>0</v>
      </c>
      <c r="G27" s="114">
        <v>0</v>
      </c>
      <c r="H27" s="114">
        <v>0</v>
      </c>
      <c r="I27" s="114">
        <v>0</v>
      </c>
      <c r="J27" s="114">
        <v>0</v>
      </c>
      <c r="K27" s="114">
        <v>0</v>
      </c>
      <c r="L27" s="114">
        <v>0</v>
      </c>
      <c r="M27" s="114">
        <v>0</v>
      </c>
      <c r="N27" s="114">
        <v>0</v>
      </c>
      <c r="O27" s="114">
        <v>0</v>
      </c>
      <c r="P27" s="134">
        <v>0</v>
      </c>
      <c r="Q27" s="46">
        <f t="shared" si="1"/>
        <v>0</v>
      </c>
      <c r="R27" s="46" t="str">
        <f t="shared" si="2"/>
        <v>-</v>
      </c>
      <c r="S27" s="46" t="str">
        <f t="shared" si="3"/>
        <v>-</v>
      </c>
    </row>
    <row r="28" spans="3:19" ht="15" x14ac:dyDescent="0.25">
      <c r="C28" s="155"/>
      <c r="D28" s="156"/>
      <c r="E28" s="74" t="s">
        <v>26</v>
      </c>
      <c r="F28" s="114">
        <v>0</v>
      </c>
      <c r="G28" s="114">
        <v>0</v>
      </c>
      <c r="H28" s="114">
        <v>0</v>
      </c>
      <c r="I28" s="114">
        <v>0</v>
      </c>
      <c r="J28" s="114">
        <v>0</v>
      </c>
      <c r="K28" s="114">
        <v>0</v>
      </c>
      <c r="L28" s="114">
        <v>0</v>
      </c>
      <c r="M28" s="114">
        <v>0</v>
      </c>
      <c r="N28" s="114">
        <v>0</v>
      </c>
      <c r="O28" s="114">
        <v>0</v>
      </c>
      <c r="P28" s="134">
        <v>0</v>
      </c>
      <c r="Q28" s="46">
        <f t="shared" si="1"/>
        <v>0</v>
      </c>
      <c r="R28" s="46" t="str">
        <f t="shared" si="2"/>
        <v>-</v>
      </c>
      <c r="S28" s="46" t="str">
        <f t="shared" si="3"/>
        <v>-</v>
      </c>
    </row>
    <row r="29" spans="3:19" ht="15" x14ac:dyDescent="0.25">
      <c r="C29" s="155"/>
      <c r="D29" s="156"/>
      <c r="E29" s="74" t="s">
        <v>27</v>
      </c>
      <c r="F29" s="114">
        <v>0</v>
      </c>
      <c r="G29" s="114">
        <v>0</v>
      </c>
      <c r="H29" s="114">
        <v>4073</v>
      </c>
      <c r="I29" s="114">
        <v>4391</v>
      </c>
      <c r="J29" s="114">
        <v>19340</v>
      </c>
      <c r="K29" s="114">
        <v>22044</v>
      </c>
      <c r="L29" s="114">
        <v>22745</v>
      </c>
      <c r="M29" s="114">
        <v>24346</v>
      </c>
      <c r="N29" s="114">
        <v>26671</v>
      </c>
      <c r="O29" s="114">
        <v>26307</v>
      </c>
      <c r="P29" s="134">
        <v>31031</v>
      </c>
      <c r="Q29" s="46">
        <f t="shared" si="1"/>
        <v>5.8304223462447222E-3</v>
      </c>
      <c r="R29" s="46">
        <f t="shared" si="2"/>
        <v>-1.3647782235386763E-2</v>
      </c>
      <c r="S29" s="46" t="str">
        <f t="shared" si="3"/>
        <v>-</v>
      </c>
    </row>
    <row r="30" spans="3:19" ht="15" x14ac:dyDescent="0.25">
      <c r="C30" s="155"/>
      <c r="D30" s="156"/>
      <c r="E30" s="74" t="s">
        <v>28</v>
      </c>
      <c r="F30" s="114">
        <v>0</v>
      </c>
      <c r="G30" s="114">
        <v>0</v>
      </c>
      <c r="H30" s="114">
        <v>0</v>
      </c>
      <c r="I30" s="114">
        <v>0</v>
      </c>
      <c r="J30" s="114">
        <v>0</v>
      </c>
      <c r="K30" s="114">
        <v>0</v>
      </c>
      <c r="L30" s="114">
        <v>0</v>
      </c>
      <c r="M30" s="114">
        <v>0</v>
      </c>
      <c r="N30" s="114">
        <v>0</v>
      </c>
      <c r="O30" s="114">
        <v>0</v>
      </c>
      <c r="P30" s="134">
        <v>0</v>
      </c>
      <c r="Q30" s="46">
        <f t="shared" si="1"/>
        <v>0</v>
      </c>
      <c r="R30" s="46" t="str">
        <f t="shared" si="2"/>
        <v>-</v>
      </c>
      <c r="S30" s="46" t="str">
        <f t="shared" si="3"/>
        <v>-</v>
      </c>
    </row>
    <row r="31" spans="3:19" ht="15" x14ac:dyDescent="0.25">
      <c r="C31" s="155"/>
      <c r="D31" s="156"/>
      <c r="E31" s="74" t="s">
        <v>29</v>
      </c>
      <c r="F31" s="114">
        <v>11170</v>
      </c>
      <c r="G31" s="114">
        <v>9798</v>
      </c>
      <c r="H31" s="114">
        <v>9431</v>
      </c>
      <c r="I31" s="114">
        <v>11556</v>
      </c>
      <c r="J31" s="114">
        <v>12623</v>
      </c>
      <c r="K31" s="114">
        <v>14372</v>
      </c>
      <c r="L31" s="114">
        <v>13138</v>
      </c>
      <c r="M31" s="114">
        <v>13395</v>
      </c>
      <c r="N31" s="114">
        <v>13452</v>
      </c>
      <c r="O31" s="114">
        <v>193450</v>
      </c>
      <c r="P31" s="134">
        <v>214493.61617925501</v>
      </c>
      <c r="Q31" s="46">
        <f t="shared" si="1"/>
        <v>4.2874337738284161E-2</v>
      </c>
      <c r="R31" s="46">
        <f t="shared" si="2"/>
        <v>13.38076122509664</v>
      </c>
      <c r="S31" s="46">
        <f t="shared" si="3"/>
        <v>16.318710832587286</v>
      </c>
    </row>
    <row r="32" spans="3:19" ht="15" x14ac:dyDescent="0.25">
      <c r="C32" s="155"/>
      <c r="D32" s="156"/>
      <c r="E32" s="74" t="s">
        <v>30</v>
      </c>
      <c r="F32" s="114">
        <v>0</v>
      </c>
      <c r="G32" s="114">
        <v>0</v>
      </c>
      <c r="H32" s="114">
        <v>0</v>
      </c>
      <c r="I32" s="114">
        <v>0</v>
      </c>
      <c r="J32" s="114">
        <v>0</v>
      </c>
      <c r="K32" s="114">
        <v>0</v>
      </c>
      <c r="L32" s="114">
        <v>795357</v>
      </c>
      <c r="M32" s="114">
        <v>978809</v>
      </c>
      <c r="N32" s="114">
        <v>1052190</v>
      </c>
      <c r="O32" s="114">
        <v>0</v>
      </c>
      <c r="P32" s="134">
        <v>0</v>
      </c>
      <c r="Q32" s="46">
        <f t="shared" si="1"/>
        <v>0</v>
      </c>
      <c r="R32" s="46" t="str">
        <f t="shared" si="2"/>
        <v>-</v>
      </c>
      <c r="S32" s="46" t="str">
        <f t="shared" si="3"/>
        <v>-</v>
      </c>
    </row>
    <row r="33" spans="3:19" ht="15" x14ac:dyDescent="0.25">
      <c r="C33" s="155"/>
      <c r="D33" s="156"/>
      <c r="E33" s="74" t="s">
        <v>31</v>
      </c>
      <c r="F33" s="114">
        <v>0</v>
      </c>
      <c r="G33" s="114">
        <v>0</v>
      </c>
      <c r="H33" s="114">
        <v>0</v>
      </c>
      <c r="I33" s="114">
        <v>0</v>
      </c>
      <c r="J33" s="114">
        <v>0</v>
      </c>
      <c r="K33" s="114">
        <v>0</v>
      </c>
      <c r="L33" s="114">
        <v>0</v>
      </c>
      <c r="M33" s="114">
        <v>0</v>
      </c>
      <c r="N33" s="114">
        <v>0</v>
      </c>
      <c r="O33" s="114">
        <v>0</v>
      </c>
      <c r="P33" s="134">
        <v>0</v>
      </c>
      <c r="Q33" s="46">
        <f t="shared" si="1"/>
        <v>0</v>
      </c>
      <c r="R33" s="46" t="str">
        <f t="shared" si="2"/>
        <v>-</v>
      </c>
      <c r="S33" s="46" t="str">
        <f t="shared" si="3"/>
        <v>-</v>
      </c>
    </row>
    <row r="34" spans="3:19" ht="15" x14ac:dyDescent="0.25">
      <c r="C34" s="155"/>
      <c r="D34" s="156"/>
      <c r="E34" s="74" t="s">
        <v>32</v>
      </c>
      <c r="F34" s="114">
        <v>617</v>
      </c>
      <c r="G34" s="114"/>
      <c r="H34" s="114"/>
      <c r="I34" s="114"/>
      <c r="J34" s="114"/>
      <c r="K34" s="114"/>
      <c r="L34" s="114">
        <v>6601</v>
      </c>
      <c r="M34" s="114">
        <v>0</v>
      </c>
      <c r="N34" s="114">
        <v>0</v>
      </c>
      <c r="O34" s="114">
        <v>0</v>
      </c>
      <c r="P34" s="134">
        <v>0</v>
      </c>
      <c r="Q34" s="46">
        <f t="shared" si="1"/>
        <v>0</v>
      </c>
      <c r="R34" s="46" t="str">
        <f t="shared" si="2"/>
        <v>-</v>
      </c>
      <c r="S34" s="46" t="str">
        <f t="shared" si="3"/>
        <v>-</v>
      </c>
    </row>
    <row r="35" spans="3:19" ht="15" x14ac:dyDescent="0.25">
      <c r="C35" s="155"/>
      <c r="D35" s="156"/>
      <c r="E35" s="74" t="s">
        <v>33</v>
      </c>
      <c r="F35" s="114">
        <v>0</v>
      </c>
      <c r="G35" s="114">
        <v>0</v>
      </c>
      <c r="H35" s="114">
        <v>0</v>
      </c>
      <c r="I35" s="114">
        <v>0</v>
      </c>
      <c r="J35" s="114">
        <v>0</v>
      </c>
      <c r="K35" s="114">
        <v>0</v>
      </c>
      <c r="L35" s="114">
        <v>0</v>
      </c>
      <c r="M35" s="114">
        <v>0</v>
      </c>
      <c r="N35" s="114">
        <v>0</v>
      </c>
      <c r="O35" s="114">
        <v>0</v>
      </c>
      <c r="P35" s="134">
        <v>0</v>
      </c>
      <c r="Q35" s="46">
        <f t="shared" si="1"/>
        <v>0</v>
      </c>
      <c r="R35" s="46" t="str">
        <f t="shared" si="2"/>
        <v>-</v>
      </c>
      <c r="S35" s="46" t="str">
        <f t="shared" si="3"/>
        <v>-</v>
      </c>
    </row>
    <row r="36" spans="3:19" ht="15" x14ac:dyDescent="0.25">
      <c r="C36" s="155"/>
      <c r="D36" s="156"/>
      <c r="E36" s="74" t="s">
        <v>34</v>
      </c>
      <c r="F36" s="114">
        <v>22859.853999999999</v>
      </c>
      <c r="G36" s="114">
        <v>23198.375</v>
      </c>
      <c r="H36" s="114">
        <v>26072.589</v>
      </c>
      <c r="I36" s="114">
        <v>25962.967000000001</v>
      </c>
      <c r="J36" s="114">
        <v>26782.314999999999</v>
      </c>
      <c r="K36" s="114">
        <v>26517.323</v>
      </c>
      <c r="L36" s="114">
        <v>26668.941999999999</v>
      </c>
      <c r="M36" s="114">
        <v>27320.580999999998</v>
      </c>
      <c r="N36" s="114">
        <v>27604.326000000001</v>
      </c>
      <c r="O36" s="114">
        <v>28287.046999999999</v>
      </c>
      <c r="P36" s="134">
        <v>0</v>
      </c>
      <c r="Q36" s="46">
        <f t="shared" si="1"/>
        <v>6.2692603085899084E-3</v>
      </c>
      <c r="R36" s="46">
        <f t="shared" si="2"/>
        <v>2.4732391582391822E-2</v>
      </c>
      <c r="S36" s="46">
        <f t="shared" si="3"/>
        <v>0.23741153377445023</v>
      </c>
    </row>
    <row r="37" spans="3:19" ht="15" x14ac:dyDescent="0.25">
      <c r="C37" s="155"/>
      <c r="D37" s="156"/>
      <c r="E37" s="74" t="s">
        <v>40</v>
      </c>
      <c r="F37" s="114">
        <v>0</v>
      </c>
      <c r="G37" s="114">
        <v>0</v>
      </c>
      <c r="H37" s="114">
        <v>0</v>
      </c>
      <c r="I37" s="114">
        <v>0</v>
      </c>
      <c r="J37" s="114">
        <v>0</v>
      </c>
      <c r="K37" s="114">
        <v>0</v>
      </c>
      <c r="L37" s="114">
        <v>0</v>
      </c>
      <c r="M37" s="114">
        <v>0</v>
      </c>
      <c r="N37" s="114">
        <v>0</v>
      </c>
      <c r="O37" s="114">
        <v>0</v>
      </c>
      <c r="P37" s="134">
        <v>0</v>
      </c>
      <c r="Q37" s="46">
        <f t="shared" si="1"/>
        <v>0</v>
      </c>
      <c r="R37" s="46" t="str">
        <f t="shared" si="2"/>
        <v>-</v>
      </c>
      <c r="S37" s="46" t="str">
        <f t="shared" si="3"/>
        <v>-</v>
      </c>
    </row>
    <row r="38" spans="3:19" ht="15" x14ac:dyDescent="0.25">
      <c r="C38" s="155"/>
      <c r="D38" s="156"/>
      <c r="E38" s="74" t="s">
        <v>36</v>
      </c>
      <c r="F38" s="114">
        <v>0</v>
      </c>
      <c r="G38" s="114">
        <v>0</v>
      </c>
      <c r="H38" s="114">
        <v>0</v>
      </c>
      <c r="I38" s="114">
        <v>0</v>
      </c>
      <c r="J38" s="114">
        <v>0</v>
      </c>
      <c r="K38" s="114">
        <v>0</v>
      </c>
      <c r="L38" s="114">
        <v>0</v>
      </c>
      <c r="M38" s="114">
        <v>0</v>
      </c>
      <c r="N38" s="114">
        <v>0</v>
      </c>
      <c r="O38" s="114">
        <v>0</v>
      </c>
      <c r="P38" s="134">
        <v>0</v>
      </c>
      <c r="Q38" s="46">
        <f t="shared" si="1"/>
        <v>0</v>
      </c>
      <c r="R38" s="46" t="str">
        <f t="shared" si="2"/>
        <v>-</v>
      </c>
      <c r="S38" s="46" t="str">
        <f t="shared" si="3"/>
        <v>-</v>
      </c>
    </row>
    <row r="39" spans="3:19" ht="15" x14ac:dyDescent="0.25">
      <c r="C39" s="155"/>
      <c r="D39" s="156"/>
      <c r="E39" s="115" t="s">
        <v>56</v>
      </c>
      <c r="F39" s="114">
        <v>0</v>
      </c>
      <c r="G39" s="114">
        <v>0</v>
      </c>
      <c r="H39" s="114">
        <v>0</v>
      </c>
      <c r="I39" s="114">
        <v>0</v>
      </c>
      <c r="J39" s="114">
        <v>0</v>
      </c>
      <c r="K39" s="114">
        <v>0</v>
      </c>
      <c r="L39" s="114">
        <v>0</v>
      </c>
      <c r="M39" s="114">
        <v>0</v>
      </c>
      <c r="N39" s="114">
        <v>0</v>
      </c>
      <c r="O39" s="114">
        <v>0</v>
      </c>
      <c r="P39" s="135">
        <v>0</v>
      </c>
      <c r="Q39" s="46">
        <f t="shared" si="1"/>
        <v>0</v>
      </c>
      <c r="R39" s="46" t="str">
        <f t="shared" si="2"/>
        <v>-</v>
      </c>
      <c r="S39" s="46" t="str">
        <f t="shared" si="3"/>
        <v>-</v>
      </c>
    </row>
    <row r="40" spans="3:19" ht="15.75" thickBot="1" x14ac:dyDescent="0.3">
      <c r="C40" s="151"/>
      <c r="D40" s="152"/>
      <c r="E40" s="113" t="s">
        <v>57</v>
      </c>
      <c r="F40" s="50">
        <f t="shared" ref="F40:O40" si="4">SUM(F8:F39)</f>
        <v>1805322.8540000001</v>
      </c>
      <c r="G40" s="50">
        <f t="shared" si="4"/>
        <v>1975848.375</v>
      </c>
      <c r="H40" s="50">
        <f t="shared" si="4"/>
        <v>2037605.5889999999</v>
      </c>
      <c r="I40" s="50">
        <f t="shared" si="4"/>
        <v>2170400.9670000002</v>
      </c>
      <c r="J40" s="50">
        <f t="shared" si="4"/>
        <v>2391078.3149999999</v>
      </c>
      <c r="K40" s="50">
        <f t="shared" si="4"/>
        <v>2969151.3229999999</v>
      </c>
      <c r="L40" s="50">
        <f t="shared" si="4"/>
        <v>4264951.9419999998</v>
      </c>
      <c r="M40" s="50">
        <f t="shared" si="4"/>
        <v>4562913.5810000002</v>
      </c>
      <c r="N40" s="50">
        <f t="shared" si="4"/>
        <v>4851472.3260000004</v>
      </c>
      <c r="O40" s="50">
        <f t="shared" si="4"/>
        <v>4512023.0470000003</v>
      </c>
      <c r="P40" s="136" t="s">
        <v>132</v>
      </c>
      <c r="Q40" s="111">
        <f t="shared" si="1"/>
        <v>1</v>
      </c>
    </row>
    <row r="41" spans="3:19" ht="16.5" thickTop="1" thickBot="1" x14ac:dyDescent="0.3">
      <c r="C41" s="153"/>
      <c r="D41" s="154"/>
      <c r="E41" s="112" t="s">
        <v>58</v>
      </c>
      <c r="F41" s="50">
        <v>1801566.875</v>
      </c>
      <c r="G41" s="50">
        <v>1975848.375</v>
      </c>
      <c r="H41" s="50">
        <v>2033532.625</v>
      </c>
      <c r="I41" s="50">
        <v>2165822</v>
      </c>
      <c r="J41" s="50">
        <v>2322994.25</v>
      </c>
      <c r="K41" s="50">
        <v>2884394.25</v>
      </c>
      <c r="L41" s="50">
        <v>3372610</v>
      </c>
      <c r="M41" s="50">
        <v>3486997.5</v>
      </c>
      <c r="N41" s="50">
        <v>3692189.25</v>
      </c>
      <c r="O41" s="50">
        <v>4398844</v>
      </c>
      <c r="P41" s="137" t="s">
        <v>132</v>
      </c>
      <c r="Q41" s="111">
        <f t="shared" si="1"/>
        <v>0.97491611948319901</v>
      </c>
      <c r="R41" s="46">
        <f>IF(OR(O41=0, N41=0),"-",O41/N41-1)</f>
        <v>0.1913918009484481</v>
      </c>
      <c r="S41" s="46">
        <f>IF(OR(O41=0,F41=0),"-",O41/F41-1)</f>
        <v>1.4416767765004561</v>
      </c>
    </row>
    <row r="42" spans="3:19" ht="15.75" thickTop="1" x14ac:dyDescent="0.25">
      <c r="E42" s="51" t="s">
        <v>59</v>
      </c>
      <c r="F42" s="108"/>
      <c r="G42" s="108">
        <f t="shared" ref="G42:O42" si="5">G41/F41-1</f>
        <v>9.6738845733939316E-2</v>
      </c>
      <c r="H42" s="108">
        <f t="shared" si="5"/>
        <v>2.9194674414224631E-2</v>
      </c>
      <c r="I42" s="108">
        <f t="shared" si="5"/>
        <v>6.5053972271529314E-2</v>
      </c>
      <c r="J42" s="108">
        <f t="shared" si="5"/>
        <v>7.2569329335467003E-2</v>
      </c>
      <c r="K42" s="108">
        <f t="shared" si="5"/>
        <v>0.24167085217709849</v>
      </c>
      <c r="L42" s="108">
        <f t="shared" si="5"/>
        <v>0.16926110222276303</v>
      </c>
      <c r="M42" s="108">
        <f t="shared" si="5"/>
        <v>3.3916610577564565E-2</v>
      </c>
      <c r="N42" s="108">
        <f t="shared" si="5"/>
        <v>5.8844822802425201E-2</v>
      </c>
      <c r="O42" s="109">
        <f t="shared" si="5"/>
        <v>0.1913918009484481</v>
      </c>
      <c r="P42" s="109"/>
    </row>
    <row r="43" spans="3:19" x14ac:dyDescent="0.15">
      <c r="F43" s="3"/>
      <c r="G43" s="3"/>
    </row>
    <row r="44" spans="3:19" x14ac:dyDescent="0.15">
      <c r="F44" s="3"/>
      <c r="G44" s="3"/>
    </row>
  </sheetData>
  <mergeCells count="38">
    <mergeCell ref="C30:D30"/>
    <mergeCell ref="C6:D6"/>
    <mergeCell ref="C7:D7"/>
    <mergeCell ref="C19:D19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18:D18"/>
    <mergeCell ref="C41:D41"/>
    <mergeCell ref="C32:D32"/>
    <mergeCell ref="C33:D33"/>
    <mergeCell ref="C34:D34"/>
    <mergeCell ref="C35:D35"/>
    <mergeCell ref="C36:D36"/>
    <mergeCell ref="C37:D37"/>
    <mergeCell ref="E3:P3"/>
    <mergeCell ref="E6:P6"/>
    <mergeCell ref="C38:D38"/>
    <mergeCell ref="C39:D39"/>
    <mergeCell ref="C40:D40"/>
    <mergeCell ref="C31:D31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</mergeCells>
  <conditionalFormatting sqref="R8:S39 F8:O39 F42:P42 E7:Q7">
    <cfRule type="cellIs" dxfId="219" priority="83" operator="equal">
      <formula>0</formula>
    </cfRule>
  </conditionalFormatting>
  <conditionalFormatting sqref="R7">
    <cfRule type="cellIs" dxfId="218" priority="85" operator="equal">
      <formula>0</formula>
    </cfRule>
  </conditionalFormatting>
  <conditionalFormatting sqref="S7">
    <cfRule type="cellIs" dxfId="217" priority="86" operator="equal">
      <formula>0</formula>
    </cfRule>
  </conditionalFormatting>
  <conditionalFormatting sqref="R8:S39">
    <cfRule type="dataBar" priority="84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{3ACDBE0D-8DC2-4AD2-9AC4-2F0D8E15A6DF}</x14:id>
        </ext>
      </extLst>
    </cfRule>
  </conditionalFormatting>
  <conditionalFormatting sqref="Q8:Q39">
    <cfRule type="cellIs" dxfId="216" priority="81" operator="equal">
      <formula>0</formula>
    </cfRule>
  </conditionalFormatting>
  <conditionalFormatting sqref="Q40:Q41">
    <cfRule type="cellIs" dxfId="215" priority="77" operator="equal">
      <formula>0</formula>
    </cfRule>
  </conditionalFormatting>
  <conditionalFormatting sqref="Q8:Q39">
    <cfRule type="dataBar" priority="82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{5F9109A2-61A6-4FC6-A141-63F8E10F313B}</x14:id>
        </ext>
      </extLst>
    </cfRule>
  </conditionalFormatting>
  <conditionalFormatting sqref="R41:S41">
    <cfRule type="cellIs" dxfId="214" priority="79" operator="equal">
      <formula>0</formula>
    </cfRule>
  </conditionalFormatting>
  <conditionalFormatting sqref="R41:S41">
    <cfRule type="dataBar" priority="80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{2E75D902-5139-4D45-8C70-E4379C3E5908}</x14:id>
        </ext>
      </extLst>
    </cfRule>
  </conditionalFormatting>
  <conditionalFormatting sqref="Q40:Q41">
    <cfRule type="dataBar" priority="78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{DCB4E7DA-7FD5-4EFB-875D-90036B5E1BD1}</x14:id>
        </ext>
      </extLst>
    </cfRule>
  </conditionalFormatting>
  <conditionalFormatting sqref="E8:E41">
    <cfRule type="cellIs" dxfId="213" priority="87" operator="equal">
      <formula>0</formula>
    </cfRule>
  </conditionalFormatting>
  <conditionalFormatting sqref="E42">
    <cfRule type="cellIs" dxfId="212" priority="31" operator="equal">
      <formula>0</formula>
    </cfRule>
  </conditionalFormatting>
  <conditionalFormatting sqref="F42:P42">
    <cfRule type="dataBar" priority="101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{47753D9A-5C64-4DB7-847D-9A9195A9F9CE}</x14:id>
        </ext>
      </extLst>
    </cfRule>
  </conditionalFormatting>
  <conditionalFormatting sqref="C7">
    <cfRule type="cellIs" dxfId="211" priority="16" operator="equal">
      <formula>0</formula>
    </cfRule>
  </conditionalFormatting>
  <conditionalFormatting sqref="C6">
    <cfRule type="cellIs" dxfId="210" priority="14" operator="equal">
      <formula>0</formula>
    </cfRule>
  </conditionalFormatting>
  <conditionalFormatting sqref="C8:C39">
    <cfRule type="cellIs" dxfId="209" priority="9" operator="equal">
      <formula>0</formula>
    </cfRule>
  </conditionalFormatting>
  <conditionalFormatting sqref="C40:C41">
    <cfRule type="cellIs" dxfId="208" priority="8" operator="equal">
      <formula>0</formula>
    </cfRule>
  </conditionalFormatting>
  <conditionalFormatting sqref="P8:P39">
    <cfRule type="cellIs" dxfId="207" priority="1" operator="equal">
      <formula>0</formula>
    </cfRule>
  </conditionalFormatting>
  <pageMargins left="0.70866141732283472" right="0.70866141732283472" top="0.55118110236220474" bottom="0.35433070866141736" header="0.31496062992125984" footer="0.31496062992125984"/>
  <pageSetup paperSize="9" scale="52" fitToHeight="6" orientation="landscape" r:id="rId1"/>
  <headerFooter>
    <oddHeader>&amp;L&amp;F&amp;R&amp;A</oddHeader>
    <oddFooter>&amp;R&amp;P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3ACDBE0D-8DC2-4AD2-9AC4-2F0D8E15A6DF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R8:S39</xm:sqref>
        </x14:conditionalFormatting>
        <x14:conditionalFormatting xmlns:xm="http://schemas.microsoft.com/office/excel/2006/main">
          <x14:cfRule type="dataBar" id="{5F9109A2-61A6-4FC6-A141-63F8E10F313B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Q8:Q39</xm:sqref>
        </x14:conditionalFormatting>
        <x14:conditionalFormatting xmlns:xm="http://schemas.microsoft.com/office/excel/2006/main">
          <x14:cfRule type="dataBar" id="{2E75D902-5139-4D45-8C70-E4379C3E5908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R41:S41</xm:sqref>
        </x14:conditionalFormatting>
        <x14:conditionalFormatting xmlns:xm="http://schemas.microsoft.com/office/excel/2006/main">
          <x14:cfRule type="dataBar" id="{DCB4E7DA-7FD5-4EFB-875D-90036B5E1BD1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Q40:Q41</xm:sqref>
        </x14:conditionalFormatting>
        <x14:conditionalFormatting xmlns:xm="http://schemas.microsoft.com/office/excel/2006/main">
          <x14:cfRule type="dataBar" id="{47753D9A-5C64-4DB7-847D-9A9195A9F9CE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F42:P42</xm:sqref>
        </x14:conditionalFormatting>
      </x14:conditionalFormattings>
    </ext>
    <ext xmlns:x14="http://schemas.microsoft.com/office/spreadsheetml/2009/9/main" uri="{05C60535-1F16-4fd2-B633-F4F36F0B64E0}">
      <x14:sparklineGroups xmlns:xm="http://schemas.microsoft.com/office/excel/2006/main">
        <x14:sparklineGroup manualMax="0" manualMin="0"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'Number of claims'!F8:O8</xm:f>
              <xm:sqref>C8</xm:sqref>
            </x14:sparkline>
            <x14:sparkline>
              <xm:f>'Number of claims'!F9:O9</xm:f>
              <xm:sqref>C9</xm:sqref>
            </x14:sparkline>
            <x14:sparkline>
              <xm:f>'Number of claims'!F10:O10</xm:f>
              <xm:sqref>C10</xm:sqref>
            </x14:sparkline>
            <x14:sparkline>
              <xm:f>'Number of claims'!F11:O11</xm:f>
              <xm:sqref>C11</xm:sqref>
            </x14:sparkline>
            <x14:sparkline>
              <xm:f>'Number of claims'!F12:O12</xm:f>
              <xm:sqref>C12</xm:sqref>
            </x14:sparkline>
            <x14:sparkline>
              <xm:f>'Number of claims'!F13:O13</xm:f>
              <xm:sqref>C13</xm:sqref>
            </x14:sparkline>
            <x14:sparkline>
              <xm:f>'Number of claims'!F14:O14</xm:f>
              <xm:sqref>C14</xm:sqref>
            </x14:sparkline>
            <x14:sparkline>
              <xm:f>'Number of claims'!F15:O15</xm:f>
              <xm:sqref>C15</xm:sqref>
            </x14:sparkline>
            <x14:sparkline>
              <xm:f>'Number of claims'!F16:O16</xm:f>
              <xm:sqref>C16</xm:sqref>
            </x14:sparkline>
            <x14:sparkline>
              <xm:f>'Number of claims'!F17:O17</xm:f>
              <xm:sqref>C17</xm:sqref>
            </x14:sparkline>
            <x14:sparkline>
              <xm:f>'Number of claims'!F18:O18</xm:f>
              <xm:sqref>C18</xm:sqref>
            </x14:sparkline>
            <x14:sparkline>
              <xm:f>'Number of claims'!F19:O19</xm:f>
              <xm:sqref>C19</xm:sqref>
            </x14:sparkline>
            <x14:sparkline>
              <xm:f>'Number of claims'!F20:O20</xm:f>
              <xm:sqref>C20</xm:sqref>
            </x14:sparkline>
            <x14:sparkline>
              <xm:f>'Number of claims'!F21:O21</xm:f>
              <xm:sqref>C21</xm:sqref>
            </x14:sparkline>
            <x14:sparkline>
              <xm:f>'Number of claims'!F22:O22</xm:f>
              <xm:sqref>C22</xm:sqref>
            </x14:sparkline>
            <x14:sparkline>
              <xm:f>'Number of claims'!F23:O23</xm:f>
              <xm:sqref>C23</xm:sqref>
            </x14:sparkline>
            <x14:sparkline>
              <xm:f>'Number of claims'!F24:O24</xm:f>
              <xm:sqref>C24</xm:sqref>
            </x14:sparkline>
            <x14:sparkline>
              <xm:f>'Number of claims'!F25:O25</xm:f>
              <xm:sqref>C25</xm:sqref>
            </x14:sparkline>
            <x14:sparkline>
              <xm:f>'Number of claims'!F26:O26</xm:f>
              <xm:sqref>C26</xm:sqref>
            </x14:sparkline>
            <x14:sparkline>
              <xm:f>'Number of claims'!F27:O27</xm:f>
              <xm:sqref>C27</xm:sqref>
            </x14:sparkline>
            <x14:sparkline>
              <xm:f>'Number of claims'!F28:O28</xm:f>
              <xm:sqref>C28</xm:sqref>
            </x14:sparkline>
            <x14:sparkline>
              <xm:f>'Number of claims'!F29:O29</xm:f>
              <xm:sqref>C29</xm:sqref>
            </x14:sparkline>
            <x14:sparkline>
              <xm:f>'Number of claims'!F30:O30</xm:f>
              <xm:sqref>C30</xm:sqref>
            </x14:sparkline>
            <x14:sparkline>
              <xm:f>'Number of claims'!F31:O31</xm:f>
              <xm:sqref>C31</xm:sqref>
            </x14:sparkline>
            <x14:sparkline>
              <xm:f>'Number of claims'!F32:O32</xm:f>
              <xm:sqref>C32</xm:sqref>
            </x14:sparkline>
            <x14:sparkline>
              <xm:f>'Number of claims'!F33:O33</xm:f>
              <xm:sqref>C33</xm:sqref>
            </x14:sparkline>
            <x14:sparkline>
              <xm:f>'Number of claims'!F34:O34</xm:f>
              <xm:sqref>C34</xm:sqref>
            </x14:sparkline>
            <x14:sparkline>
              <xm:f>'Number of claims'!F35:O35</xm:f>
              <xm:sqref>C35</xm:sqref>
            </x14:sparkline>
            <x14:sparkline>
              <xm:f>'Number of claims'!F36:O36</xm:f>
              <xm:sqref>C36</xm:sqref>
            </x14:sparkline>
            <x14:sparkline>
              <xm:f>'Number of claims'!F37:O37</xm:f>
              <xm:sqref>C37</xm:sqref>
            </x14:sparkline>
            <x14:sparkline>
              <xm:f>'Number of claims'!F38:O38</xm:f>
              <xm:sqref>C38</xm:sqref>
            </x14:sparkline>
            <x14:sparkline>
              <xm:f>'Number of claims'!F39:O39</xm:f>
              <xm:sqref>C39</xm:sqref>
            </x14:sparkline>
            <x14:sparkline>
              <xm:f>'Number of claims'!F40:O40</xm:f>
              <xm:sqref>C40</xm:sqref>
            </x14:sparkline>
            <x14:sparkline>
              <xm:f>'Number of claims'!F41:O41</xm:f>
              <xm:sqref>C41</xm:sqref>
            </x14:sparkline>
          </x14:sparklines>
        </x14:sparklineGroup>
      </x14:sparklineGroup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theme="9"/>
    <pageSetUpPr fitToPage="1"/>
  </sheetPr>
  <dimension ref="C2:AS44"/>
  <sheetViews>
    <sheetView showGridLines="0" tabSelected="1" zoomScale="80" zoomScaleNormal="80" workbookViewId="0">
      <pane xSplit="5" ySplit="4" topLeftCell="F20" activePane="bottomRight" state="frozen"/>
      <selection pane="topRight" activeCell="F1" sqref="F1"/>
      <selection pane="bottomLeft" activeCell="A5" sqref="A5"/>
      <selection pane="bottomRight" activeCell="S43" sqref="S43"/>
    </sheetView>
  </sheetViews>
  <sheetFormatPr defaultRowHeight="15" x14ac:dyDescent="0.25"/>
  <cols>
    <col min="4" max="4" width="14.42578125" customWidth="1"/>
    <col min="5" max="5" width="12" customWidth="1"/>
    <col min="6" max="19" width="18.7109375" customWidth="1"/>
    <col min="34" max="34" width="0" hidden="1" customWidth="1"/>
  </cols>
  <sheetData>
    <row r="2" spans="3:45" ht="18.75" x14ac:dyDescent="0.25">
      <c r="C2" s="2"/>
      <c r="D2" s="2"/>
      <c r="E2" s="1" t="s">
        <v>45</v>
      </c>
      <c r="F2" s="2"/>
      <c r="G2" s="2"/>
      <c r="H2" s="3"/>
      <c r="I2" s="3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</row>
    <row r="3" spans="3:45" ht="18.75" x14ac:dyDescent="0.25">
      <c r="C3" s="164" t="s">
        <v>9</v>
      </c>
      <c r="D3" s="164"/>
      <c r="E3" s="164"/>
      <c r="F3" s="165" t="s">
        <v>129</v>
      </c>
      <c r="G3" s="165"/>
      <c r="H3" s="165"/>
      <c r="I3" s="165"/>
      <c r="J3" s="165"/>
      <c r="K3" s="165"/>
      <c r="L3" s="165"/>
      <c r="M3" s="165"/>
      <c r="N3" s="165"/>
      <c r="O3" s="165"/>
      <c r="P3" s="166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3:45" x14ac:dyDescent="0.25"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7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</row>
    <row r="5" spans="3:45" x14ac:dyDescent="0.25"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7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</row>
    <row r="6" spans="3:45" s="2" customFormat="1" ht="18.75" x14ac:dyDescent="0.25">
      <c r="C6" s="160" t="s">
        <v>126</v>
      </c>
      <c r="D6" s="161"/>
      <c r="E6" s="157" t="s">
        <v>67</v>
      </c>
      <c r="F6" s="158"/>
      <c r="G6" s="158"/>
      <c r="H6" s="158"/>
      <c r="I6" s="158"/>
      <c r="J6" s="158"/>
      <c r="K6" s="158"/>
      <c r="L6" s="158"/>
      <c r="M6" s="158"/>
      <c r="N6" s="158"/>
      <c r="O6" s="158"/>
      <c r="P6" s="159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S6" s="2" t="s">
        <v>165</v>
      </c>
    </row>
    <row r="7" spans="3:45" s="2" customFormat="1" x14ac:dyDescent="0.25">
      <c r="C7" s="162" t="s">
        <v>52</v>
      </c>
      <c r="D7" s="163"/>
      <c r="E7" s="58">
        <v>1</v>
      </c>
      <c r="F7" s="59">
        <v>2004</v>
      </c>
      <c r="G7" s="59">
        <f t="shared" ref="G7:P7" si="0">F7+1</f>
        <v>2005</v>
      </c>
      <c r="H7" s="59">
        <f t="shared" si="0"/>
        <v>2006</v>
      </c>
      <c r="I7" s="59">
        <f t="shared" si="0"/>
        <v>2007</v>
      </c>
      <c r="J7" s="59">
        <f t="shared" si="0"/>
        <v>2008</v>
      </c>
      <c r="K7" s="59">
        <f t="shared" si="0"/>
        <v>2009</v>
      </c>
      <c r="L7" s="59">
        <f t="shared" si="0"/>
        <v>2010</v>
      </c>
      <c r="M7" s="59">
        <f t="shared" si="0"/>
        <v>2011</v>
      </c>
      <c r="N7" s="59">
        <f t="shared" si="0"/>
        <v>2012</v>
      </c>
      <c r="O7" s="60">
        <f t="shared" si="0"/>
        <v>2013</v>
      </c>
      <c r="P7" s="60">
        <f t="shared" si="0"/>
        <v>2014</v>
      </c>
      <c r="Q7" s="42" t="s">
        <v>61</v>
      </c>
      <c r="R7" s="43" t="s">
        <v>54</v>
      </c>
      <c r="S7" s="42" t="s">
        <v>55</v>
      </c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S7" s="2" t="s">
        <v>1</v>
      </c>
    </row>
    <row r="8" spans="3:45" s="2" customFormat="1" x14ac:dyDescent="0.25">
      <c r="C8" s="155"/>
      <c r="D8" s="156"/>
      <c r="E8" s="44" t="s">
        <v>4</v>
      </c>
      <c r="F8" s="45">
        <f>IF($C$3="National Currency",IF(Health_premiums_data!E8=0,0,Health_premiums_data!E8),IF($C$3="Current Exchange rate",IF(Health_premiums_data!E8=0,0,Health_premiums_data!E8/ECO!O10),IF($C$3="Constant Exchange rate",IF(Health_premiums_data!E8=0,0,Health_premiums_data!E8/ECO!O45))))</f>
        <v>1344</v>
      </c>
      <c r="G8" s="45">
        <f>IF($C$3="National Currency",IF(Health_premiums_data!F8=0,0,Health_premiums_data!F8),IF($C$3="Current Exchange rate",IF(Health_premiums_data!F8=0,0,Health_premiums_data!F8/ECO!P10),IF($C$3="Constant Exchange rate",IF(Health_premiums_data!F8=0,0,Health_premiums_data!F8/ECO!P45))))</f>
        <v>1398</v>
      </c>
      <c r="H8" s="45">
        <f>IF($C$3="National Currency",IF(Health_premiums_data!G8=0,0,Health_premiums_data!G8),IF($C$3="Current Exchange rate",IF(Health_premiums_data!G8=0,0,Health_premiums_data!G8/ECO!Q10),IF($C$3="Constant Exchange rate",IF(Health_premiums_data!G8=0,0,Health_premiums_data!G8/ECO!Q45))))</f>
        <v>1437</v>
      </c>
      <c r="I8" s="45">
        <f>IF($C$3="National Currency",IF(Health_premiums_data!H8=0,0,Health_premiums_data!H8),IF($C$3="Current Exchange rate",IF(Health_premiums_data!H8=0,0,Health_premiums_data!H8/ECO!R10),IF($C$3="Constant Exchange rate",IF(Health_premiums_data!H8=0,0,Health_premiums_data!H8/ECO!R45))))</f>
        <v>1483</v>
      </c>
      <c r="J8" s="45">
        <f>IF($C$3="National Currency",IF(Health_premiums_data!I8=0,0,Health_premiums_data!I8),IF($C$3="Current Exchange rate",IF(Health_premiums_data!I8=0,0,Health_premiums_data!I8/ECO!S10),IF($C$3="Constant Exchange rate",IF(Health_premiums_data!I8=0,0,Health_premiums_data!I8/ECO!S45))))</f>
        <v>1535</v>
      </c>
      <c r="K8" s="45">
        <f>IF($C$3="National Currency",IF(Health_premiums_data!J8=0,0,Health_premiums_data!J8),IF($C$3="Current Exchange rate",IF(Health_premiums_data!J8=0,0,Health_premiums_data!J8/ECO!T10),IF($C$3="Constant Exchange rate",IF(Health_premiums_data!J8=0,0,Health_premiums_data!J8/ECO!T45))))</f>
        <v>1591</v>
      </c>
      <c r="L8" s="45">
        <f>IF($C$3="National Currency",IF(Health_premiums_data!K8=0,0,Health_premiums_data!K8),IF($C$3="Current Exchange rate",IF(Health_premiums_data!K8=0,0,Health_premiums_data!K8/ECO!U10),IF($C$3="Constant Exchange rate",IF(Health_premiums_data!K8=0,0,Health_premiums_data!K8/ECO!U45))))</f>
        <v>1638</v>
      </c>
      <c r="M8" s="45">
        <f>IF($C$3="National Currency",IF(Health_premiums_data!L8=0,0,Health_premiums_data!L8),IF($C$3="Current Exchange rate",IF(Health_premiums_data!L8=0,0,Health_premiums_data!L8/ECO!V10),IF($C$3="Constant Exchange rate",IF(Health_premiums_data!L8=0,0,Health_premiums_data!L8/ECO!V45))))</f>
        <v>1697</v>
      </c>
      <c r="N8" s="45">
        <f>IF($C$3="National Currency",IF(Health_premiums_data!M8=0,0,Health_premiums_data!M8),IF($C$3="Current Exchange rate",IF(Health_premiums_data!M8=0,0,Health_premiums_data!M8/ECO!W10),IF($C$3="Constant Exchange rate",IF(Health_premiums_data!M8=0,0,Health_premiums_data!M8/ECO!W45))))</f>
        <v>1754</v>
      </c>
      <c r="O8" s="45">
        <f>IF($C$3="National Currency",IF(Health_premiums_data!N8=0,0,Health_premiums_data!N8),IF($C$3="Current Exchange rate",IF(Health_premiums_data!N8=0,0,Health_premiums_data!N8/ECO!X10),IF($C$3="Constant Exchange rate",IF(Health_premiums_data!N8=0,0,Health_premiums_data!N8/ECO!X45))))</f>
        <v>1821</v>
      </c>
      <c r="P8" s="45">
        <f>IF($C$3="National Currency",IF(Health_premiums_data!O8=0,0,Health_premiums_data!O8),IF($C$3="Current Exchange rate",IF(Health_premiums_data!O8=0,0,Health_premiums_data!O8/ECO!Y10),IF($C$3="Constant Exchange rate",IF(Health_premiums_data!O8=0,0,Health_premiums_data!O8/ECO!Y45))))</f>
        <v>1880</v>
      </c>
      <c r="Q8" s="46">
        <f>P8/$P$40</f>
        <v>1.5661422658760679E-2</v>
      </c>
      <c r="R8" s="46">
        <f>IF(OR(P8=0, O8=0),"-",P8/O8-1)</f>
        <v>3.2399780340472306E-2</v>
      </c>
      <c r="S8" s="46">
        <f>IF(OR(P8=0, G8=0),"-",P8/G8-1)</f>
        <v>0.34477825464949929</v>
      </c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S8" s="2" t="s">
        <v>7</v>
      </c>
    </row>
    <row r="9" spans="3:45" s="2" customFormat="1" x14ac:dyDescent="0.25">
      <c r="C9" s="155"/>
      <c r="D9" s="156"/>
      <c r="E9" s="44" t="s">
        <v>5</v>
      </c>
      <c r="F9" s="47">
        <f>IF($C$3="National Currency",IF(Health_premiums_data!E9=0,0,Health_premiums_data!E9),IF($C$3="Current Exchange rate",IF(Health_premiums_data!E9=0,0,Health_premiums_data!E9/ECO!O11),IF($C$3="Constant Exchange rate",IF(Health_premiums_data!E9=0,0,Health_premiums_data!E9/ECO!O46))))</f>
        <v>769.96576520000008</v>
      </c>
      <c r="G9" s="47">
        <f>IF($C$3="National Currency",IF(Health_premiums_data!F9=0,0,Health_premiums_data!F9),IF($C$3="Current Exchange rate",IF(Health_premiums_data!F9=0,0,Health_premiums_data!F9/ECO!P11),IF($C$3="Constant Exchange rate",IF(Health_premiums_data!F9=0,0,Health_premiums_data!F9/ECO!P46))))</f>
        <v>852.13447776999999</v>
      </c>
      <c r="H9" s="47">
        <f>IF($C$3="National Currency",IF(Health_premiums_data!G9=0,0,Health_premiums_data!G9),IF($C$3="Current Exchange rate",IF(Health_premiums_data!G9=0,0,Health_premiums_data!G9/ECO!Q11),IF($C$3="Constant Exchange rate",IF(Health_premiums_data!G9=0,0,Health_premiums_data!G9/ECO!Q46))))</f>
        <v>930.40573397000003</v>
      </c>
      <c r="I9" s="47">
        <f>IF($C$3="National Currency",IF(Health_premiums_data!H9=0,0,Health_premiums_data!H9),IF($C$3="Current Exchange rate",IF(Health_premiums_data!H9=0,0,Health_premiums_data!H9/ECO!R11),IF($C$3="Constant Exchange rate",IF(Health_premiums_data!H9=0,0,Health_premiums_data!H9/ECO!R46))))</f>
        <v>1027.7754573899999</v>
      </c>
      <c r="J9" s="47">
        <f>IF($C$3="National Currency",IF(Health_premiums_data!I9=0,0,Health_premiums_data!I9),IF($C$3="Current Exchange rate",IF(Health_premiums_data!I9=0,0,Health_premiums_data!I9/ECO!S11),IF($C$3="Constant Exchange rate",IF(Health_premiums_data!I9=0,0,Health_premiums_data!I9/ECO!S46))))</f>
        <v>1113.7901338499998</v>
      </c>
      <c r="K9" s="47">
        <f>IF($C$3="National Currency",IF(Health_premiums_data!J9=0,0,Health_premiums_data!J9),IF($C$3="Current Exchange rate",IF(Health_premiums_data!J9=0,0,Health_premiums_data!J9/ECO!T11),IF($C$3="Constant Exchange rate",IF(Health_premiums_data!J9=0,0,Health_premiums_data!J9/ECO!T46))))</f>
        <v>1193.64762713</v>
      </c>
      <c r="L9" s="47">
        <f>IF($C$3="National Currency",IF(Health_premiums_data!K9=0,0,Health_premiums_data!K9),IF($C$3="Current Exchange rate",IF(Health_premiums_data!K9=0,0,Health_premiums_data!K9/ECO!U11),IF($C$3="Constant Exchange rate",IF(Health_premiums_data!K9=0,0,Health_premiums_data!K9/ECO!U46))))</f>
        <v>1253.6822934900001</v>
      </c>
      <c r="M9" s="47">
        <f>IF($C$3="National Currency",IF(Health_premiums_data!L9=0,0,Health_premiums_data!L9),IF($C$3="Current Exchange rate",IF(Health_premiums_data!L9=0,0,Health_premiums_data!L9/ECO!V11),IF($C$3="Constant Exchange rate",IF(Health_premiums_data!L9=0,0,Health_premiums_data!L9/ECO!V46))))</f>
        <v>1311.5381195300001</v>
      </c>
      <c r="N9" s="47">
        <f>IF($C$3="National Currency",IF(Health_premiums_data!M9=0,0,Health_premiums_data!M9),IF($C$3="Current Exchange rate",IF(Health_premiums_data!M9=0,0,Health_premiums_data!M9/ECO!W11),IF($C$3="Constant Exchange rate",IF(Health_premiums_data!M9=0,0,Health_premiums_data!M9/ECO!W46))))</f>
        <v>1359.36667468</v>
      </c>
      <c r="O9" s="47">
        <f>IF($C$3="National Currency",IF(Health_premiums_data!N9=0,0,Health_premiums_data!N9),IF($C$3="Current Exchange rate",IF(Health_premiums_data!N9=0,0,Health_premiums_data!N9/ECO!X11),IF($C$3="Constant Exchange rate",IF(Health_premiums_data!N9=0,0,Health_premiums_data!N9/ECO!X46))))</f>
        <v>1400.4216296900001</v>
      </c>
      <c r="P9" s="47">
        <f>IF($C$3="National Currency",IF(Health_premiums_data!O9=0,0,Health_premiums_data!O9),IF($C$3="Current Exchange rate",IF(Health_premiums_data!O9=0,0,Health_premiums_data!O9/ECO!Y11),IF($C$3="Constant Exchange rate",IF(Health_premiums_data!O9=0,0,Health_premiums_data!O9/ECO!Y46))))</f>
        <v>1442.55115978</v>
      </c>
      <c r="Q9" s="46">
        <f t="shared" ref="Q9:Q41" si="1">P9/$P$40</f>
        <v>1.2017235861808506E-2</v>
      </c>
      <c r="R9" s="46">
        <f t="shared" ref="R9:R39" si="2">IF(OR(P9=0, O9=0),"-",P9/O9-1)</f>
        <v>3.008346143534335E-2</v>
      </c>
      <c r="S9" s="46">
        <f t="shared" ref="S9:S39" si="3">IF(OR(P9=0, G9=0),"-",P9/G9-1)</f>
        <v>0.69286796557639074</v>
      </c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S9" s="2" t="s">
        <v>9</v>
      </c>
    </row>
    <row r="10" spans="3:45" s="2" customFormat="1" x14ac:dyDescent="0.25">
      <c r="C10" s="155"/>
      <c r="D10" s="156"/>
      <c r="E10" s="44" t="s">
        <v>6</v>
      </c>
      <c r="F10" s="47">
        <f>IF($C$3="National Currency",IF(Health_premiums_data!E10=0,0,Health_premiums_data!E10),IF($C$3="Current Exchange rate",IF(Health_premiums_data!E10=0,0,Health_premiums_data!E10/ECO!O12),IF($C$3="Constant Exchange rate",IF(Health_premiums_data!E10=0,0,Health_premiums_data!E10/ECO!O47))))</f>
        <v>5.112997238981491E-3</v>
      </c>
      <c r="G10" s="47">
        <f>IF($C$3="National Currency",IF(Health_premiums_data!F10=0,0,Health_premiums_data!F10),IF($C$3="Current Exchange rate",IF(Health_premiums_data!F10=0,0,Health_premiums_data!F10/ECO!P12),IF($C$3="Constant Exchange rate",IF(Health_premiums_data!F10=0,0,Health_premiums_data!F10/ECO!P47))))</f>
        <v>1.2373453318335208</v>
      </c>
      <c r="H10" s="47">
        <f>IF($C$3="National Currency",IF(Health_premiums_data!G10=0,0,Health_premiums_data!G10),IF($C$3="Current Exchange rate",IF(Health_premiums_data!G10=0,0,Health_premiums_data!G10/ECO!Q12),IF($C$3="Constant Exchange rate",IF(Health_premiums_data!G10=0,0,Health_premiums_data!G10/ECO!Q47))))</f>
        <v>5.112997238981491E-3</v>
      </c>
      <c r="I10" s="47">
        <f>IF($C$3="National Currency",IF(Health_premiums_data!H10=0,0,Health_premiums_data!H10),IF($C$3="Current Exchange rate",IF(Health_premiums_data!H10=0,0,Health_premiums_data!H10/ECO!R12),IF($C$3="Constant Exchange rate",IF(Health_premiums_data!H10=0,0,Health_premiums_data!H10/ECO!R47))))</f>
        <v>9.1720472440944886E-3</v>
      </c>
      <c r="J10" s="47">
        <f>IF($C$3="National Currency",IF(Health_premiums_data!I10=0,0,Health_premiums_data!I10),IF($C$3="Current Exchange rate",IF(Health_premiums_data!I10=0,0,Health_premiums_data!I10/ECO!S12),IF($C$3="Constant Exchange rate",IF(Health_premiums_data!I10=0,0,Health_premiums_data!I10/ECO!S47))))</f>
        <v>1.6770630943859291E-2</v>
      </c>
      <c r="K10" s="47">
        <f>IF($C$3="National Currency",IF(Health_premiums_data!J10=0,0,Health_premiums_data!J10),IF($C$3="Current Exchange rate",IF(Health_premiums_data!J10=0,0,Health_premiums_data!J10/ECO!T12),IF($C$3="Constant Exchange rate",IF(Health_premiums_data!J10=0,0,Health_premiums_data!J10/ECO!T47))))</f>
        <v>2.1207613252888842E-2</v>
      </c>
      <c r="L10" s="47">
        <f>IF($C$3="National Currency",IF(Health_premiums_data!K10=0,0,Health_premiums_data!K10),IF($C$3="Current Exchange rate",IF(Health_premiums_data!K10=0,0,Health_premiums_data!K10/ECO!U12),IF($C$3="Constant Exchange rate",IF(Health_premiums_data!K10=0,0,Health_premiums_data!K10/ECO!U47))))</f>
        <v>1.6770630943859291E-2</v>
      </c>
      <c r="M10" s="47">
        <f>IF($C$3="National Currency",IF(Health_premiums_data!L10=0,0,Health_premiums_data!L10),IF($C$3="Current Exchange rate",IF(Health_premiums_data!L10=0,0,Health_premiums_data!L10/ECO!V12),IF($C$3="Constant Exchange rate",IF(Health_premiums_data!L10=0,0,Health_premiums_data!L10/ECO!V47))))</f>
        <v>6.800286327845384E-2</v>
      </c>
      <c r="N10" s="47">
        <f>IF($C$3="National Currency",IF(Health_premiums_data!M10=0,0,Health_premiums_data!M10),IF($C$3="Current Exchange rate",IF(Health_premiums_data!M10=0,0,Health_premiums_data!M10/ECO!W12),IF($C$3="Constant Exchange rate",IF(Health_premiums_data!M10=0,0,Health_premiums_data!M10/ECO!W47))))</f>
        <v>9.4930463237549851</v>
      </c>
      <c r="O10" s="47">
        <f>IF($C$3="National Currency",IF(Health_premiums_data!N10=0,0,Health_premiums_data!N10),IF($C$3="Current Exchange rate",IF(Health_premiums_data!N10=0,0,Health_premiums_data!N10/ECO!X12),IF($C$3="Constant Exchange rate",IF(Health_premiums_data!N10=0,0,Health_premiums_data!N10/ECO!X47))))</f>
        <v>18.918089784231515</v>
      </c>
      <c r="P10" s="47">
        <f>IF($C$3="National Currency",IF(Health_premiums_data!O10=0,0,Health_premiums_data!O10),IF($C$3="Current Exchange rate",IF(Health_premiums_data!O10=0,0,Health_premiums_data!O10/ECO!Y12),IF($C$3="Constant Exchange rate",IF(Health_premiums_data!O10=0,0,Health_premiums_data!O10/ECO!Y47))))</f>
        <v>22.497187851518561</v>
      </c>
      <c r="Q10" s="46">
        <f t="shared" si="1"/>
        <v>1.8741381254051506E-4</v>
      </c>
      <c r="R10" s="46">
        <f t="shared" si="2"/>
        <v>0.18918918918918926</v>
      </c>
      <c r="S10" s="46">
        <f t="shared" si="3"/>
        <v>17.181818181818183</v>
      </c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</row>
    <row r="11" spans="3:45" s="2" customFormat="1" x14ac:dyDescent="0.25">
      <c r="C11" s="155"/>
      <c r="D11" s="156"/>
      <c r="E11" s="44" t="s">
        <v>8</v>
      </c>
      <c r="F11" s="47">
        <f>IF($C$3="National Currency",IF(Health_premiums_data!E11=0,0,Health_premiums_data!E11),IF($C$3="Current Exchange rate",IF(Health_premiums_data!E11=0,0,Health_premiums_data!E11/ECO!O13),IF($C$3="Constant Exchange rate",IF(Health_premiums_data!E11=0,0,Health_premiums_data!E11/ECO!O48))))</f>
        <v>5158.3100465735197</v>
      </c>
      <c r="G11" s="47">
        <f>IF($C$3="National Currency",IF(Health_premiums_data!F11=0,0,Health_premiums_data!F11),IF($C$3="Current Exchange rate",IF(Health_premiums_data!F11=0,0,Health_premiums_data!F11/ECO!P13),IF($C$3="Constant Exchange rate",IF(Health_premiums_data!F11=0,0,Health_premiums_data!F11/ECO!P48))))</f>
        <v>5171.4404524284773</v>
      </c>
      <c r="H11" s="47">
        <f>IF($C$3="National Currency",IF(Health_premiums_data!G11=0,0,Health_premiums_data!G11),IF($C$3="Current Exchange rate",IF(Health_premiums_data!G11=0,0,Health_premiums_data!G11/ECO!Q13),IF($C$3="Constant Exchange rate",IF(Health_premiums_data!G11=0,0,Health_premiums_data!G11/ECO!Q48))))</f>
        <v>5258.6526946107788</v>
      </c>
      <c r="I11" s="47">
        <f>IF($C$3="National Currency",IF(Health_premiums_data!H11=0,0,Health_premiums_data!H11),IF($C$3="Current Exchange rate",IF(Health_premiums_data!H11=0,0,Health_premiums_data!H11/ECO!R13),IF($C$3="Constant Exchange rate",IF(Health_premiums_data!H11=0,0,Health_premiums_data!H11/ECO!R48))))</f>
        <v>5254.0402528276782</v>
      </c>
      <c r="J11" s="47">
        <f>IF($C$3="National Currency",IF(Health_premiums_data!I11=0,0,Health_premiums_data!I11),IF($C$3="Current Exchange rate",IF(Health_premiums_data!I11=0,0,Health_premiums_data!I11/ECO!S13),IF($C$3="Constant Exchange rate",IF(Health_premiums_data!I11=0,0,Health_premiums_data!I11/ECO!S48))))</f>
        <v>7143.4253734198273</v>
      </c>
      <c r="K11" s="47">
        <f>IF($C$3="National Currency",IF(Health_premiums_data!J11=0,0,Health_premiums_data!J11),IF($C$3="Current Exchange rate",IF(Health_premiums_data!J11=0,0,Health_premiums_data!J11/ECO!T13),IF($C$3="Constant Exchange rate",IF(Health_premiums_data!J11=0,0,Health_premiums_data!J11/ECO!T48))))</f>
        <v>7147.2351954424494</v>
      </c>
      <c r="L11" s="47">
        <f>IF($C$3="National Currency",IF(Health_premiums_data!K11=0,0,Health_premiums_data!K11),IF($C$3="Current Exchange rate",IF(Health_premiums_data!K11=0,0,Health_premiums_data!K11/ECO!U13),IF($C$3="Constant Exchange rate",IF(Health_premiums_data!K11=0,0,Health_premiums_data!K11/ECO!U48))))</f>
        <v>7376.0928634397869</v>
      </c>
      <c r="M11" s="47">
        <f>IF($C$3="National Currency",IF(Health_premiums_data!L11=0,0,Health_premiums_data!L11),IF($C$3="Current Exchange rate",IF(Health_premiums_data!L11=0,0,Health_premiums_data!L11/ECO!V13),IF($C$3="Constant Exchange rate",IF(Health_premiums_data!L11=0,0,Health_premiums_data!L11/ECO!V48))))</f>
        <v>7689.6494020292748</v>
      </c>
      <c r="N11" s="47">
        <f>IF($C$3="National Currency",IF(Health_premiums_data!M11=0,0,Health_premiums_data!M11),IF($C$3="Current Exchange rate",IF(Health_premiums_data!M11=0,0,Health_premiums_data!M11/ECO!W13),IF($C$3="Constant Exchange rate",IF(Health_premiums_data!M11=0,0,Health_premiums_data!M11/ECO!W48))))</f>
        <v>7873.6286235861608</v>
      </c>
      <c r="O11" s="47">
        <f>IF($C$3="National Currency",IF(Health_premiums_data!N11=0,0,Health_premiums_data!N11),IF($C$3="Current Exchange rate",IF(Health_premiums_data!N11=0,0,Health_premiums_data!N11/ECO!X13),IF($C$3="Constant Exchange rate",IF(Health_premiums_data!N11=0,0,Health_premiums_data!N11/ECO!X48))))</f>
        <v>8029.5681803060561</v>
      </c>
      <c r="P11" s="47">
        <f>IF($C$3="National Currency",IF(Health_premiums_data!O11=0,0,Health_premiums_data!O11),IF($C$3="Current Exchange rate",IF(Health_premiums_data!O11=0,0,Health_premiums_data!O11/ECO!Y13),IF($C$3="Constant Exchange rate",IF(Health_premiums_data!O11=0,0,Health_premiums_data!O11/ECO!Y48))))</f>
        <v>7997.1606786427155</v>
      </c>
      <c r="Q11" s="46">
        <f t="shared" si="1"/>
        <v>6.6620698648002644E-2</v>
      </c>
      <c r="R11" s="46">
        <f t="shared" si="2"/>
        <v>-4.0360204852392112E-3</v>
      </c>
      <c r="S11" s="46">
        <f t="shared" si="3"/>
        <v>0.54640873315814686</v>
      </c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</row>
    <row r="12" spans="3:45" s="2" customFormat="1" x14ac:dyDescent="0.25">
      <c r="C12" s="155"/>
      <c r="D12" s="156"/>
      <c r="E12" s="44" t="s">
        <v>10</v>
      </c>
      <c r="F12" s="47">
        <f>IF($C$3="National Currency",IF(Health_premiums_data!E12=0,0,Health_premiums_data!E12),IF($C$3="Current Exchange rate",IF(Health_premiums_data!E12=0,0,Health_premiums_data!E12/ECO!O14),IF($C$3="Constant Exchange rate",IF(Health_premiums_data!E12=0,0,Health_premiums_data!E12/ECO!O49))))</f>
        <v>52.789310916329221</v>
      </c>
      <c r="G12" s="47">
        <f>IF($C$3="National Currency",IF(Health_premiums_data!F12=0,0,Health_premiums_data!F12),IF($C$3="Current Exchange rate",IF(Health_premiums_data!F12=0,0,Health_premiums_data!F12/ECO!P14),IF($C$3="Constant Exchange rate",IF(Health_premiums_data!F12=0,0,Health_premiums_data!F12/ECO!P49))))</f>
        <v>67.155330018623886</v>
      </c>
      <c r="H12" s="47">
        <f>IF($C$3="National Currency",IF(Health_premiums_data!G12=0,0,Health_premiums_data!G12),IF($C$3="Current Exchange rate",IF(Health_premiums_data!G12=0,0,Health_premiums_data!G12/ECO!Q14),IF($C$3="Constant Exchange rate",IF(Health_premiums_data!G12=0,0,Health_premiums_data!G12/ECO!Q49))))</f>
        <v>74.406684094520486</v>
      </c>
      <c r="I12" s="47">
        <f>IF($C$3="National Currency",IF(Health_premiums_data!H12=0,0,Health_premiums_data!H12),IF($C$3="Current Exchange rate",IF(Health_premiums_data!H12=0,0,Health_premiums_data!H12/ECO!R14),IF($C$3="Constant Exchange rate",IF(Health_premiums_data!H12=0,0,Health_premiums_data!H12/ECO!R49))))</f>
        <v>106.497855690536</v>
      </c>
      <c r="J12" s="47">
        <f>IF($C$3="National Currency",IF(Health_premiums_data!I12=0,0,Health_premiums_data!I12),IF($C$3="Current Exchange rate",IF(Health_premiums_data!I12=0,0,Health_premiums_data!I12/ECO!S14),IF($C$3="Constant Exchange rate",IF(Health_premiums_data!I12=0,0,Health_premiums_data!I12/ECO!S49))))</f>
        <v>73.356999999999999</v>
      </c>
      <c r="K12" s="47">
        <f>IF($C$3="National Currency",IF(Health_premiums_data!J12=0,0,Health_premiums_data!J12),IF($C$3="Current Exchange rate",IF(Health_premiums_data!J12=0,0,Health_premiums_data!J12/ECO!T14),IF($C$3="Constant Exchange rate",IF(Health_premiums_data!J12=0,0,Health_premiums_data!J12/ECO!T49))))</f>
        <v>84.07</v>
      </c>
      <c r="L12" s="47">
        <f>IF($C$3="National Currency",IF(Health_premiums_data!K12=0,0,Health_premiums_data!K12),IF($C$3="Current Exchange rate",IF(Health_premiums_data!K12=0,0,Health_premiums_data!K12/ECO!U14),IF($C$3="Constant Exchange rate",IF(Health_premiums_data!K12=0,0,Health_premiums_data!K12/ECO!U49))))</f>
        <v>88.263999999999996</v>
      </c>
      <c r="M12" s="47">
        <f>IF($C$3="National Currency",IF(Health_premiums_data!L12=0,0,Health_premiums_data!L12),IF($C$3="Current Exchange rate",IF(Health_premiums_data!L12=0,0,Health_premiums_data!L12/ECO!V14),IF($C$3="Constant Exchange rate",IF(Health_premiums_data!L12=0,0,Health_premiums_data!L12/ECO!V49))))</f>
        <v>97</v>
      </c>
      <c r="N12" s="47">
        <f>IF($C$3="National Currency",IF(Health_premiums_data!M12=0,0,Health_premiums_data!M12),IF($C$3="Current Exchange rate",IF(Health_premiums_data!M12=0,0,Health_premiums_data!M12/ECO!W14),IF($C$3="Constant Exchange rate",IF(Health_premiums_data!M12=0,0,Health_premiums_data!M12/ECO!W49))))</f>
        <v>103</v>
      </c>
      <c r="O12" s="47">
        <f>IF($C$3="National Currency",IF(Health_premiums_data!N12=0,0,Health_premiums_data!N12),IF($C$3="Current Exchange rate",IF(Health_premiums_data!N12=0,0,Health_premiums_data!N12/ECO!X14),IF($C$3="Constant Exchange rate",IF(Health_premiums_data!N12=0,0,Health_premiums_data!N12/ECO!X49))))</f>
        <v>98.3</v>
      </c>
      <c r="P12" s="47">
        <f>IF($C$3="National Currency",IF(Health_premiums_data!O12=0,0,Health_premiums_data!O12),IF($C$3="Current Exchange rate",IF(Health_premiums_data!O12=0,0,Health_premiums_data!O12/ECO!Y14),IF($C$3="Constant Exchange rate",IF(Health_premiums_data!O12=0,0,Health_premiums_data!O12/ECO!Y49))))</f>
        <v>101</v>
      </c>
      <c r="Q12" s="46">
        <f t="shared" si="1"/>
        <v>8.4138494071001524E-4</v>
      </c>
      <c r="R12" s="46">
        <f t="shared" si="2"/>
        <v>2.746693794506605E-2</v>
      </c>
      <c r="S12" s="46">
        <f t="shared" si="3"/>
        <v>0.50397593120293105</v>
      </c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</row>
    <row r="13" spans="3:45" s="2" customFormat="1" x14ac:dyDescent="0.25">
      <c r="C13" s="155"/>
      <c r="D13" s="156"/>
      <c r="E13" s="44" t="s">
        <v>11</v>
      </c>
      <c r="F13" s="47">
        <f>IF($C$3="National Currency",IF(Health_premiums_data!E13=0,0,Health_premiums_data!E13),IF($C$3="Current Exchange rate",IF(Health_premiums_data!E13=0,0,Health_premiums_data!E13/ECO!O15),IF($C$3="Constant Exchange rate",IF(Health_premiums_data!E13=0,0,Health_premiums_data!E13/ECO!O50))))</f>
        <v>21.344871101496306</v>
      </c>
      <c r="G13" s="47">
        <f>IF($C$3="National Currency",IF(Health_premiums_data!F13=0,0,Health_premiums_data!F13),IF($C$3="Current Exchange rate",IF(Health_premiums_data!F13=0,0,Health_premiums_data!F13/ECO!P15),IF($C$3="Constant Exchange rate",IF(Health_premiums_data!F13=0,0,Health_premiums_data!F13/ECO!P50))))</f>
        <v>28.051198846223183</v>
      </c>
      <c r="H13" s="47">
        <f>IF($C$3="National Currency",IF(Health_premiums_data!G13=0,0,Health_premiums_data!G13),IF($C$3="Current Exchange rate",IF(Health_premiums_data!G13=0,0,Health_premiums_data!G13/ECO!Q15),IF($C$3="Constant Exchange rate",IF(Health_premiums_data!G13=0,0,Health_premiums_data!G13/ECO!Q50))))</f>
        <v>32.125473228772307</v>
      </c>
      <c r="I13" s="47">
        <f>IF($C$3="National Currency",IF(Health_premiums_data!H13=0,0,Health_premiums_data!H13),IF($C$3="Current Exchange rate",IF(Health_premiums_data!H13=0,0,Health_premiums_data!H13/ECO!R15),IF($C$3="Constant Exchange rate",IF(Health_premiums_data!H13=0,0,Health_premiums_data!H13/ECO!R50))))</f>
        <v>44.384351901928973</v>
      </c>
      <c r="J13" s="47">
        <f>IF($C$3="National Currency",IF(Health_premiums_data!I13=0,0,Health_premiums_data!I13),IF($C$3="Current Exchange rate",IF(Health_premiums_data!I13=0,0,Health_premiums_data!I13/ECO!S15),IF($C$3="Constant Exchange rate",IF(Health_premiums_data!I13=0,0,Health_premiums_data!I13/ECO!S50))))</f>
        <v>57.184063457724896</v>
      </c>
      <c r="K13" s="47">
        <f>IF($C$3="National Currency",IF(Health_premiums_data!J13=0,0,Health_premiums_data!J13),IF($C$3="Current Exchange rate",IF(Health_premiums_data!J13=0,0,Health_premiums_data!J13/ECO!T15),IF($C$3="Constant Exchange rate",IF(Health_premiums_data!J13=0,0,Health_premiums_data!J13/ECO!T50))))</f>
        <v>64.178835406526048</v>
      </c>
      <c r="L13" s="47">
        <f>IF($C$3="National Currency",IF(Health_premiums_data!K13=0,0,Health_premiums_data!K13),IF($C$3="Current Exchange rate",IF(Health_premiums_data!K13=0,0,Health_premiums_data!K13/ECO!U15),IF($C$3="Constant Exchange rate",IF(Health_premiums_data!K13=0,0,Health_premiums_data!K13/ECO!U50))))</f>
        <v>95.979808905714805</v>
      </c>
      <c r="M13" s="47">
        <f>IF($C$3="National Currency",IF(Health_premiums_data!L13=0,0,Health_premiums_data!L13),IF($C$3="Current Exchange rate",IF(Health_premiums_data!L13=0,0,Health_premiums_data!L13/ECO!V15),IF($C$3="Constant Exchange rate",IF(Health_premiums_data!L13=0,0,Health_premiums_data!L13/ECO!V50))))</f>
        <v>109.50063097169641</v>
      </c>
      <c r="N13" s="47">
        <f>IF($C$3="National Currency",IF(Health_premiums_data!M13=0,0,Health_premiums_data!M13),IF($C$3="Current Exchange rate",IF(Health_premiums_data!M13=0,0,Health_premiums_data!M13/ECO!W15),IF($C$3="Constant Exchange rate",IF(Health_premiums_data!M13=0,0,Health_premiums_data!M13/ECO!W50))))</f>
        <v>92.410311880295652</v>
      </c>
      <c r="O13" s="47">
        <f>IF($C$3="National Currency",IF(Health_premiums_data!N13=0,0,Health_premiums_data!N13),IF($C$3="Current Exchange rate",IF(Health_premiums_data!N13=0,0,Health_premiums_data!N13/ECO!X15),IF($C$3="Constant Exchange rate",IF(Health_premiums_data!N13=0,0,Health_premiums_data!N13/ECO!X50))))</f>
        <v>88.191815395709398</v>
      </c>
      <c r="P13" s="47">
        <f>IF($C$3="National Currency",IF(Health_premiums_data!O13=0,0,Health_premiums_data!O13),IF($C$3="Current Exchange rate",IF(Health_premiums_data!O13=0,0,Health_premiums_data!O13/ECO!Y15),IF($C$3="Constant Exchange rate",IF(Health_premiums_data!O13=0,0,Health_premiums_data!O13/ECO!Y50))))</f>
        <v>81.701820804038221</v>
      </c>
      <c r="Q13" s="46">
        <f t="shared" si="1"/>
        <v>6.8062061042679196E-4</v>
      </c>
      <c r="R13" s="46">
        <f t="shared" si="2"/>
        <v>-7.3589533932951756E-2</v>
      </c>
      <c r="S13" s="46">
        <f t="shared" si="3"/>
        <v>1.9125964010282779</v>
      </c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</row>
    <row r="14" spans="3:45" s="2" customFormat="1" x14ac:dyDescent="0.25">
      <c r="C14" s="155"/>
      <c r="D14" s="156"/>
      <c r="E14" s="44" t="s">
        <v>12</v>
      </c>
      <c r="F14" s="47">
        <f>IF($C$3="National Currency",IF(Health_premiums_data!E14=0,0,Health_premiums_data!E14),IF($C$3="Current Exchange rate",IF(Health_premiums_data!E14=0,0,Health_premiums_data!E14/ECO!O16),IF($C$3="Constant Exchange rate",IF(Health_premiums_data!E14=0,0,Health_premiums_data!E14/ECO!O51))))</f>
        <v>26413</v>
      </c>
      <c r="G14" s="47">
        <f>IF($C$3="National Currency",IF(Health_premiums_data!F14=0,0,Health_premiums_data!F14),IF($C$3="Current Exchange rate",IF(Health_premiums_data!F14=0,0,Health_premiums_data!F14/ECO!P16),IF($C$3="Constant Exchange rate",IF(Health_premiums_data!F14=0,0,Health_premiums_data!F14/ECO!P51))))</f>
        <v>27348</v>
      </c>
      <c r="H14" s="47">
        <f>IF($C$3="National Currency",IF(Health_premiums_data!G14=0,0,Health_premiums_data!G14),IF($C$3="Current Exchange rate",IF(Health_premiums_data!G14=0,0,Health_premiums_data!G14/ECO!Q16),IF($C$3="Constant Exchange rate",IF(Health_premiums_data!G14=0,0,Health_premiums_data!G14/ECO!Q51))))</f>
        <v>28483</v>
      </c>
      <c r="I14" s="47">
        <f>IF($C$3="National Currency",IF(Health_premiums_data!H14=0,0,Health_premiums_data!H14),IF($C$3="Current Exchange rate",IF(Health_premiums_data!H14=0,0,Health_premiums_data!H14/ECO!R16),IF($C$3="Constant Exchange rate",IF(Health_premiums_data!H14=0,0,Health_premiums_data!H14/ECO!R51))))</f>
        <v>29461</v>
      </c>
      <c r="J14" s="47">
        <f>IF($C$3="National Currency",IF(Health_premiums_data!I14=0,0,Health_premiums_data!I14),IF($C$3="Current Exchange rate",IF(Health_premiums_data!I14=0,0,Health_premiums_data!I14/ECO!S16),IF($C$3="Constant Exchange rate",IF(Health_premiums_data!I14=0,0,Health_premiums_data!I14/ECO!S51))))</f>
        <v>30331</v>
      </c>
      <c r="K14" s="47">
        <f>IF($C$3="National Currency",IF(Health_premiums_data!J14=0,0,Health_premiums_data!J14),IF($C$3="Current Exchange rate",IF(Health_premiums_data!J14=0,0,Health_premiums_data!J14/ECO!T16),IF($C$3="Constant Exchange rate",IF(Health_premiums_data!J14=0,0,Health_premiums_data!J14/ECO!T51))))</f>
        <v>31468</v>
      </c>
      <c r="L14" s="47">
        <f>IF($C$3="National Currency",IF(Health_premiums_data!K14=0,0,Health_premiums_data!K14),IF($C$3="Current Exchange rate",IF(Health_premiums_data!K14=0,0,Health_premiums_data!K14/ECO!U16),IF($C$3="Constant Exchange rate",IF(Health_premiums_data!K14=0,0,Health_premiums_data!K14/ECO!U51))))</f>
        <v>33270</v>
      </c>
      <c r="M14" s="47">
        <f>IF($C$3="National Currency",IF(Health_premiums_data!L14=0,0,Health_premiums_data!L14),IF($C$3="Current Exchange rate",IF(Health_premiums_data!L14=0,0,Health_premiums_data!L14/ECO!V16),IF($C$3="Constant Exchange rate",IF(Health_premiums_data!L14=0,0,Health_premiums_data!L14/ECO!V51))))</f>
        <v>34667</v>
      </c>
      <c r="N14" s="47">
        <f>IF($C$3="National Currency",IF(Health_premiums_data!M14=0,0,Health_premiums_data!M14),IF($C$3="Current Exchange rate",IF(Health_premiums_data!M14=0,0,Health_premiums_data!M14/ECO!W16),IF($C$3="Constant Exchange rate",IF(Health_premiums_data!M14=0,0,Health_premiums_data!M14/ECO!W51))))</f>
        <v>35628</v>
      </c>
      <c r="O14" s="47">
        <f>IF($C$3="National Currency",IF(Health_premiums_data!N14=0,0,Health_premiums_data!N14),IF($C$3="Current Exchange rate",IF(Health_premiums_data!N14=0,0,Health_premiums_data!N14/ECO!X16),IF($C$3="Constant Exchange rate",IF(Health_premiums_data!N14=0,0,Health_premiums_data!N14/ECO!X51))))</f>
        <v>36051</v>
      </c>
      <c r="P14" s="47">
        <f>IF($C$3="National Currency",IF(Health_premiums_data!O14=0,0,Health_premiums_data!O14),IF($C$3="Current Exchange rate",IF(Health_premiums_data!O14=0,0,Health_premiums_data!O14/ECO!Y16),IF($C$3="Constant Exchange rate",IF(Health_premiums_data!O14=0,0,Health_premiums_data!O14/ECO!Y51))))</f>
        <v>36323</v>
      </c>
      <c r="Q14" s="46">
        <f t="shared" si="1"/>
        <v>0.30259034852881073</v>
      </c>
      <c r="R14" s="46">
        <f t="shared" si="2"/>
        <v>7.5448669939808255E-3</v>
      </c>
      <c r="S14" s="46">
        <f t="shared" si="3"/>
        <v>0.32817756325873915</v>
      </c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</row>
    <row r="15" spans="3:45" s="2" customFormat="1" x14ac:dyDescent="0.25">
      <c r="C15" s="155"/>
      <c r="D15" s="156"/>
      <c r="E15" s="44" t="s">
        <v>13</v>
      </c>
      <c r="F15" s="47">
        <f>IF($C$3="National Currency",IF(Health_premiums_data!E15=0,0,Health_premiums_data!E15),IF($C$3="Current Exchange rate",IF(Health_premiums_data!E15=0,0,Health_premiums_data!E15/ECO!O17),IF($C$3="Constant Exchange rate",IF(Health_premiums_data!E15=0,0,Health_premiums_data!E15/ECO!O52))))</f>
        <v>26.056706915772367</v>
      </c>
      <c r="G15" s="47">
        <f>IF($C$3="National Currency",IF(Health_premiums_data!F15=0,0,Health_premiums_data!F15),IF($C$3="Current Exchange rate",IF(Health_premiums_data!F15=0,0,Health_premiums_data!F15/ECO!P17),IF($C$3="Constant Exchange rate",IF(Health_premiums_data!F15=0,0,Health_premiums_data!F15/ECO!P52))))</f>
        <v>43.920325574523524</v>
      </c>
      <c r="H15" s="47">
        <f>IF($C$3="National Currency",IF(Health_premiums_data!G15=0,0,Health_premiums_data!G15),IF($C$3="Current Exchange rate",IF(Health_premiums_data!G15=0,0,Health_premiums_data!G15/ECO!Q17),IF($C$3="Constant Exchange rate",IF(Health_premiums_data!G15=0,0,Health_premiums_data!G15/ECO!Q52))))</f>
        <v>50.098719997850999</v>
      </c>
      <c r="I15" s="47">
        <f>IF($C$3="National Currency",IF(Health_premiums_data!H15=0,0,Health_premiums_data!H15),IF($C$3="Current Exchange rate",IF(Health_premiums_data!H15=0,0,Health_premiums_data!H15/ECO!R17),IF($C$3="Constant Exchange rate",IF(Health_premiums_data!H15=0,0,Health_premiums_data!H15/ECO!R52))))</f>
        <v>67.425086967617162</v>
      </c>
      <c r="J15" s="47">
        <f>IF($C$3="National Currency",IF(Health_premiums_data!I15=0,0,Health_premiums_data!I15),IF($C$3="Current Exchange rate",IF(Health_premiums_data!I15=0,0,Health_premiums_data!I15/ECO!S17),IF($C$3="Constant Exchange rate",IF(Health_premiums_data!I15=0,0,Health_premiums_data!I15/ECO!S52))))</f>
        <v>91.60141297194204</v>
      </c>
      <c r="K15" s="47">
        <f>IF($C$3="National Currency",IF(Health_premiums_data!J15=0,0,Health_premiums_data!J15),IF($C$3="Current Exchange rate",IF(Health_premiums_data!J15=0,0,Health_premiums_data!J15/ECO!T17),IF($C$3="Constant Exchange rate",IF(Health_premiums_data!J15=0,0,Health_premiums_data!J15/ECO!T52))))</f>
        <v>116.18067774300566</v>
      </c>
      <c r="L15" s="47">
        <f>IF($C$3="National Currency",IF(Health_premiums_data!K15=0,0,Health_premiums_data!K15),IF($C$3="Current Exchange rate",IF(Health_premiums_data!K15=0,0,Health_premiums_data!K15/ECO!U17),IF($C$3="Constant Exchange rate",IF(Health_premiums_data!K15=0,0,Health_premiums_data!K15/ECO!U52))))</f>
        <v>130.28353457886183</v>
      </c>
      <c r="M15" s="47">
        <f>IF($C$3="National Currency",IF(Health_premiums_data!L15=0,0,Health_premiums_data!L15),IF($C$3="Current Exchange rate",IF(Health_premiums_data!L15=0,0,Health_premiums_data!L15/ECO!V17),IF($C$3="Constant Exchange rate",IF(Health_premiums_data!L15=0,0,Health_premiums_data!L15/ECO!V52))))</f>
        <v>152.84810551623173</v>
      </c>
      <c r="N15" s="47">
        <f>IF($C$3="National Currency",IF(Health_premiums_data!M15=0,0,Health_premiums_data!M15),IF($C$3="Current Exchange rate",IF(Health_premiums_data!M15=0,0,Health_premiums_data!M15/ECO!W17),IF($C$3="Constant Exchange rate",IF(Health_premiums_data!M15=0,0,Health_premiums_data!M15/ECO!W52))))</f>
        <v>160.77256792876042</v>
      </c>
      <c r="O15" s="47">
        <f>IF($C$3="National Currency",IF(Health_premiums_data!N15=0,0,Health_premiums_data!N15),IF($C$3="Current Exchange rate",IF(Health_premiums_data!N15=0,0,Health_premiums_data!N15/ECO!X17),IF($C$3="Constant Exchange rate",IF(Health_premiums_data!N15=0,0,Health_premiums_data!N15/ECO!X52))))</f>
        <v>171.24897586396787</v>
      </c>
      <c r="P15" s="47">
        <f>IF($C$3="National Currency",IF(Health_premiums_data!O15=0,0,Health_premiums_data!O15),IF($C$3="Current Exchange rate",IF(Health_premiums_data!O15=0,0,Health_premiums_data!O15/ECO!Y17),IF($C$3="Constant Exchange rate",IF(Health_premiums_data!O15=0,0,Health_premiums_data!O15/ECO!Y52))))</f>
        <v>199.32037661343398</v>
      </c>
      <c r="Q15" s="46">
        <f t="shared" si="1"/>
        <v>1.6604471609820996E-3</v>
      </c>
      <c r="R15" s="46">
        <f t="shared" si="2"/>
        <v>0.16392156862745089</v>
      </c>
      <c r="S15" s="46">
        <f t="shared" si="3"/>
        <v>3.5382262996941893</v>
      </c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</row>
    <row r="16" spans="3:45" s="2" customFormat="1" x14ac:dyDescent="0.25">
      <c r="C16" s="155"/>
      <c r="D16" s="156"/>
      <c r="E16" s="44" t="s">
        <v>14</v>
      </c>
      <c r="F16" s="47">
        <f>IF($C$3="National Currency",IF(Health_premiums_data!E16=0,0,Health_premiums_data!E16),IF($C$3="Current Exchange rate",IF(Health_premiums_data!E16=0,0,Health_premiums_data!E16/ECO!O18),IF($C$3="Constant Exchange rate",IF(Health_premiums_data!E16=0,0,Health_premiums_data!E16/ECO!O53))))</f>
        <v>3.9050017256145106</v>
      </c>
      <c r="G16" s="47">
        <f>IF($C$3="National Currency",IF(Health_premiums_data!F16=0,0,Health_premiums_data!F16),IF($C$3="Current Exchange rate",IF(Health_premiums_data!F16=0,0,Health_premiums_data!F16/ECO!P18),IF($C$3="Constant Exchange rate",IF(Health_premiums_data!F16=0,0,Health_premiums_data!F16/ECO!P53))))</f>
        <v>4.4099037490573032</v>
      </c>
      <c r="H16" s="47">
        <f>IF($C$3="National Currency",IF(Health_premiums_data!G16=0,0,Health_premiums_data!G16),IF($C$3="Current Exchange rate",IF(Health_premiums_data!G16=0,0,Health_premiums_data!G16/ECO!Q18),IF($C$3="Constant Exchange rate",IF(Health_premiums_data!G16=0,0,Health_premiums_data!G16/ECO!Q53))))</f>
        <v>4.2884716168368842</v>
      </c>
      <c r="I16" s="47">
        <f>IF($C$3="National Currency",IF(Health_premiums_data!H16=0,0,Health_premiums_data!H16),IF($C$3="Current Exchange rate",IF(Health_premiums_data!H16=0,0,Health_premiums_data!H16/ECO!R18),IF($C$3="Constant Exchange rate",IF(Health_premiums_data!H16=0,0,Health_premiums_data!H16/ECO!R53))))</f>
        <v>5.0464637684864444</v>
      </c>
      <c r="J16" s="47">
        <f>IF($C$3="National Currency",IF(Health_premiums_data!I16=0,0,Health_premiums_data!I16),IF($C$3="Current Exchange rate",IF(Health_premiums_data!I16=0,0,Health_premiums_data!I16/ECO!S18),IF($C$3="Constant Exchange rate",IF(Health_premiums_data!I16=0,0,Health_premiums_data!I16/ECO!S53))))</f>
        <v>6.4327074252553276</v>
      </c>
      <c r="K16" s="47">
        <f>IF($C$3="National Currency",IF(Health_premiums_data!J16=0,0,Health_premiums_data!J16),IF($C$3="Current Exchange rate",IF(Health_premiums_data!J16=0,0,Health_premiums_data!J16/ECO!T18),IF($C$3="Constant Exchange rate",IF(Health_premiums_data!J16=0,0,Health_premiums_data!J16/ECO!T53))))</f>
        <v>8.5338028709112521</v>
      </c>
      <c r="L16" s="47">
        <f>IF($C$3="National Currency",IF(Health_premiums_data!K16=0,0,Health_premiums_data!K16),IF($C$3="Current Exchange rate",IF(Health_premiums_data!K16=0,0,Health_premiums_data!K16/ECO!U18),IF($C$3="Constant Exchange rate",IF(Health_premiums_data!K16=0,0,Health_premiums_data!K16/ECO!U53))))</f>
        <v>6.8</v>
      </c>
      <c r="M16" s="47">
        <f>IF($C$3="National Currency",IF(Health_premiums_data!L16=0,0,Health_premiums_data!L16),IF($C$3="Current Exchange rate",IF(Health_premiums_data!L16=0,0,Health_premiums_data!L16/ECO!V18),IF($C$3="Constant Exchange rate",IF(Health_premiums_data!L16=0,0,Health_premiums_data!L16/ECO!V53))))</f>
        <v>7.4</v>
      </c>
      <c r="N16" s="47">
        <f>IF($C$3="National Currency",IF(Health_premiums_data!M16=0,0,Health_premiums_data!M16),IF($C$3="Current Exchange rate",IF(Health_premiums_data!M16=0,0,Health_premiums_data!M16/ECO!W18),IF($C$3="Constant Exchange rate",IF(Health_premiums_data!M16=0,0,Health_premiums_data!M16/ECO!W53))))</f>
        <v>8.4</v>
      </c>
      <c r="O16" s="47">
        <f>IF($C$3="National Currency",IF(Health_premiums_data!N16=0,0,Health_premiums_data!N16),IF($C$3="Current Exchange rate",IF(Health_premiums_data!N16=0,0,Health_premiums_data!N16/ECO!X18),IF($C$3="Constant Exchange rate",IF(Health_premiums_data!N16=0,0,Health_premiums_data!N16/ECO!X53))))</f>
        <v>9.3000000000000007</v>
      </c>
      <c r="P16" s="47">
        <f>IF($C$3="National Currency",IF(Health_premiums_data!O16=0,0,Health_premiums_data!O16),IF($C$3="Current Exchange rate",IF(Health_premiums_data!O16=0,0,Health_premiums_data!O16/ECO!Y18),IF($C$3="Constant Exchange rate",IF(Health_premiums_data!O16=0,0,Health_premiums_data!O16/ECO!Y53))))</f>
        <v>10.1</v>
      </c>
      <c r="Q16" s="46">
        <f t="shared" si="1"/>
        <v>8.4138494071001532E-5</v>
      </c>
      <c r="R16" s="46">
        <f t="shared" si="2"/>
        <v>8.602150537634401E-2</v>
      </c>
      <c r="S16" s="46">
        <f t="shared" si="3"/>
        <v>1.290299420289855</v>
      </c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</row>
    <row r="17" spans="3:34" s="2" customFormat="1" x14ac:dyDescent="0.25">
      <c r="C17" s="155"/>
      <c r="D17" s="156"/>
      <c r="E17" s="44" t="s">
        <v>15</v>
      </c>
      <c r="F17" s="47">
        <f>IF($C$3="National Currency",IF(Health_premiums_data!E17=0,0,Health_premiums_data!E17),IF($C$3="Current Exchange rate",IF(Health_premiums_data!E17=0,0,Health_premiums_data!E17/ECO!O19),IF($C$3="Constant Exchange rate",IF(Health_premiums_data!E17=0,0,Health_premiums_data!E17/ECO!O54))))</f>
        <v>4004.0482860000002</v>
      </c>
      <c r="G17" s="47">
        <f>IF($C$3="National Currency",IF(Health_premiums_data!F17=0,0,Health_premiums_data!F17),IF($C$3="Current Exchange rate",IF(Health_premiums_data!F17=0,0,Health_premiums_data!F17/ECO!P19),IF($C$3="Constant Exchange rate",IF(Health_premiums_data!F17=0,0,Health_premiums_data!F17/ECO!P54))))</f>
        <v>4355.3411669999996</v>
      </c>
      <c r="H17" s="47">
        <f>IF($C$3="National Currency",IF(Health_premiums_data!G17=0,0,Health_premiums_data!G17),IF($C$3="Current Exchange rate",IF(Health_premiums_data!G17=0,0,Health_premiums_data!G17/ECO!Q19),IF($C$3="Constant Exchange rate",IF(Health_premiums_data!G17=0,0,Health_premiums_data!G17/ECO!Q54))))</f>
        <v>4779.7710039199992</v>
      </c>
      <c r="I17" s="47">
        <f>IF($C$3="National Currency",IF(Health_premiums_data!H17=0,0,Health_premiums_data!H17),IF($C$3="Current Exchange rate",IF(Health_premiums_data!H17=0,0,Health_premiums_data!H17/ECO!R19),IF($C$3="Constant Exchange rate",IF(Health_premiums_data!H17=0,0,Health_premiums_data!H17/ECO!R54))))</f>
        <v>5254.5862744399992</v>
      </c>
      <c r="J17" s="47">
        <f>IF($C$3="National Currency",IF(Health_premiums_data!I17=0,0,Health_premiums_data!I17),IF($C$3="Current Exchange rate",IF(Health_premiums_data!I17=0,0,Health_premiums_data!I17/ECO!S19),IF($C$3="Constant Exchange rate",IF(Health_premiums_data!I17=0,0,Health_premiums_data!I17/ECO!S54))))</f>
        <v>5633.4801511000005</v>
      </c>
      <c r="K17" s="47">
        <f>IF($C$3="National Currency",IF(Health_premiums_data!J17=0,0,Health_premiums_data!J17),IF($C$3="Current Exchange rate",IF(Health_premiums_data!J17=0,0,Health_premiums_data!J17/ECO!T19),IF($C$3="Constant Exchange rate",IF(Health_premiums_data!J17=0,0,Health_premiums_data!J17/ECO!T54))))</f>
        <v>5920.1457281699995</v>
      </c>
      <c r="L17" s="47">
        <f>IF($C$3="National Currency",IF(Health_premiums_data!K17=0,0,Health_premiums_data!K17),IF($C$3="Current Exchange rate",IF(Health_premiums_data!K17=0,0,Health_premiums_data!K17/ECO!U19),IF($C$3="Constant Exchange rate",IF(Health_premiums_data!K17=0,0,Health_premiums_data!K17/ECO!U54))))</f>
        <v>5485.9285484913016</v>
      </c>
      <c r="M17" s="47">
        <f>IF($C$3="National Currency",IF(Health_premiums_data!L17=0,0,Health_premiums_data!L17),IF($C$3="Current Exchange rate",IF(Health_premiums_data!L17=0,0,Health_premiums_data!L17/ECO!V19),IF($C$3="Constant Exchange rate",IF(Health_premiums_data!L17=0,0,Health_premiums_data!L17/ECO!V54))))</f>
        <v>6426.7734372277018</v>
      </c>
      <c r="N17" s="47">
        <f>IF($C$3="National Currency",IF(Health_premiums_data!M17=0,0,Health_premiums_data!M17),IF($C$3="Current Exchange rate",IF(Health_premiums_data!M17=0,0,Health_premiums_data!M17/ECO!W19),IF($C$3="Constant Exchange rate",IF(Health_premiums_data!M17=0,0,Health_premiums_data!M17/ECO!W54))))</f>
        <v>6637.3216694261973</v>
      </c>
      <c r="O17" s="47">
        <f>IF($C$3="National Currency",IF(Health_premiums_data!N17=0,0,Health_premiums_data!N17),IF($C$3="Current Exchange rate",IF(Health_premiums_data!N17=0,0,Health_premiums_data!N17/ECO!X19),IF($C$3="Constant Exchange rate",IF(Health_premiums_data!N17=0,0,Health_premiums_data!N17/ECO!X54))))</f>
        <v>6784.1820519918974</v>
      </c>
      <c r="P17" s="47">
        <f>IF($C$3="National Currency",IF(Health_premiums_data!O17=0,0,Health_premiums_data!O17),IF($C$3="Current Exchange rate",IF(Health_premiums_data!O17=0,0,Health_premiums_data!O17/ECO!Y19),IF($C$3="Constant Exchange rate",IF(Health_premiums_data!O17=0,0,Health_premiums_data!O17/ECO!Y54))))</f>
        <v>7076.0620270010013</v>
      </c>
      <c r="Q17" s="46">
        <f t="shared" si="1"/>
        <v>5.8947445832164637E-2</v>
      </c>
      <c r="R17" s="46">
        <f t="shared" si="2"/>
        <v>4.3023605907421825E-2</v>
      </c>
      <c r="S17" s="46">
        <f t="shared" si="3"/>
        <v>0.6246860477006122</v>
      </c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</row>
    <row r="18" spans="3:34" s="2" customFormat="1" x14ac:dyDescent="0.25">
      <c r="C18" s="155"/>
      <c r="D18" s="156"/>
      <c r="E18" s="44" t="s">
        <v>16</v>
      </c>
      <c r="F18" s="47">
        <f>IF($C$3="National Currency",IF(Health_premiums_data!E18=0,0,Health_premiums_data!E18),IF($C$3="Current Exchange rate",IF(Health_premiums_data!E18=0,0,Health_premiums_data!E18/ECO!O20),IF($C$3="Constant Exchange rate",IF(Health_premiums_data!E18=0,0,Health_premiums_data!E18/ECO!O55))))</f>
        <v>93</v>
      </c>
      <c r="G18" s="47">
        <f>IF($C$3="National Currency",IF(Health_premiums_data!F18=0,0,Health_premiums_data!F18),IF($C$3="Current Exchange rate",IF(Health_premiums_data!F18=0,0,Health_premiums_data!F18/ECO!P20),IF($C$3="Constant Exchange rate",IF(Health_premiums_data!F18=0,0,Health_premiums_data!F18/ECO!P55))))</f>
        <v>112</v>
      </c>
      <c r="H18" s="47">
        <f>IF($C$3="National Currency",IF(Health_premiums_data!G18=0,0,Health_premiums_data!G18),IF($C$3="Current Exchange rate",IF(Health_premiums_data!G18=0,0,Health_premiums_data!G18/ECO!Q20),IF($C$3="Constant Exchange rate",IF(Health_premiums_data!G18=0,0,Health_premiums_data!G18/ECO!Q55))))</f>
        <v>122</v>
      </c>
      <c r="I18" s="47">
        <f>IF($C$3="National Currency",IF(Health_premiums_data!H18=0,0,Health_premiums_data!H18),IF($C$3="Current Exchange rate",IF(Health_premiums_data!H18=0,0,Health_premiums_data!H18/ECO!R20),IF($C$3="Constant Exchange rate",IF(Health_premiums_data!H18=0,0,Health_premiums_data!H18/ECO!R55))))</f>
        <v>137</v>
      </c>
      <c r="J18" s="47">
        <f>IF($C$3="National Currency",IF(Health_premiums_data!I18=0,0,Health_premiums_data!I18),IF($C$3="Current Exchange rate",IF(Health_premiums_data!I18=0,0,Health_premiums_data!I18/ECO!S20),IF($C$3="Constant Exchange rate",IF(Health_premiums_data!I18=0,0,Health_premiums_data!I18/ECO!S55))))</f>
        <v>161</v>
      </c>
      <c r="K18" s="47">
        <f>IF($C$3="National Currency",IF(Health_premiums_data!J18=0,0,Health_premiums_data!J18),IF($C$3="Current Exchange rate",IF(Health_premiums_data!J18=0,0,Health_premiums_data!J18/ECO!T20),IF($C$3="Constant Exchange rate",IF(Health_premiums_data!J18=0,0,Health_premiums_data!J18/ECO!T55))))</f>
        <v>176</v>
      </c>
      <c r="L18" s="47">
        <f>IF($C$3="National Currency",IF(Health_premiums_data!K18=0,0,Health_premiums_data!K18),IF($C$3="Current Exchange rate",IF(Health_premiums_data!K18=0,0,Health_premiums_data!K18/ECO!U20),IF($C$3="Constant Exchange rate",IF(Health_premiums_data!K18=0,0,Health_premiums_data!K18/ECO!U55))))</f>
        <v>197</v>
      </c>
      <c r="M18" s="47">
        <f>IF($C$3="National Currency",IF(Health_premiums_data!L18=0,0,Health_premiums_data!L18),IF($C$3="Current Exchange rate",IF(Health_premiums_data!L18=0,0,Health_premiums_data!L18/ECO!V20),IF($C$3="Constant Exchange rate",IF(Health_premiums_data!L18=0,0,Health_premiums_data!L18/ECO!V55))))</f>
        <v>218</v>
      </c>
      <c r="N18" s="47">
        <f>IF($C$3="National Currency",IF(Health_premiums_data!M18=0,0,Health_premiums_data!M18),IF($C$3="Current Exchange rate",IF(Health_premiums_data!M18=0,0,Health_premiums_data!M18/ECO!W20),IF($C$3="Constant Exchange rate",IF(Health_premiums_data!M18=0,0,Health_premiums_data!M18/ECO!W55))))</f>
        <v>236</v>
      </c>
      <c r="O18" s="47">
        <f>IF($C$3="National Currency",IF(Health_premiums_data!N18=0,0,Health_premiums_data!N18),IF($C$3="Current Exchange rate",IF(Health_premiums_data!N18=0,0,Health_premiums_data!N18/ECO!X20),IF($C$3="Constant Exchange rate",IF(Health_premiums_data!N18=0,0,Health_premiums_data!N18/ECO!X55))))</f>
        <v>277</v>
      </c>
      <c r="P18" s="47">
        <f>IF($C$3="National Currency",IF(Health_premiums_data!O18=0,0,Health_premiums_data!O18),IF($C$3="Current Exchange rate",IF(Health_premiums_data!O18=0,0,Health_premiums_data!O18/ECO!Y20),IF($C$3="Constant Exchange rate",IF(Health_premiums_data!O18=0,0,Health_premiums_data!O18/ECO!Y55))))</f>
        <v>312</v>
      </c>
      <c r="Q18" s="46">
        <f t="shared" si="1"/>
        <v>2.5991297178368789E-3</v>
      </c>
      <c r="R18" s="46">
        <f t="shared" si="2"/>
        <v>0.12635379061371843</v>
      </c>
      <c r="S18" s="46">
        <f t="shared" si="3"/>
        <v>1.7857142857142856</v>
      </c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</row>
    <row r="19" spans="3:34" s="2" customFormat="1" x14ac:dyDescent="0.25">
      <c r="C19" s="155"/>
      <c r="D19" s="156"/>
      <c r="E19" s="44" t="s">
        <v>17</v>
      </c>
      <c r="F19" s="47">
        <f>IF($C$3="National Currency",IF(Health_premiums_data!E19=0,0,Health_premiums_data!E19),IF($C$3="Current Exchange rate",IF(Health_premiums_data!E19=0,0,Health_premiums_data!E19/ECO!O21),IF($C$3="Constant Exchange rate",IF(Health_premiums_data!E19=0,0,Health_premiums_data!E19/ECO!O56))))</f>
        <v>6115.8001721767869</v>
      </c>
      <c r="G19" s="47">
        <f>IF($C$3="National Currency",IF(Health_premiums_data!F19=0,0,Health_premiums_data!F19),IF($C$3="Current Exchange rate",IF(Health_premiums_data!F19=0,0,Health_premiums_data!F19/ECO!P21),IF($C$3="Constant Exchange rate",IF(Health_premiums_data!F19=0,0,Health_premiums_data!F19/ECO!P56))))</f>
        <v>6737.9132583133032</v>
      </c>
      <c r="H19" s="47">
        <f>IF($C$3="National Currency",IF(Health_premiums_data!G19=0,0,Health_premiums_data!G19),IF($C$3="Current Exchange rate",IF(Health_premiums_data!G19=0,0,Health_premiums_data!G19/ECO!Q21),IF($C$3="Constant Exchange rate",IF(Health_premiums_data!G19=0,0,Health_premiums_data!G19/ECO!Q56))))</f>
        <v>7310.960931067435</v>
      </c>
      <c r="I19" s="47">
        <f>IF($C$3="National Currency",IF(Health_premiums_data!H19=0,0,Health_premiums_data!H19),IF($C$3="Current Exchange rate",IF(Health_premiums_data!H19=0,0,Health_premiums_data!H19/ECO!R21),IF($C$3="Constant Exchange rate",IF(Health_premiums_data!H19=0,0,Health_premiums_data!H19/ECO!R56))))</f>
        <v>7759.363504951114</v>
      </c>
      <c r="J19" s="47">
        <f>IF($C$3="National Currency",IF(Health_premiums_data!I19=0,0,Health_premiums_data!I19),IF($C$3="Current Exchange rate",IF(Health_premiums_data!I19=0,0,Health_premiums_data!I19/ECO!S21),IF($C$3="Constant Exchange rate",IF(Health_premiums_data!I19=0,0,Health_premiums_data!I19/ECO!S56))))</f>
        <v>8428.2644154285772</v>
      </c>
      <c r="K19" s="47">
        <f>IF($C$3="National Currency",IF(Health_premiums_data!J19=0,0,Health_premiums_data!J19),IF($C$3="Current Exchange rate",IF(Health_premiums_data!J19=0,0,Health_premiums_data!J19/ECO!T21),IF($C$3="Constant Exchange rate",IF(Health_premiums_data!J19=0,0,Health_premiums_data!J19/ECO!T56))))</f>
        <v>9010.0271545139185</v>
      </c>
      <c r="L19" s="47">
        <f>IF($C$3="National Currency",IF(Health_premiums_data!K19=0,0,Health_premiums_data!K19),IF($C$3="Current Exchange rate",IF(Health_premiums_data!K19=0,0,Health_premiums_data!K19/ECO!U21),IF($C$3="Constant Exchange rate",IF(Health_premiums_data!K19=0,0,Health_premiums_data!K19/ECO!U56))))</f>
        <v>9589.6921191285473</v>
      </c>
      <c r="M19" s="47">
        <f>IF($C$3="National Currency",IF(Health_premiums_data!L19=0,0,Health_premiums_data!L19),IF($C$3="Current Exchange rate",IF(Health_premiums_data!L19=0,0,Health_premiums_data!L19/ECO!V21),IF($C$3="Constant Exchange rate",IF(Health_premiums_data!L19=0,0,Health_premiums_data!L19/ECO!V56))))</f>
        <v>9523.3040502198855</v>
      </c>
      <c r="N19" s="47">
        <f>IF($C$3="National Currency",IF(Health_premiums_data!M19=0,0,Health_premiums_data!M19),IF($C$3="Current Exchange rate",IF(Health_premiums_data!M19=0,0,Health_premiums_data!M19/ECO!W21),IF($C$3="Constant Exchange rate",IF(Health_premiums_data!M19=0,0,Health_premiums_data!M19/ECO!W56))))</f>
        <v>10087</v>
      </c>
      <c r="O19" s="47">
        <f>IF($C$3="National Currency",IF(Health_premiums_data!N19=0,0,Health_premiums_data!N19),IF($C$3="Current Exchange rate",IF(Health_premiums_data!N19=0,0,Health_premiums_data!N19/ECO!X21),IF($C$3="Constant Exchange rate",IF(Health_premiums_data!N19=0,0,Health_premiums_data!N19/ECO!X56))))</f>
        <v>10416</v>
      </c>
      <c r="P19" s="47">
        <f>IF($C$3="National Currency",IF(Health_premiums_data!O19=0,0,Health_premiums_data!O19),IF($C$3="Current Exchange rate",IF(Health_premiums_data!O19=0,0,Health_premiums_data!O19/ECO!Y21),IF($C$3="Constant Exchange rate",IF(Health_premiums_data!O19=0,0,Health_premiums_data!O19/ECO!Y56))))</f>
        <v>10829</v>
      </c>
      <c r="Q19" s="46">
        <f t="shared" si="1"/>
        <v>9.021146062325501E-2</v>
      </c>
      <c r="R19" s="46">
        <f t="shared" si="2"/>
        <v>3.9650537634408511E-2</v>
      </c>
      <c r="S19" s="46">
        <f t="shared" si="3"/>
        <v>0.60717414796622293</v>
      </c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</row>
    <row r="20" spans="3:34" s="2" customFormat="1" x14ac:dyDescent="0.25">
      <c r="C20" s="155"/>
      <c r="D20" s="156"/>
      <c r="E20" s="44" t="s">
        <v>18</v>
      </c>
      <c r="F20" s="47">
        <f>IF($C$3="National Currency",IF(Health_premiums_data!E20=0,0,Health_premiums_data!E20),IF($C$3="Current Exchange rate",IF(Health_premiums_data!E20=0,0,Health_premiums_data!E20/ECO!O22),IF($C$3="Constant Exchange rate",IF(Health_premiums_data!E20=0,0,Health_premiums_data!E20/ECO!O57))))</f>
        <v>5</v>
      </c>
      <c r="G20" s="47">
        <f>IF($C$3="National Currency",IF(Health_premiums_data!F20=0,0,Health_premiums_data!F20),IF($C$3="Current Exchange rate",IF(Health_premiums_data!F20=0,0,Health_premiums_data!F20/ECO!P22),IF($C$3="Constant Exchange rate",IF(Health_premiums_data!F20=0,0,Health_premiums_data!F20/ECO!P57))))</f>
        <v>5</v>
      </c>
      <c r="H20" s="47">
        <f>IF($C$3="National Currency",IF(Health_premiums_data!G20=0,0,Health_premiums_data!G20),IF($C$3="Current Exchange rate",IF(Health_premiums_data!G20=0,0,Health_premiums_data!G20/ECO!Q22),IF($C$3="Constant Exchange rate",IF(Health_premiums_data!G20=0,0,Health_premiums_data!G20/ECO!Q57))))</f>
        <v>5</v>
      </c>
      <c r="I20" s="47">
        <f>IF($C$3="National Currency",IF(Health_premiums_data!H20=0,0,Health_premiums_data!H20),IF($C$3="Current Exchange rate",IF(Health_premiums_data!H20=0,0,Health_premiums_data!H20/ECO!R22),IF($C$3="Constant Exchange rate",IF(Health_premiums_data!H20=0,0,Health_premiums_data!H20/ECO!R57))))</f>
        <v>7</v>
      </c>
      <c r="J20" s="47">
        <f>IF($C$3="National Currency",IF(Health_premiums_data!I20=0,0,Health_premiums_data!I20),IF($C$3="Current Exchange rate",IF(Health_premiums_data!I20=0,0,Health_premiums_data!I20/ECO!S22),IF($C$3="Constant Exchange rate",IF(Health_premiums_data!I20=0,0,Health_premiums_data!I20/ECO!S57))))</f>
        <v>9</v>
      </c>
      <c r="K20" s="47">
        <f>IF($C$3="National Currency",IF(Health_premiums_data!J20=0,0,Health_premiums_data!J20),IF($C$3="Current Exchange rate",IF(Health_premiums_data!J20=0,0,Health_premiums_data!J20/ECO!T22),IF($C$3="Constant Exchange rate",IF(Health_premiums_data!J20=0,0,Health_premiums_data!J20/ECO!T57))))</f>
        <v>11</v>
      </c>
      <c r="L20" s="47">
        <f>IF($C$3="National Currency",IF(Health_premiums_data!K20=0,0,Health_premiums_data!K20),IF($C$3="Current Exchange rate",IF(Health_premiums_data!K20=0,0,Health_premiums_data!K20/ECO!U22),IF($C$3="Constant Exchange rate",IF(Health_premiums_data!K20=0,0,Health_premiums_data!K20/ECO!U57))))</f>
        <v>18</v>
      </c>
      <c r="M20" s="47">
        <f>IF($C$3="National Currency",IF(Health_premiums_data!L20=0,0,Health_premiums_data!L20),IF($C$3="Current Exchange rate",IF(Health_premiums_data!L20=0,0,Health_premiums_data!L20/ECO!V22),IF($C$3="Constant Exchange rate",IF(Health_premiums_data!L20=0,0,Health_premiums_data!L20/ECO!V57))))</f>
        <v>19</v>
      </c>
      <c r="N20" s="47">
        <f>IF($C$3="National Currency",IF(Health_premiums_data!M20=0,0,Health_premiums_data!M20),IF($C$3="Current Exchange rate",IF(Health_premiums_data!M20=0,0,Health_premiums_data!M20/ECO!W22),IF($C$3="Constant Exchange rate",IF(Health_premiums_data!M20=0,0,Health_premiums_data!M20/ECO!W57))))</f>
        <v>19</v>
      </c>
      <c r="O20" s="47">
        <f>IF($C$3="National Currency",IF(Health_premiums_data!N20=0,0,Health_premiums_data!N20),IF($C$3="Current Exchange rate",IF(Health_premiums_data!N20=0,0,Health_premiums_data!N20/ECO!X22),IF($C$3="Constant Exchange rate",IF(Health_premiums_data!N20=0,0,Health_premiums_data!N20/ECO!X57))))</f>
        <v>20</v>
      </c>
      <c r="P20" s="47">
        <f>IF($C$3="National Currency",IF(Health_premiums_data!O20=0,0,Health_premiums_data!O20),IF($C$3="Current Exchange rate",IF(Health_premiums_data!O20=0,0,Health_premiums_data!O20/ECO!Y22),IF($C$3="Constant Exchange rate",IF(Health_premiums_data!O20=0,0,Health_premiums_data!O20/ECO!Y57))))</f>
        <v>25</v>
      </c>
      <c r="Q20" s="46">
        <f t="shared" si="1"/>
        <v>2.0826359918564734E-4</v>
      </c>
      <c r="R20" s="46">
        <f t="shared" si="2"/>
        <v>0.25</v>
      </c>
      <c r="S20" s="46">
        <f t="shared" si="3"/>
        <v>4</v>
      </c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</row>
    <row r="21" spans="3:34" s="2" customFormat="1" x14ac:dyDescent="0.25">
      <c r="C21" s="155"/>
      <c r="D21" s="156"/>
      <c r="E21" s="44" t="s">
        <v>19</v>
      </c>
      <c r="F21" s="47">
        <f>IF($C$3="National Currency",IF(Health_premiums_data!E21=0,0,Health_premiums_data!E21),IF($C$3="Current Exchange rate",IF(Health_premiums_data!E21=0,0,Health_premiums_data!E21/ECO!O23),IF($C$3="Constant Exchange rate",IF(Health_premiums_data!E21=0,0,Health_premiums_data!E21/ECO!O58))))</f>
        <v>16.583964481587881</v>
      </c>
      <c r="G21" s="47">
        <f>IF($C$3="National Currency",IF(Health_premiums_data!F21=0,0,Health_premiums_data!F21),IF($C$3="Current Exchange rate",IF(Health_premiums_data!F21=0,0,Health_premiums_data!F21/ECO!P23),IF($C$3="Constant Exchange rate",IF(Health_premiums_data!F21=0,0,Health_premiums_data!F21/ECO!P58))))</f>
        <v>24.41890833115696</v>
      </c>
      <c r="H21" s="47">
        <f>IF($C$3="National Currency",IF(Health_premiums_data!G21=0,0,Health_premiums_data!G21),IF($C$3="Current Exchange rate",IF(Health_premiums_data!G21=0,0,Health_premiums_data!G21/ECO!Q23),IF($C$3="Constant Exchange rate",IF(Health_premiums_data!G21=0,0,Health_premiums_data!G21/ECO!Q58))))</f>
        <v>28.85870984591277</v>
      </c>
      <c r="I21" s="47">
        <f>IF($C$3="National Currency",IF(Health_premiums_data!H21=0,0,Health_premiums_data!H21),IF($C$3="Current Exchange rate",IF(Health_premiums_data!H21=0,0,Health_premiums_data!H21/ECO!R23),IF($C$3="Constant Exchange rate",IF(Health_premiums_data!H21=0,0,Health_premiums_data!H21/ECO!R58))))</f>
        <v>32.776181770697306</v>
      </c>
      <c r="J21" s="47">
        <f>IF($C$3="National Currency",IF(Health_premiums_data!I21=0,0,Health_premiums_data!I21),IF($C$3="Current Exchange rate",IF(Health_premiums_data!I21=0,0,Health_premiums_data!I21/ECO!S23),IF($C$3="Constant Exchange rate",IF(Health_premiums_data!I21=0,0,Health_premiums_data!I21/ECO!S58))))</f>
        <v>36.693653695481849</v>
      </c>
      <c r="K21" s="47">
        <f>IF($C$3="National Currency",IF(Health_premiums_data!J21=0,0,Health_premiums_data!J21),IF($C$3="Current Exchange rate",IF(Health_premiums_data!J21=0,0,Health_premiums_data!J21/ECO!T23),IF($C$3="Constant Exchange rate",IF(Health_premiums_data!J21=0,0,Health_premiums_data!J21/ECO!T58))))</f>
        <v>35.387829720553668</v>
      </c>
      <c r="L21" s="47">
        <f>IF($C$3="National Currency",IF(Health_premiums_data!K21=0,0,Health_premiums_data!K21),IF($C$3="Current Exchange rate",IF(Health_premiums_data!K21=0,0,Health_premiums_data!K21/ECO!U23),IF($C$3="Constant Exchange rate",IF(Health_premiums_data!K21=0,0,Health_premiums_data!K21/ECO!U58))))</f>
        <v>33.690258553147032</v>
      </c>
      <c r="M21" s="47">
        <f>IF($C$3="National Currency",IF(Health_premiums_data!L21=0,0,Health_premiums_data!L21),IF($C$3="Current Exchange rate",IF(Health_premiums_data!L21=0,0,Health_premiums_data!L21/ECO!V23),IF($C$3="Constant Exchange rate",IF(Health_premiums_data!L21=0,0,Health_premiums_data!L21/ECO!V58))))</f>
        <v>33.298511360668577</v>
      </c>
      <c r="N21" s="47">
        <f>IF($C$3="National Currency",IF(Health_premiums_data!M21=0,0,Health_premiums_data!M21),IF($C$3="Current Exchange rate",IF(Health_premiums_data!M21=0,0,Health_premiums_data!M21/ECO!W23),IF($C$3="Constant Exchange rate",IF(Health_premiums_data!M21=0,0,Health_premiums_data!M21/ECO!W58))))</f>
        <v>31.078610603290674</v>
      </c>
      <c r="O21" s="47">
        <f>IF($C$3="National Currency",IF(Health_premiums_data!N21=0,0,Health_premiums_data!N21),IF($C$3="Current Exchange rate",IF(Health_premiums_data!N21=0,0,Health_premiums_data!N21/ECO!X23),IF($C$3="Constant Exchange rate",IF(Health_premiums_data!N21=0,0,Health_premiums_data!N21/ECO!X58))))</f>
        <v>32.515016975711674</v>
      </c>
      <c r="P21" s="47">
        <f>IF($C$3="National Currency",IF(Health_premiums_data!O21=0,0,Health_premiums_data!O21),IF($C$3="Current Exchange rate",IF(Health_premiums_data!O21=0,0,Health_premiums_data!O21/ECO!Y23),IF($C$3="Constant Exchange rate",IF(Health_premiums_data!O21=0,0,Health_premiums_data!O21/ECO!Y58))))</f>
        <v>36.301906503003394</v>
      </c>
      <c r="Q21" s="46">
        <f t="shared" si="1"/>
        <v>3.0241462822465376E-4</v>
      </c>
      <c r="R21" s="46">
        <f t="shared" si="2"/>
        <v>0.11646586345381515</v>
      </c>
      <c r="S21" s="46">
        <f t="shared" si="3"/>
        <v>0.4866310160427807</v>
      </c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</row>
    <row r="22" spans="3:34" s="2" customFormat="1" x14ac:dyDescent="0.25">
      <c r="C22" s="155"/>
      <c r="D22" s="156"/>
      <c r="E22" s="44" t="s">
        <v>20</v>
      </c>
      <c r="F22" s="47">
        <f>IF($C$3="National Currency",IF(Health_premiums_data!E22=0,0,Health_premiums_data!E22),IF($C$3="Current Exchange rate",IF(Health_premiums_data!E22=0,0,Health_premiums_data!E22/ECO!O24),IF($C$3="Constant Exchange rate",IF(Health_premiums_data!E22=0,0,Health_premiums_data!E22/ECO!O59))))</f>
        <v>4.5445902262787596</v>
      </c>
      <c r="G22" s="47">
        <f>IF($C$3="National Currency",IF(Health_premiums_data!F22=0,0,Health_premiums_data!F22),IF($C$3="Current Exchange rate",IF(Health_premiums_data!F22=0,0,Health_premiums_data!F22/ECO!P24),IF($C$3="Constant Exchange rate",IF(Health_premiums_data!F22=0,0,Health_premiums_data!F22/ECO!P59))))</f>
        <v>5.0358116245167013</v>
      </c>
      <c r="H22" s="47">
        <f>IF($C$3="National Currency",IF(Health_premiums_data!G22=0,0,Health_premiums_data!G22),IF($C$3="Current Exchange rate",IF(Health_premiums_data!G22=0,0,Health_premiums_data!G22/ECO!Q24),IF($C$3="Constant Exchange rate",IF(Health_premiums_data!G22=0,0,Health_premiums_data!G22/ECO!Q59))))</f>
        <v>5.3590669962603785</v>
      </c>
      <c r="I22" s="47">
        <f>IF($C$3="National Currency",IF(Health_premiums_data!H22=0,0,Health_premiums_data!H22),IF($C$3="Current Exchange rate",IF(Health_premiums_data!H22=0,0,Health_premiums_data!H22/ECO!R24),IF($C$3="Constant Exchange rate",IF(Health_premiums_data!H22=0,0,Health_premiums_data!H22/ECO!R59))))</f>
        <v>7.2066932876972807</v>
      </c>
      <c r="J22" s="47">
        <f>IF($C$3="National Currency",IF(Health_premiums_data!I22=0,0,Health_premiums_data!I22),IF($C$3="Current Exchange rate",IF(Health_premiums_data!I22=0,0,Health_premiums_data!I22/ECO!S24),IF($C$3="Constant Exchange rate",IF(Health_premiums_data!I22=0,0,Health_premiums_data!I22/ECO!S59))))</f>
        <v>9.1842555618938952</v>
      </c>
      <c r="K22" s="47">
        <f>IF($C$3="National Currency",IF(Health_premiums_data!J22=0,0,Health_premiums_data!J22),IF($C$3="Current Exchange rate",IF(Health_premiums_data!J22=0,0,Health_premiums_data!J22/ECO!T24),IF($C$3="Constant Exchange rate",IF(Health_premiums_data!J22=0,0,Health_premiums_data!J22/ECO!T59))))</f>
        <v>15.170818279774354</v>
      </c>
      <c r="L22" s="47">
        <f>IF($C$3="National Currency",IF(Health_premiums_data!K22=0,0,Health_premiums_data!K22),IF($C$3="Current Exchange rate",IF(Health_premiums_data!K22=0,0,Health_premiums_data!K22/ECO!U24),IF($C$3="Constant Exchange rate",IF(Health_premiums_data!K22=0,0,Health_premiums_data!K22/ECO!U59))))</f>
        <v>25.150535589782592</v>
      </c>
      <c r="M22" s="47">
        <f>IF($C$3="National Currency",IF(Health_premiums_data!L22=0,0,Health_premiums_data!L22),IF($C$3="Current Exchange rate",IF(Health_premiums_data!L22=0,0,Health_premiums_data!L22/ECO!V24),IF($C$3="Constant Exchange rate",IF(Health_premiums_data!L22=0,0,Health_premiums_data!L22/ECO!V59))))</f>
        <v>16.340242124611777</v>
      </c>
      <c r="N22" s="47">
        <f>IF($C$3="National Currency",IF(Health_premiums_data!M22=0,0,Health_premiums_data!M22),IF($C$3="Current Exchange rate",IF(Health_premiums_data!M22=0,0,Health_premiums_data!M22/ECO!W24),IF($C$3="Constant Exchange rate",IF(Health_premiums_data!M22=0,0,Health_premiums_data!M22/ECO!W59))))</f>
        <v>19.135450339101222</v>
      </c>
      <c r="O22" s="47">
        <f>IF($C$3="National Currency",IF(Health_premiums_data!N22=0,0,Health_premiums_data!N22),IF($C$3="Current Exchange rate",IF(Health_premiums_data!N22=0,0,Health_premiums_data!N22/ECO!X24),IF($C$3="Constant Exchange rate",IF(Health_premiums_data!N22=0,0,Health_premiums_data!N22/ECO!X59))))</f>
        <v>35.656335171452113</v>
      </c>
      <c r="P22" s="47">
        <f>IF($C$3="National Currency",IF(Health_premiums_data!O22=0,0,Health_premiums_data!O22),IF($C$3="Current Exchange rate",IF(Health_premiums_data!O22=0,0,Health_premiums_data!O22/ECO!Y24),IF($C$3="Constant Exchange rate",IF(Health_premiums_data!O22=0,0,Health_premiums_data!O22/ECO!Y59))))</f>
        <v>35.824301197946376</v>
      </c>
      <c r="Q22" s="46">
        <f t="shared" si="1"/>
        <v>2.9843591623180039E-4</v>
      </c>
      <c r="R22" s="46">
        <f t="shared" si="2"/>
        <v>4.7106923828992286E-3</v>
      </c>
      <c r="S22" s="46">
        <f t="shared" si="3"/>
        <v>6.1139081183134047</v>
      </c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</row>
    <row r="23" spans="3:34" s="2" customFormat="1" x14ac:dyDescent="0.25">
      <c r="C23" s="155"/>
      <c r="D23" s="156"/>
      <c r="E23" s="44" t="s">
        <v>21</v>
      </c>
      <c r="F23" s="47">
        <f>IF($C$3="National Currency",IF(Health_premiums_data!E23=0,0,Health_premiums_data!E23),IF($C$3="Current Exchange rate",IF(Health_premiums_data!E23=0,0,Health_premiums_data!E23/ECO!O25),IF($C$3="Constant Exchange rate",IF(Health_premiums_data!E23=0,0,Health_premiums_data!E23/ECO!O60))))</f>
        <v>0</v>
      </c>
      <c r="G23" s="47">
        <f>IF($C$3="National Currency",IF(Health_premiums_data!F23=0,0,Health_premiums_data!F23),IF($C$3="Current Exchange rate",IF(Health_premiums_data!F23=0,0,Health_premiums_data!F23/ECO!P25),IF($C$3="Constant Exchange rate",IF(Health_premiums_data!F23=0,0,Health_premiums_data!F23/ECO!P60))))</f>
        <v>0</v>
      </c>
      <c r="H23" s="47">
        <f>IF($C$3="National Currency",IF(Health_premiums_data!G23=0,0,Health_premiums_data!G23),IF($C$3="Current Exchange rate",IF(Health_premiums_data!G23=0,0,Health_premiums_data!G23/ECO!Q25),IF($C$3="Constant Exchange rate",IF(Health_premiums_data!G23=0,0,Health_premiums_data!G23/ECO!Q60))))</f>
        <v>0</v>
      </c>
      <c r="I23" s="47">
        <f>IF($C$3="National Currency",IF(Health_premiums_data!H23=0,0,Health_premiums_data!H23),IF($C$3="Current Exchange rate",IF(Health_premiums_data!H23=0,0,Health_premiums_data!H23/ECO!R25),IF($C$3="Constant Exchange rate",IF(Health_premiums_data!H23=0,0,Health_premiums_data!H23/ECO!R60))))</f>
        <v>0</v>
      </c>
      <c r="J23" s="47">
        <f>IF($C$3="National Currency",IF(Health_premiums_data!I23=0,0,Health_premiums_data!I23),IF($C$3="Current Exchange rate",IF(Health_premiums_data!I23=0,0,Health_premiums_data!I23/ECO!S25),IF($C$3="Constant Exchange rate",IF(Health_premiums_data!I23=0,0,Health_premiums_data!I23/ECO!S60))))</f>
        <v>0</v>
      </c>
      <c r="K23" s="47">
        <f>IF($C$3="National Currency",IF(Health_premiums_data!J23=0,0,Health_premiums_data!J23),IF($C$3="Current Exchange rate",IF(Health_premiums_data!J23=0,0,Health_premiums_data!J23/ECO!T25),IF($C$3="Constant Exchange rate",IF(Health_premiums_data!J23=0,0,Health_premiums_data!J23/ECO!T60))))</f>
        <v>0</v>
      </c>
      <c r="L23" s="47">
        <f>IF($C$3="National Currency",IF(Health_premiums_data!K23=0,0,Health_premiums_data!K23),IF($C$3="Current Exchange rate",IF(Health_premiums_data!K23=0,0,Health_premiums_data!K23/ECO!U25),IF($C$3="Constant Exchange rate",IF(Health_premiums_data!K23=0,0,Health_premiums_data!K23/ECO!U60))))</f>
        <v>0</v>
      </c>
      <c r="M23" s="47">
        <f>IF($C$3="National Currency",IF(Health_premiums_data!L23=0,0,Health_premiums_data!L23),IF($C$3="Current Exchange rate",IF(Health_premiums_data!L23=0,0,Health_premiums_data!L23/ECO!V25),IF($C$3="Constant Exchange rate",IF(Health_premiums_data!L23=0,0,Health_premiums_data!L23/ECO!V60))))</f>
        <v>0</v>
      </c>
      <c r="N23" s="47">
        <f>IF($C$3="National Currency",IF(Health_premiums_data!M23=0,0,Health_premiums_data!M23),IF($C$3="Current Exchange rate",IF(Health_premiums_data!M23=0,0,Health_premiums_data!M23/ECO!W25),IF($C$3="Constant Exchange rate",IF(Health_premiums_data!M23=0,0,Health_premiums_data!M23/ECO!W60))))</f>
        <v>0</v>
      </c>
      <c r="O23" s="47">
        <f>IF($C$3="National Currency",IF(Health_premiums_data!N23=0,0,Health_premiums_data!N23),IF($C$3="Current Exchange rate",IF(Health_premiums_data!N23=0,0,Health_premiums_data!N23/ECO!X25),IF($C$3="Constant Exchange rate",IF(Health_premiums_data!N23=0,0,Health_premiums_data!N23/ECO!X60))))</f>
        <v>0</v>
      </c>
      <c r="P23" s="47">
        <f>IF($C$3="National Currency",IF(Health_premiums_data!O23=0,0,Health_premiums_data!O23),IF($C$3="Current Exchange rate",IF(Health_premiums_data!O23=0,0,Health_premiums_data!O23/ECO!Y25),IF($C$3="Constant Exchange rate",IF(Health_premiums_data!O23=0,0,Health_premiums_data!O23/ECO!Y60))))</f>
        <v>0</v>
      </c>
      <c r="Q23" s="46">
        <f t="shared" si="1"/>
        <v>0</v>
      </c>
      <c r="R23" s="46" t="str">
        <f t="shared" si="2"/>
        <v>-</v>
      </c>
      <c r="S23" s="46" t="str">
        <f t="shared" si="3"/>
        <v>-</v>
      </c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</row>
    <row r="24" spans="3:34" s="2" customFormat="1" x14ac:dyDescent="0.25">
      <c r="C24" s="155"/>
      <c r="D24" s="156"/>
      <c r="E24" s="44" t="s">
        <v>22</v>
      </c>
      <c r="F24" s="47">
        <f>IF($C$3="National Currency",IF(Health_premiums_data!E24=0,0,Health_premiums_data!E24),IF($C$3="Current Exchange rate",IF(Health_premiums_data!E24=0,0,Health_premiums_data!E24/ECO!O26),IF($C$3="Constant Exchange rate",IF(Health_premiums_data!E24=0,0,Health_premiums_data!E24/ECO!O61))))</f>
        <v>0</v>
      </c>
      <c r="G24" s="47">
        <f>IF($C$3="National Currency",IF(Health_premiums_data!F24=0,0,Health_premiums_data!F24),IF($C$3="Current Exchange rate",IF(Health_premiums_data!F24=0,0,Health_premiums_data!F24/ECO!P26),IF($C$3="Constant Exchange rate",IF(Health_premiums_data!F24=0,0,Health_premiums_data!F24/ECO!P61))))</f>
        <v>0</v>
      </c>
      <c r="H24" s="47">
        <f>IF($C$3="National Currency",IF(Health_premiums_data!G24=0,0,Health_premiums_data!G24),IF($C$3="Current Exchange rate",IF(Health_premiums_data!G24=0,0,Health_premiums_data!G24/ECO!Q26),IF($C$3="Constant Exchange rate",IF(Health_premiums_data!G24=0,0,Health_premiums_data!G24/ECO!Q61))))</f>
        <v>0</v>
      </c>
      <c r="I24" s="47">
        <f>IF($C$3="National Currency",IF(Health_premiums_data!H24=0,0,Health_premiums_data!H24),IF($C$3="Current Exchange rate",IF(Health_premiums_data!H24=0,0,Health_premiums_data!H24/ECO!R26),IF($C$3="Constant Exchange rate",IF(Health_premiums_data!H24=0,0,Health_premiums_data!H24/ECO!R61))))</f>
        <v>0</v>
      </c>
      <c r="J24" s="47">
        <f>IF($C$3="National Currency",IF(Health_premiums_data!I24=0,0,Health_premiums_data!I24),IF($C$3="Current Exchange rate",IF(Health_premiums_data!I24=0,0,Health_premiums_data!I24/ECO!S26),IF($C$3="Constant Exchange rate",IF(Health_premiums_data!I24=0,0,Health_premiums_data!I24/ECO!S61))))</f>
        <v>0</v>
      </c>
      <c r="K24" s="47">
        <f>IF($C$3="National Currency",IF(Health_premiums_data!J24=0,0,Health_premiums_data!J24),IF($C$3="Current Exchange rate",IF(Health_premiums_data!J24=0,0,Health_premiums_data!J24/ECO!T26),IF($C$3="Constant Exchange rate",IF(Health_premiums_data!J24=0,0,Health_premiums_data!J24/ECO!T61))))</f>
        <v>0</v>
      </c>
      <c r="L24" s="47">
        <f>IF($C$3="National Currency",IF(Health_premiums_data!K24=0,0,Health_premiums_data!K24),IF($C$3="Current Exchange rate",IF(Health_premiums_data!K24=0,0,Health_premiums_data!K24/ECO!U26),IF($C$3="Constant Exchange rate",IF(Health_premiums_data!K24=0,0,Health_premiums_data!K24/ECO!U61))))</f>
        <v>0</v>
      </c>
      <c r="M24" s="47">
        <f>IF($C$3="National Currency",IF(Health_premiums_data!L24=0,0,Health_premiums_data!L24),IF($C$3="Current Exchange rate",IF(Health_premiums_data!L24=0,0,Health_premiums_data!L24/ECO!V26),IF($C$3="Constant Exchange rate",IF(Health_premiums_data!L24=0,0,Health_premiums_data!L24/ECO!V61))))</f>
        <v>0</v>
      </c>
      <c r="N24" s="47">
        <f>IF($C$3="National Currency",IF(Health_premiums_data!M24=0,0,Health_premiums_data!M24),IF($C$3="Current Exchange rate",IF(Health_premiums_data!M24=0,0,Health_premiums_data!M24/ECO!W26),IF($C$3="Constant Exchange rate",IF(Health_premiums_data!M24=0,0,Health_premiums_data!M24/ECO!W61))))</f>
        <v>0</v>
      </c>
      <c r="O24" s="47">
        <f>IF($C$3="National Currency",IF(Health_premiums_data!N24=0,0,Health_premiums_data!N24),IF($C$3="Current Exchange rate",IF(Health_premiums_data!N24=0,0,Health_premiums_data!N24/ECO!X26),IF($C$3="Constant Exchange rate",IF(Health_premiums_data!N24=0,0,Health_premiums_data!N24/ECO!X61))))</f>
        <v>0</v>
      </c>
      <c r="P24" s="47">
        <f>IF($C$3="National Currency",IF(Health_premiums_data!O24=0,0,Health_premiums_data!O24),IF($C$3="Current Exchange rate",IF(Health_premiums_data!O24=0,0,Health_premiums_data!O24/ECO!Y26),IF($C$3="Constant Exchange rate",IF(Health_premiums_data!O24=0,0,Health_premiums_data!O24/ECO!Y61))))</f>
        <v>0</v>
      </c>
      <c r="Q24" s="46">
        <f t="shared" si="1"/>
        <v>0</v>
      </c>
      <c r="R24" s="46" t="str">
        <f t="shared" si="2"/>
        <v>-</v>
      </c>
      <c r="S24" s="46" t="str">
        <f t="shared" si="3"/>
        <v>-</v>
      </c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</row>
    <row r="25" spans="3:34" s="2" customFormat="1" x14ac:dyDescent="0.25">
      <c r="C25" s="155"/>
      <c r="D25" s="156"/>
      <c r="E25" s="44" t="s">
        <v>23</v>
      </c>
      <c r="F25" s="47">
        <f>IF($C$3="National Currency",IF(Health_premiums_data!E25=0,0,Health_premiums_data!E25),IF($C$3="Current Exchange rate",IF(Health_premiums_data!E25=0,0,Health_premiums_data!E25/ECO!O27),IF($C$3="Constant Exchange rate",IF(Health_premiums_data!E25=0,0,Health_premiums_data!E25/ECO!O62))))</f>
        <v>1577</v>
      </c>
      <c r="G25" s="47">
        <f>IF($C$3="National Currency",IF(Health_premiums_data!F25=0,0,Health_premiums_data!F25),IF($C$3="Current Exchange rate",IF(Health_premiums_data!F25=0,0,Health_premiums_data!F25/ECO!P27),IF($C$3="Constant Exchange rate",IF(Health_premiums_data!F25=0,0,Health_premiums_data!F25/ECO!P62))))</f>
        <v>1716</v>
      </c>
      <c r="H25" s="47">
        <f>IF($C$3="National Currency",IF(Health_premiums_data!G25=0,0,Health_premiums_data!G25),IF($C$3="Current Exchange rate",IF(Health_premiums_data!G25=0,0,Health_premiums_data!G25/ECO!Q27),IF($C$3="Constant Exchange rate",IF(Health_premiums_data!G25=0,0,Health_premiums_data!G25/ECO!Q62))))</f>
        <v>1828</v>
      </c>
      <c r="I25" s="47">
        <f>IF($C$3="National Currency",IF(Health_premiums_data!H25=0,0,Health_premiums_data!H25),IF($C$3="Current Exchange rate",IF(Health_premiums_data!H25=0,0,Health_premiums_data!H25/ECO!R27),IF($C$3="Constant Exchange rate",IF(Health_premiums_data!H25=0,0,Health_premiums_data!H25/ECO!R62))))</f>
        <v>2050</v>
      </c>
      <c r="J25" s="47">
        <f>IF($C$3="National Currency",IF(Health_premiums_data!I25=0,0,Health_premiums_data!I25),IF($C$3="Current Exchange rate",IF(Health_premiums_data!I25=0,0,Health_premiums_data!I25/ECO!S27),IF($C$3="Constant Exchange rate",IF(Health_premiums_data!I25=0,0,Health_premiums_data!I25/ECO!S62))))</f>
        <v>2159</v>
      </c>
      <c r="K25" s="47">
        <f>IF($C$3="National Currency",IF(Health_premiums_data!J25=0,0,Health_premiums_data!J25),IF($C$3="Current Exchange rate",IF(Health_premiums_data!J25=0,0,Health_premiums_data!J25/ECO!T27),IF($C$3="Constant Exchange rate",IF(Health_premiums_data!J25=0,0,Health_premiums_data!J25/ECO!T62))))</f>
        <v>2194</v>
      </c>
      <c r="L25" s="47">
        <f>IF($C$3="National Currency",IF(Health_premiums_data!K25=0,0,Health_premiums_data!K25),IF($C$3="Current Exchange rate",IF(Health_premiums_data!K25=0,0,Health_premiums_data!K25/ECO!U27),IF($C$3="Constant Exchange rate",IF(Health_premiums_data!K25=0,0,Health_premiums_data!K25/ECO!U62))))</f>
        <v>2167</v>
      </c>
      <c r="M25" s="47">
        <f>IF($C$3="National Currency",IF(Health_premiums_data!L25=0,0,Health_premiums_data!L25),IF($C$3="Current Exchange rate",IF(Health_premiums_data!L25=0,0,Health_premiums_data!L25/ECO!V27),IF($C$3="Constant Exchange rate",IF(Health_premiums_data!L25=0,0,Health_premiums_data!L25/ECO!V62))))</f>
        <v>2172</v>
      </c>
      <c r="N25" s="47">
        <f>IF($C$3="National Currency",IF(Health_premiums_data!M25=0,0,Health_premiums_data!M25),IF($C$3="Current Exchange rate",IF(Health_premiums_data!M25=0,0,Health_premiums_data!M25/ECO!W27),IF($C$3="Constant Exchange rate",IF(Health_premiums_data!M25=0,0,Health_premiums_data!M25/ECO!W62))))</f>
        <v>2136</v>
      </c>
      <c r="O25" s="47">
        <f>IF($C$3="National Currency",IF(Health_premiums_data!N25=0,0,Health_premiums_data!N25),IF($C$3="Current Exchange rate",IF(Health_premiums_data!N25=0,0,Health_premiums_data!N25/ECO!X27),IF($C$3="Constant Exchange rate",IF(Health_premiums_data!N25=0,0,Health_premiums_data!N25/ECO!X62))))</f>
        <v>2070</v>
      </c>
      <c r="P25" s="47">
        <f>IF($C$3="National Currency",IF(Health_premiums_data!O25=0,0,Health_premiums_data!O25),IF($C$3="Current Exchange rate",IF(Health_premiums_data!O25=0,0,Health_premiums_data!O25/ECO!Y27),IF($C$3="Constant Exchange rate",IF(Health_premiums_data!O25=0,0,Health_premiums_data!O25/ECO!Y62))))</f>
        <v>2056</v>
      </c>
      <c r="Q25" s="46">
        <f t="shared" si="1"/>
        <v>1.7127598397027637E-2</v>
      </c>
      <c r="R25" s="46">
        <f t="shared" si="2"/>
        <v>-6.763285024154575E-3</v>
      </c>
      <c r="S25" s="46">
        <f t="shared" si="3"/>
        <v>0.1981351981351982</v>
      </c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</row>
    <row r="26" spans="3:34" s="2" customFormat="1" x14ac:dyDescent="0.25">
      <c r="C26" s="155"/>
      <c r="D26" s="156"/>
      <c r="E26" s="44" t="s">
        <v>24</v>
      </c>
      <c r="F26" s="47">
        <f>IF($C$3="National Currency",IF(Health_premiums_data!E26=0,0,Health_premiums_data!E26),IF($C$3="Current Exchange rate",IF(Health_premiums_data!E26=0,0,Health_premiums_data!E26/ECO!O28),IF($C$3="Constant Exchange rate",IF(Health_premiums_data!E26=0,0,Health_premiums_data!E26/ECO!O63))))</f>
        <v>0</v>
      </c>
      <c r="G26" s="47">
        <f>IF($C$3="National Currency",IF(Health_premiums_data!F26=0,0,Health_premiums_data!F26),IF($C$3="Current Exchange rate",IF(Health_premiums_data!F26=0,0,Health_premiums_data!F26/ECO!P28),IF($C$3="Constant Exchange rate",IF(Health_premiums_data!F26=0,0,Health_premiums_data!F26/ECO!P63))))</f>
        <v>0</v>
      </c>
      <c r="H26" s="47">
        <f>IF($C$3="National Currency",IF(Health_premiums_data!G26=0,0,Health_premiums_data!G26),IF($C$3="Current Exchange rate",IF(Health_premiums_data!G26=0,0,Health_premiums_data!G26/ECO!Q28),IF($C$3="Constant Exchange rate",IF(Health_premiums_data!G26=0,0,Health_premiums_data!G26/ECO!Q63))))</f>
        <v>0</v>
      </c>
      <c r="I26" s="47">
        <f>IF($C$3="National Currency",IF(Health_premiums_data!H26=0,0,Health_premiums_data!H26),IF($C$3="Current Exchange rate",IF(Health_premiums_data!H26=0,0,Health_premiums_data!H26/ECO!R28),IF($C$3="Constant Exchange rate",IF(Health_premiums_data!H26=0,0,Health_premiums_data!H26/ECO!R63))))</f>
        <v>0</v>
      </c>
      <c r="J26" s="47">
        <f>IF($C$3="National Currency",IF(Health_premiums_data!I26=0,0,Health_premiums_data!I26),IF($C$3="Current Exchange rate",IF(Health_premiums_data!I26=0,0,Health_premiums_data!I26/ECO!S28),IF($C$3="Constant Exchange rate",IF(Health_premiums_data!I26=0,0,Health_premiums_data!I26/ECO!S63))))</f>
        <v>0</v>
      </c>
      <c r="K26" s="47">
        <f>IF($C$3="National Currency",IF(Health_premiums_data!J26=0,0,Health_premiums_data!J26),IF($C$3="Current Exchange rate",IF(Health_premiums_data!J26=0,0,Health_premiums_data!J26/ECO!T28),IF($C$3="Constant Exchange rate",IF(Health_premiums_data!J26=0,0,Health_premiums_data!J26/ECO!T63))))</f>
        <v>0</v>
      </c>
      <c r="L26" s="47">
        <f>IF($C$3="National Currency",IF(Health_premiums_data!K26=0,0,Health_premiums_data!K26),IF($C$3="Current Exchange rate",IF(Health_premiums_data!K26=0,0,Health_premiums_data!K26/ECO!U28),IF($C$3="Constant Exchange rate",IF(Health_premiums_data!K26=0,0,Health_premiums_data!K26/ECO!U63))))</f>
        <v>0</v>
      </c>
      <c r="M26" s="47">
        <f>IF($C$3="National Currency",IF(Health_premiums_data!L26=0,0,Health_premiums_data!L26),IF($C$3="Current Exchange rate",IF(Health_premiums_data!L26=0,0,Health_premiums_data!L26/ECO!V28),IF($C$3="Constant Exchange rate",IF(Health_premiums_data!L26=0,0,Health_premiums_data!L26/ECO!V63))))</f>
        <v>0</v>
      </c>
      <c r="N26" s="47">
        <f>IF($C$3="National Currency",IF(Health_premiums_data!M26=0,0,Health_premiums_data!M26),IF($C$3="Current Exchange rate",IF(Health_premiums_data!M26=0,0,Health_premiums_data!M26/ECO!W28),IF($C$3="Constant Exchange rate",IF(Health_premiums_data!M26=0,0,Health_premiums_data!M26/ECO!W63))))</f>
        <v>0</v>
      </c>
      <c r="O26" s="47">
        <f>IF($C$3="National Currency",IF(Health_premiums_data!N26=0,0,Health_premiums_data!N26),IF($C$3="Current Exchange rate",IF(Health_premiums_data!N26=0,0,Health_premiums_data!N26/ECO!X28),IF($C$3="Constant Exchange rate",IF(Health_premiums_data!N26=0,0,Health_premiums_data!N26/ECO!X63))))</f>
        <v>0</v>
      </c>
      <c r="P26" s="47">
        <f>IF($C$3="National Currency",IF(Health_premiums_data!O26=0,0,Health_premiums_data!O26),IF($C$3="Current Exchange rate",IF(Health_premiums_data!O26=0,0,Health_premiums_data!O26/ECO!Y28),IF($C$3="Constant Exchange rate",IF(Health_premiums_data!O26=0,0,Health_premiums_data!O26/ECO!Y63))))</f>
        <v>0</v>
      </c>
      <c r="Q26" s="46">
        <f t="shared" si="1"/>
        <v>0</v>
      </c>
      <c r="R26" s="46" t="str">
        <f t="shared" si="2"/>
        <v>-</v>
      </c>
      <c r="S26" s="46" t="str">
        <f t="shared" si="3"/>
        <v>-</v>
      </c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</row>
    <row r="27" spans="3:34" s="2" customFormat="1" x14ac:dyDescent="0.25">
      <c r="C27" s="155"/>
      <c r="D27" s="156"/>
      <c r="E27" s="44" t="s">
        <v>25</v>
      </c>
      <c r="F27" s="47">
        <f>IF($C$3="National Currency",IF(Health_premiums_data!E27=0,0,Health_premiums_data!E27),IF($C$3="Current Exchange rate",IF(Health_premiums_data!E27=0,0,Health_premiums_data!E27/ECO!O29),IF($C$3="Constant Exchange rate",IF(Health_premiums_data!E27=0,0,Health_premiums_data!E27/ECO!O64))))</f>
        <v>21</v>
      </c>
      <c r="G27" s="47">
        <f>IF($C$3="National Currency",IF(Health_premiums_data!F27=0,0,Health_premiums_data!F27),IF($C$3="Current Exchange rate",IF(Health_premiums_data!F27=0,0,Health_premiums_data!F27/ECO!P29),IF($C$3="Constant Exchange rate",IF(Health_premiums_data!F27=0,0,Health_premiums_data!F27/ECO!P64))))</f>
        <v>25</v>
      </c>
      <c r="H27" s="47">
        <f>IF($C$3="National Currency",IF(Health_premiums_data!G27=0,0,Health_premiums_data!G27),IF($C$3="Current Exchange rate",IF(Health_premiums_data!G27=0,0,Health_premiums_data!G27/ECO!Q29),IF($C$3="Constant Exchange rate",IF(Health_premiums_data!G27=0,0,Health_premiums_data!G27/ECO!Q64))))</f>
        <v>28</v>
      </c>
      <c r="I27" s="47">
        <f>IF($C$3="National Currency",IF(Health_premiums_data!H27=0,0,Health_premiums_data!H27),IF($C$3="Current Exchange rate",IF(Health_premiums_data!H27=0,0,Health_premiums_data!H27/ECO!R29),IF($C$3="Constant Exchange rate",IF(Health_premiums_data!H27=0,0,Health_premiums_data!H27/ECO!R64))))</f>
        <v>31</v>
      </c>
      <c r="J27" s="47">
        <f>IF($C$3="National Currency",IF(Health_premiums_data!I27=0,0,Health_premiums_data!I27),IF($C$3="Current Exchange rate",IF(Health_premiums_data!I27=0,0,Health_premiums_data!I27/ECO!S29),IF($C$3="Constant Exchange rate",IF(Health_premiums_data!I27=0,0,Health_premiums_data!I27/ECO!S64))))</f>
        <v>40</v>
      </c>
      <c r="K27" s="47">
        <f>IF($C$3="National Currency",IF(Health_premiums_data!J27=0,0,Health_premiums_data!J27),IF($C$3="Current Exchange rate",IF(Health_premiums_data!J27=0,0,Health_premiums_data!J27/ECO!T29),IF($C$3="Constant Exchange rate",IF(Health_premiums_data!J27=0,0,Health_premiums_data!J27/ECO!T64))))</f>
        <v>45</v>
      </c>
      <c r="L27" s="47">
        <f>IF($C$3="National Currency",IF(Health_premiums_data!K27=0,0,Health_premiums_data!K27),IF($C$3="Current Exchange rate",IF(Health_premiums_data!K27=0,0,Health_premiums_data!K27/ECO!U29),IF($C$3="Constant Exchange rate",IF(Health_premiums_data!K27=0,0,Health_premiums_data!K27/ECO!U64))))</f>
        <v>49</v>
      </c>
      <c r="M27" s="47">
        <f>IF($C$3="National Currency",IF(Health_premiums_data!L27=0,0,Health_premiums_data!L27),IF($C$3="Current Exchange rate",IF(Health_premiums_data!L27=0,0,Health_premiums_data!L27/ECO!V29),IF($C$3="Constant Exchange rate",IF(Health_premiums_data!L27=0,0,Health_premiums_data!L27/ECO!V64))))</f>
        <v>39</v>
      </c>
      <c r="N27" s="47">
        <f>IF($C$3="National Currency",IF(Health_premiums_data!M27=0,0,Health_premiums_data!M27),IF($C$3="Current Exchange rate",IF(Health_premiums_data!M27=0,0,Health_premiums_data!M27/ECO!W29),IF($C$3="Constant Exchange rate",IF(Health_premiums_data!M27=0,0,Health_premiums_data!M27/ECO!W64))))</f>
        <v>54</v>
      </c>
      <c r="O27" s="47">
        <f>IF($C$3="National Currency",IF(Health_premiums_data!N27=0,0,Health_premiums_data!N27),IF($C$3="Current Exchange rate",IF(Health_premiums_data!N27=0,0,Health_premiums_data!N27/ECO!X29),IF($C$3="Constant Exchange rate",IF(Health_premiums_data!N27=0,0,Health_premiums_data!N27/ECO!X64))))</f>
        <v>56</v>
      </c>
      <c r="P27" s="47">
        <f>IF($C$3="National Currency",IF(Health_premiums_data!O27=0,0,Health_premiums_data!O27),IF($C$3="Current Exchange rate",IF(Health_premiums_data!O27=0,0,Health_premiums_data!O27/ECO!Y29),IF($C$3="Constant Exchange rate",IF(Health_premiums_data!O27=0,0,Health_premiums_data!O27/ECO!Y64))))</f>
        <v>63</v>
      </c>
      <c r="Q27" s="46">
        <f t="shared" si="1"/>
        <v>5.2482426994783136E-4</v>
      </c>
      <c r="R27" s="46">
        <f t="shared" si="2"/>
        <v>0.125</v>
      </c>
      <c r="S27" s="46">
        <f t="shared" si="3"/>
        <v>1.52</v>
      </c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</row>
    <row r="28" spans="3:34" s="2" customFormat="1" x14ac:dyDescent="0.25">
      <c r="C28" s="155"/>
      <c r="D28" s="156"/>
      <c r="E28" s="44" t="s">
        <v>26</v>
      </c>
      <c r="F28" s="47">
        <f>IF($C$3="National Currency",IF(Health_premiums_data!E28=0,0,Health_premiums_data!E28),IF($C$3="Current Exchange rate",IF(Health_premiums_data!E28=0,0,Health_premiums_data!E28/ECO!O30),IF($C$3="Constant Exchange rate",IF(Health_premiums_data!E28=0,0,Health_premiums_data!E28/ECO!O65))))</f>
        <v>22.396129766647697</v>
      </c>
      <c r="G28" s="47">
        <f>IF($C$3="National Currency",IF(Health_premiums_data!F28=0,0,Health_premiums_data!F28),IF($C$3="Current Exchange rate",IF(Health_premiums_data!F28=0,0,Health_premiums_data!F28/ECO!P30),IF($C$3="Constant Exchange rate",IF(Health_premiums_data!F28=0,0,Health_premiums_data!F28/ECO!P65))))</f>
        <v>27.191235059760956</v>
      </c>
      <c r="H28" s="47">
        <f>IF($C$3="National Currency",IF(Health_premiums_data!G28=0,0,Health_premiums_data!G28),IF($C$3="Current Exchange rate",IF(Health_premiums_data!G28=0,0,Health_premiums_data!G28/ECO!Q30),IF($C$3="Constant Exchange rate",IF(Health_premiums_data!G28=0,0,Health_premiums_data!G28/ECO!Q65))))</f>
        <v>34.817871371656231</v>
      </c>
      <c r="I28" s="47">
        <f>IF($C$3="National Currency",IF(Health_premiums_data!H28=0,0,Health_premiums_data!H28),IF($C$3="Current Exchange rate",IF(Health_premiums_data!H28=0,0,Health_premiums_data!H28/ECO!R30),IF($C$3="Constant Exchange rate",IF(Health_premiums_data!H28=0,0,Health_premiums_data!H28/ECO!R65))))</f>
        <v>46.143995446784295</v>
      </c>
      <c r="J28" s="47">
        <f>IF($C$3="National Currency",IF(Health_premiums_data!I28=0,0,Health_premiums_data!I28),IF($C$3="Current Exchange rate",IF(Health_premiums_data!I28=0,0,Health_premiums_data!I28/ECO!S30),IF($C$3="Constant Exchange rate",IF(Health_premiums_data!I28=0,0,Health_premiums_data!I28/ECO!S65))))</f>
        <v>57.043255549231652</v>
      </c>
      <c r="K28" s="47">
        <f>IF($C$3="National Currency",IF(Health_premiums_data!J28=0,0,Health_premiums_data!J28),IF($C$3="Current Exchange rate",IF(Health_premiums_data!J28=0,0,Health_premiums_data!J28/ECO!T30),IF($C$3="Constant Exchange rate",IF(Health_premiums_data!J28=0,0,Health_premiums_data!J28/ECO!T65))))</f>
        <v>44.63574274331247</v>
      </c>
      <c r="L28" s="47">
        <f>IF($C$3="National Currency",IF(Health_premiums_data!K28=0,0,Health_premiums_data!K28),IF($C$3="Current Exchange rate",IF(Health_premiums_data!K28=0,0,Health_premiums_data!K28/ECO!U30),IF($C$3="Constant Exchange rate",IF(Health_premiums_data!K28=0,0,Health_premiums_data!K28/ECO!U65))))</f>
        <v>25.89641434262948</v>
      </c>
      <c r="M28" s="47">
        <f>IF($C$3="National Currency",IF(Health_premiums_data!L28=0,0,Health_premiums_data!L28),IF($C$3="Current Exchange rate",IF(Health_premiums_data!L28=0,0,Health_premiums_data!L28/ECO!V30),IF($C$3="Constant Exchange rate",IF(Health_premiums_data!L28=0,0,Health_premiums_data!L28/ECO!V65))))</f>
        <v>23.022196926579397</v>
      </c>
      <c r="N28" s="47">
        <f>IF($C$3="National Currency",IF(Health_premiums_data!M28=0,0,Health_premiums_data!M28),IF($C$3="Current Exchange rate",IF(Health_premiums_data!M28=0,0,Health_premiums_data!M28/ECO!W30),IF($C$3="Constant Exchange rate",IF(Health_premiums_data!M28=0,0,Health_premiums_data!M28/ECO!W65))))</f>
        <v>29.268639726807059</v>
      </c>
      <c r="O28" s="47">
        <f>IF($C$3="National Currency",IF(Health_premiums_data!N28=0,0,Health_premiums_data!N28),IF($C$3="Current Exchange rate",IF(Health_premiums_data!N28=0,0,Health_premiums_data!N28/ECO!Y30),IF($C$3="Constant Exchange rate",IF(Health_premiums_data!N28=0,0,Health_premiums_data!N28/ECO!Y65))))</f>
        <v>29.1</v>
      </c>
      <c r="P28" s="47">
        <f>IF($C$3="National Currency",IF(Health_premiums_data!O28=0,0,Health_premiums_data!O28),IF($C$3="Current Exchange rate",IF(Health_premiums_data!O28=0,0,Health_premiums_data!O28/ECO!Y30),IF($C$3="Constant Exchange rate",IF(Health_premiums_data!O28=0,0,Health_premiums_data!O28/ECO!Y65))))</f>
        <v>32.15</v>
      </c>
      <c r="Q28" s="46">
        <f t="shared" si="1"/>
        <v>2.6782698855274247E-4</v>
      </c>
      <c r="R28" s="46">
        <f t="shared" si="2"/>
        <v>0.10481099656357373</v>
      </c>
      <c r="S28" s="46">
        <f t="shared" si="3"/>
        <v>0.1823663003663003</v>
      </c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</row>
    <row r="29" spans="3:34" s="2" customFormat="1" x14ac:dyDescent="0.25">
      <c r="C29" s="155"/>
      <c r="D29" s="156"/>
      <c r="E29" s="44" t="s">
        <v>27</v>
      </c>
      <c r="F29" s="47">
        <f>IF($C$3="National Currency",IF(Health_premiums_data!E29=0,0,Health_premiums_data!E29),IF($C$3="Current Exchange rate",IF(Health_premiums_data!E29=0,0,Health_premiums_data!E29/ECO!O31),IF($C$3="Constant Exchange rate",IF(Health_premiums_data!E29=0,0,Health_premiums_data!E29/ECO!O66))))</f>
        <v>35.755881667831353</v>
      </c>
      <c r="G29" s="47">
        <f>IF($C$3="National Currency",IF(Health_premiums_data!F29=0,0,Health_premiums_data!F29),IF($C$3="Current Exchange rate",IF(Health_premiums_data!F29=0,0,Health_premiums_data!F29/ECO!P31),IF($C$3="Constant Exchange rate",IF(Health_premiums_data!F29=0,0,Health_premiums_data!F29/ECO!P66))))</f>
        <v>37.75914279058933</v>
      </c>
      <c r="H29" s="47">
        <f>IF($C$3="National Currency",IF(Health_premiums_data!G29=0,0,Health_premiums_data!G29),IF($C$3="Current Exchange rate",IF(Health_premiums_data!G29=0,0,Health_premiums_data!G29/ECO!Q31),IF($C$3="Constant Exchange rate",IF(Health_premiums_data!G29=0,0,Health_premiums_data!G29/ECO!Q66))))</f>
        <v>9.3174935942231532</v>
      </c>
      <c r="I29" s="47">
        <f>IF($C$3="National Currency",IF(Health_premiums_data!H29=0,0,Health_premiums_data!H29),IF($C$3="Current Exchange rate",IF(Health_premiums_data!H29=0,0,Health_premiums_data!H29/ECO!R31),IF($C$3="Constant Exchange rate",IF(Health_premiums_data!H29=0,0,Health_premiums_data!H29/ECO!R66))))</f>
        <v>11.646866992778943</v>
      </c>
      <c r="J29" s="47">
        <f>IF($C$3="National Currency",IF(Health_premiums_data!I29=0,0,Health_premiums_data!I29),IF($C$3="Current Exchange rate",IF(Health_premiums_data!I29=0,0,Health_premiums_data!I29/ECO!S31),IF($C$3="Constant Exchange rate",IF(Health_premiums_data!I29=0,0,Health_premiums_data!I29/ECO!S66))))</f>
        <v>6</v>
      </c>
      <c r="K29" s="47">
        <f>IF($C$3="National Currency",IF(Health_premiums_data!J29=0,0,Health_premiums_data!J29),IF($C$3="Current Exchange rate",IF(Health_premiums_data!J29=0,0,Health_premiums_data!J29/ECO!T31),IF($C$3="Constant Exchange rate",IF(Health_premiums_data!J29=0,0,Health_premiums_data!J29/ECO!T66))))</f>
        <v>6</v>
      </c>
      <c r="L29" s="47">
        <f>IF($C$3="National Currency",IF(Health_premiums_data!K29=0,0,Health_premiums_data!K29),IF($C$3="Current Exchange rate",IF(Health_premiums_data!K29=0,0,Health_premiums_data!K29/ECO!U31),IF($C$3="Constant Exchange rate",IF(Health_premiums_data!K29=0,0,Health_premiums_data!K29/ECO!U66))))</f>
        <v>8</v>
      </c>
      <c r="M29" s="47">
        <f>IF($C$3="National Currency",IF(Health_premiums_data!L29=0,0,Health_premiums_data!L29),IF($C$3="Current Exchange rate",IF(Health_premiums_data!L29=0,0,Health_premiums_data!L29/ECO!V31),IF($C$3="Constant Exchange rate",IF(Health_premiums_data!L29=0,0,Health_premiums_data!L29/ECO!V66))))</f>
        <v>7</v>
      </c>
      <c r="N29" s="47">
        <f>IF($C$3="National Currency",IF(Health_premiums_data!M29=0,0,Health_premiums_data!M29),IF($C$3="Current Exchange rate",IF(Health_premiums_data!M29=0,0,Health_premiums_data!M29/ECO!W31),IF($C$3="Constant Exchange rate",IF(Health_premiums_data!M29=0,0,Health_premiums_data!M29/ECO!W66))))</f>
        <v>6.1</v>
      </c>
      <c r="O29" s="47">
        <f>IF($C$3="National Currency",IF(Health_premiums_data!N29=0,0,Health_premiums_data!N29),IF($C$3="Current Exchange rate",IF(Health_premiums_data!N29=0,0,Health_premiums_data!N29/ECO!X31),IF($C$3="Constant Exchange rate",IF(Health_premiums_data!N29=0,0,Health_premiums_data!N29/ECO!X66))))</f>
        <v>8</v>
      </c>
      <c r="P29" s="47">
        <f>IF($C$3="National Currency",IF(Health_premiums_data!O29=0,0,Health_premiums_data!O29),IF($C$3="Current Exchange rate",IF(Health_premiums_data!O29=0,0,Health_premiums_data!O29/ECO!Y31),IF($C$3="Constant Exchange rate",IF(Health_premiums_data!O29=0,0,Health_premiums_data!O29/ECO!Y66))))</f>
        <v>9</v>
      </c>
      <c r="Q29" s="46">
        <f t="shared" si="1"/>
        <v>7.4974895706833049E-5</v>
      </c>
      <c r="R29" s="46">
        <f t="shared" si="2"/>
        <v>0.125</v>
      </c>
      <c r="S29" s="46">
        <f t="shared" si="3"/>
        <v>-0.7616471314003701</v>
      </c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</row>
    <row r="30" spans="3:34" s="2" customFormat="1" x14ac:dyDescent="0.25">
      <c r="C30" s="155"/>
      <c r="D30" s="156"/>
      <c r="E30" s="44" t="s">
        <v>28</v>
      </c>
      <c r="F30" s="47">
        <f>IF($C$3="National Currency",IF(Health_premiums_data!E30=0,0,Health_premiums_data!E30),IF($C$3="Current Exchange rate",IF(Health_premiums_data!E30=0,0,Health_premiums_data!E30/ECO!O32),IF($C$3="Constant Exchange rate",IF(Health_premiums_data!E30=0,0,Health_premiums_data!E30/ECO!O67))))</f>
        <v>7667</v>
      </c>
      <c r="G30" s="47">
        <f>IF($C$3="National Currency",IF(Health_premiums_data!F30=0,0,Health_premiums_data!F30),IF($C$3="Current Exchange rate",IF(Health_premiums_data!F30=0,0,Health_premiums_data!F30/ECO!P32),IF($C$3="Constant Exchange rate",IF(Health_premiums_data!F30=0,0,Health_premiums_data!F30/ECO!P67))))</f>
        <v>7750</v>
      </c>
      <c r="H30" s="47">
        <f>IF($C$3="National Currency",IF(Health_premiums_data!G30=0,0,Health_premiums_data!G30),IF($C$3="Current Exchange rate",IF(Health_premiums_data!G30=0,0,Health_premiums_data!G30/ECO!Q32),IF($C$3="Constant Exchange rate",IF(Health_premiums_data!G30=0,0,Health_premiums_data!G30/ECO!Q67))))</f>
        <v>31463</v>
      </c>
      <c r="I30" s="47">
        <f>IF($C$3="National Currency",IF(Health_premiums_data!H30=0,0,Health_premiums_data!H30),IF($C$3="Current Exchange rate",IF(Health_premiums_data!H30=0,0,Health_premiums_data!H30/ECO!R32),IF($C$3="Constant Exchange rate",IF(Health_premiums_data!H30=0,0,Health_premiums_data!H30/ECO!R67))))</f>
        <v>31964</v>
      </c>
      <c r="J30" s="47">
        <f>IF($C$3="National Currency",IF(Health_premiums_data!I30=0,0,Health_premiums_data!I30),IF($C$3="Current Exchange rate",IF(Health_premiums_data!I30=0,0,Health_premiums_data!I30/ECO!S32),IF($C$3="Constant Exchange rate",IF(Health_premiums_data!I30=0,0,Health_premiums_data!I30/ECO!S67))))</f>
        <v>34862</v>
      </c>
      <c r="K30" s="47">
        <f>IF($C$3="National Currency",IF(Health_premiums_data!J30=0,0,Health_premiums_data!J30),IF($C$3="Current Exchange rate",IF(Health_premiums_data!J30=0,0,Health_premiums_data!J30/ECO!T32),IF($C$3="Constant Exchange rate",IF(Health_premiums_data!J30=0,0,Health_premiums_data!J30/ECO!T67))))</f>
        <v>36531</v>
      </c>
      <c r="L30" s="47">
        <f>IF($C$3="National Currency",IF(Health_premiums_data!K30=0,0,Health_premiums_data!K30),IF($C$3="Current Exchange rate",IF(Health_premiums_data!K30=0,0,Health_premiums_data!K30/ECO!U32),IF($C$3="Constant Exchange rate",IF(Health_premiums_data!K30=0,0,Health_premiums_data!K30/ECO!U67))))</f>
        <v>39387</v>
      </c>
      <c r="M30" s="47">
        <f>IF($C$3="National Currency",IF(Health_premiums_data!L30=0,0,Health_premiums_data!L30),IF($C$3="Current Exchange rate",IF(Health_premiums_data!L30=0,0,Health_premiums_data!L30/ECO!V32),IF($C$3="Constant Exchange rate",IF(Health_premiums_data!L30=0,0,Health_premiums_data!L30/ECO!V67))))</f>
        <v>40465.224999999999</v>
      </c>
      <c r="N30" s="47">
        <f>IF($C$3="National Currency",IF(Health_premiums_data!M30=0,0,Health_premiums_data!M30),IF($C$3="Current Exchange rate",IF(Health_premiums_data!M30=0,0,Health_premiums_data!M30/ECO!W32),IF($C$3="Constant Exchange rate",IF(Health_premiums_data!M30=0,0,Health_premiums_data!M30/ECO!W67))))</f>
        <v>39924</v>
      </c>
      <c r="O30" s="47">
        <f>IF($C$3="National Currency",IF(Health_premiums_data!N30=0,0,Health_premiums_data!N30),IF($C$3="Current Exchange rate",IF(Health_premiums_data!N30=0,0,Health_premiums_data!N30/ECO!X32),IF($C$3="Constant Exchange rate",IF(Health_premiums_data!N30=0,0,Health_premiums_data!N30/ECO!X67))))</f>
        <v>41378.131999999998</v>
      </c>
      <c r="P30" s="47">
        <f>IF($C$3="National Currency",IF(Health_premiums_data!O30=0,0,Health_premiums_data!O30),IF($C$3="Current Exchange rate",IF(Health_premiums_data!O30=0,0,Health_premiums_data!O30/ECO!Y32),IF($C$3="Constant Exchange rate",IF(Health_premiums_data!O30=0,0,Health_premiums_data!O30/ECO!Y67))))</f>
        <v>41493.629000000001</v>
      </c>
      <c r="Q30" s="46">
        <f t="shared" si="1"/>
        <v>0.34566450075255811</v>
      </c>
      <c r="R30" s="46">
        <f t="shared" si="2"/>
        <v>2.7912569856949343E-3</v>
      </c>
      <c r="S30" s="46">
        <f t="shared" si="3"/>
        <v>4.3540166451612903</v>
      </c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</row>
    <row r="31" spans="3:34" s="2" customFormat="1" x14ac:dyDescent="0.25">
      <c r="C31" s="155"/>
      <c r="D31" s="156"/>
      <c r="E31" s="44" t="s">
        <v>29</v>
      </c>
      <c r="F31" s="47">
        <f>IF($C$3="National Currency",IF(Health_premiums_data!E31=0,0,Health_premiums_data!E31),IF($C$3="Current Exchange rate",IF(Health_premiums_data!E31=0,0,Health_premiums_data!E31/ECO!O33),IF($C$3="Constant Exchange rate",IF(Health_premiums_data!E31=0,0,Health_premiums_data!E31/ECO!O68))))</f>
        <v>372.92634372926346</v>
      </c>
      <c r="G31" s="47">
        <f>IF($C$3="National Currency",IF(Health_premiums_data!F31=0,0,Health_premiums_data!F31),IF($C$3="Current Exchange rate",IF(Health_premiums_data!F31=0,0,Health_premiums_data!F31/ECO!P33),IF($C$3="Constant Exchange rate",IF(Health_premiums_data!F31=0,0,Health_premiums_data!F31/ECO!P68))))</f>
        <v>429.44038929440393</v>
      </c>
      <c r="H31" s="47">
        <f>IF($C$3="National Currency",IF(Health_premiums_data!G31=0,0,Health_premiums_data!G31),IF($C$3="Current Exchange rate",IF(Health_premiums_data!G31=0,0,Health_premiums_data!G31/ECO!Q33),IF($C$3="Constant Exchange rate",IF(Health_premiums_data!G31=0,0,Health_premiums_data!G31/ECO!Q68))))</f>
        <v>435.41251935412521</v>
      </c>
      <c r="I31" s="47">
        <f>IF($C$3="National Currency",IF(Health_premiums_data!H31=0,0,Health_premiums_data!H31),IF($C$3="Current Exchange rate",IF(Health_premiums_data!H31=0,0,Health_premiums_data!H31/ECO!R33),IF($C$3="Constant Exchange rate",IF(Health_premiums_data!H31=0,0,Health_premiums_data!H31/ECO!R68))))</f>
        <v>440.0575094005751</v>
      </c>
      <c r="J31" s="47">
        <f>IF($C$3="National Currency",IF(Health_premiums_data!I31=0,0,Health_premiums_data!I31),IF($C$3="Current Exchange rate",IF(Health_premiums_data!I31=0,0,Health_premiums_data!I31/ECO!S33),IF($C$3="Constant Exchange rate",IF(Health_premiums_data!I31=0,0,Health_premiums_data!I31/ECO!S68))))</f>
        <v>483.63193983631942</v>
      </c>
      <c r="K31" s="47">
        <f>IF($C$3="National Currency",IF(Health_premiums_data!J31=0,0,Health_premiums_data!J31),IF($C$3="Current Exchange rate",IF(Health_premiums_data!J31=0,0,Health_premiums_data!J31/ECO!T33),IF($C$3="Constant Exchange rate",IF(Health_premiums_data!J31=0,0,Health_premiums_data!J31/ECO!T68))))</f>
        <v>493.80667993806679</v>
      </c>
      <c r="L31" s="47">
        <f>IF($C$3="National Currency",IF(Health_premiums_data!K31=0,0,Health_premiums_data!K31),IF($C$3="Current Exchange rate",IF(Health_premiums_data!K31=0,0,Health_premiums_data!K31/ECO!U33),IF($C$3="Constant Exchange rate",IF(Health_premiums_data!K31=0,0,Health_premiums_data!K31/ECO!U68))))</f>
        <v>521.01305021013047</v>
      </c>
      <c r="M31" s="47">
        <f>IF($C$3="National Currency",IF(Health_premiums_data!L31=0,0,Health_premiums_data!L31),IF($C$3="Current Exchange rate",IF(Health_premiums_data!L31=0,0,Health_premiums_data!L31/ECO!V33),IF($C$3="Constant Exchange rate",IF(Health_premiums_data!L31=0,0,Health_premiums_data!L31/ECO!V68))))</f>
        <v>542.35788542357886</v>
      </c>
      <c r="N31" s="47">
        <f>IF($C$3="National Currency",IF(Health_premiums_data!M31=0,0,Health_premiums_data!M31),IF($C$3="Current Exchange rate",IF(Health_premiums_data!M31=0,0,Health_premiums_data!M31/ECO!W33),IF($C$3="Constant Exchange rate",IF(Health_premiums_data!M31=0,0,Health_premiums_data!M31/ECO!W68))))</f>
        <v>581.95089581950901</v>
      </c>
      <c r="O31" s="47">
        <f>IF($C$3="National Currency",IF(Health_premiums_data!N31=0,0,Health_premiums_data!N31),IF($C$3="Current Exchange rate",IF(Health_premiums_data!N31=0,0,Health_premiums_data!N31/ECO!X33),IF($C$3="Constant Exchange rate",IF(Health_premiums_data!N31=0,0,Health_premiums_data!N31/ECO!X68))))</f>
        <v>625.08294625082942</v>
      </c>
      <c r="P31" s="47">
        <f>IF($C$3="National Currency",IF(Health_premiums_data!O31=0,0,Health_premiums_data!O31),IF($C$3="Current Exchange rate",IF(Health_premiums_data!O31=0,0,Health_premiums_data!O31/ECO!Y33),IF($C$3="Constant Exchange rate",IF(Health_premiums_data!O31=0,0,Health_premiums_data!O31/ECO!Y68))))</f>
        <v>664.70758681707593</v>
      </c>
      <c r="Q31" s="46">
        <f t="shared" si="1"/>
        <v>5.5373757774612158E-3</v>
      </c>
      <c r="R31" s="46">
        <f t="shared" si="2"/>
        <v>6.3391012031139615E-2</v>
      </c>
      <c r="S31" s="46">
        <f t="shared" si="3"/>
        <v>0.54784599536440903</v>
      </c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</row>
    <row r="32" spans="3:34" s="2" customFormat="1" x14ac:dyDescent="0.25">
      <c r="C32" s="155"/>
      <c r="D32" s="156"/>
      <c r="E32" s="44" t="s">
        <v>30</v>
      </c>
      <c r="F32" s="47">
        <f>IF($C$3="National Currency",IF(Health_premiums_data!E32=0,0,Health_premiums_data!E32),IF($C$3="Current Exchange rate",IF(Health_premiums_data!E32=0,0,Health_premiums_data!E32/ECO!O34),IF($C$3="Constant Exchange rate",IF(Health_premiums_data!E32=0,0,Health_premiums_data!E32/ECO!O69))))</f>
        <v>34.16643265000468</v>
      </c>
      <c r="G32" s="47">
        <f>IF($C$3="National Currency",IF(Health_premiums_data!F32=0,0,Health_premiums_data!F32),IF($C$3="Current Exchange rate",IF(Health_premiums_data!F32=0,0,Health_premiums_data!F32/ECO!P34),IF($C$3="Constant Exchange rate",IF(Health_premiums_data!F32=0,0,Health_premiums_data!F32/ECO!P69))))</f>
        <v>36.272582607881681</v>
      </c>
      <c r="H32" s="47">
        <f>IF($C$3="National Currency",IF(Health_premiums_data!G32=0,0,Health_premiums_data!G32),IF($C$3="Current Exchange rate",IF(Health_premiums_data!G32=0,0,Health_premiums_data!G32/ECO!Q34),IF($C$3="Constant Exchange rate",IF(Health_premiums_data!G32=0,0,Health_premiums_data!G32/ECO!Q69))))</f>
        <v>39.314799213704013</v>
      </c>
      <c r="I32" s="47">
        <f>IF($C$3="National Currency",IF(Health_premiums_data!H32=0,0,Health_premiums_data!H32),IF($C$3="Current Exchange rate",IF(Health_premiums_data!H32=0,0,Health_premiums_data!H32/ECO!R34),IF($C$3="Constant Exchange rate",IF(Health_premiums_data!H32=0,0,Health_premiums_data!H32/ECO!R69))))</f>
        <v>46.569315735280348</v>
      </c>
      <c r="J32" s="47">
        <f>IF($C$3="National Currency",IF(Health_premiums_data!I32=0,0,Health_premiums_data!I32),IF($C$3="Current Exchange rate",IF(Health_premiums_data!I32=0,0,Health_premiums_data!I32/ECO!S34),IF($C$3="Constant Exchange rate",IF(Health_premiums_data!I32=0,0,Health_premiums_data!I32/ECO!S69))))</f>
        <v>69.268931947954698</v>
      </c>
      <c r="K32" s="47">
        <f>IF($C$3="National Currency",IF(Health_premiums_data!J32=0,0,Health_premiums_data!J32),IF($C$3="Current Exchange rate",IF(Health_premiums_data!J32=0,0,Health_premiums_data!J32/ECO!T34),IF($C$3="Constant Exchange rate",IF(Health_premiums_data!J32=0,0,Health_premiums_data!J32/ECO!T69))))</f>
        <v>64.58859870822802</v>
      </c>
      <c r="L32" s="47">
        <f>IF($C$3="National Currency",IF(Health_premiums_data!K32=0,0,Health_premiums_data!K32),IF($C$3="Current Exchange rate",IF(Health_premiums_data!K32=0,0,Health_premiums_data!K32/ECO!U34),IF($C$3="Constant Exchange rate",IF(Health_premiums_data!K32=0,0,Health_premiums_data!K32/ECO!U69))))</f>
        <v>80.50173172329869</v>
      </c>
      <c r="M32" s="47">
        <f>IF($C$3="National Currency",IF(Health_premiums_data!L32=0,0,Health_premiums_data!L32),IF($C$3="Current Exchange rate",IF(Health_premiums_data!L32=0,0,Health_premiums_data!L32/ECO!V34),IF($C$3="Constant Exchange rate",IF(Health_premiums_data!L32=0,0,Health_premiums_data!L32/ECO!V69))))</f>
        <v>102.03126462604138</v>
      </c>
      <c r="N32" s="47">
        <f>IF($C$3="National Currency",IF(Health_premiums_data!M32=0,0,Health_premiums_data!M32),IF($C$3="Current Exchange rate",IF(Health_premiums_data!M32=0,0,Health_premiums_data!M32/ECO!W34),IF($C$3="Constant Exchange rate",IF(Health_premiums_data!M32=0,0,Health_premiums_data!M32/ECO!W69))))</f>
        <v>120.05054759898904</v>
      </c>
      <c r="O32" s="47">
        <f>IF($C$3="National Currency",IF(Health_premiums_data!N32=0,0,Health_premiums_data!N32),IF($C$3="Current Exchange rate",IF(Health_premiums_data!N32=0,0,Health_premiums_data!N32/ECO!X34),IF($C$3="Constant Exchange rate",IF(Health_premiums_data!N32=0,0,Health_premiums_data!N32/ECO!X69))))</f>
        <v>143.21819713563605</v>
      </c>
      <c r="P32" s="47">
        <f>IF($C$3="National Currency",IF(Health_premiums_data!O32=0,0,Health_premiums_data!O32),IF($C$3="Current Exchange rate",IF(Health_premiums_data!O32=0,0,Health_premiums_data!O32/ECO!Y34),IF($C$3="Constant Exchange rate",IF(Health_premiums_data!O32=0,0,Health_premiums_data!O32/ECO!Y69))))</f>
        <v>153.51493026303473</v>
      </c>
      <c r="Q32" s="46">
        <f t="shared" si="1"/>
        <v>1.2788628762125307E-3</v>
      </c>
      <c r="R32" s="46">
        <f t="shared" si="2"/>
        <v>7.1895424836601496E-2</v>
      </c>
      <c r="S32" s="46">
        <f t="shared" si="3"/>
        <v>3.2322580645161292</v>
      </c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</row>
    <row r="33" spans="3:34" s="2" customFormat="1" x14ac:dyDescent="0.25">
      <c r="C33" s="155"/>
      <c r="D33" s="156"/>
      <c r="E33" s="44" t="s">
        <v>31</v>
      </c>
      <c r="F33" s="47">
        <f>IF($C$3="National Currency",IF(Health_premiums_data!E33=0,0,Health_premiums_data!E33),IF($C$3="Current Exchange rate",IF(Health_premiums_data!E33=0,0,Health_premiums_data!E33/ECO!O35),IF($C$3="Constant Exchange rate",IF(Health_premiums_data!E33=0,0,Health_premiums_data!E33/ECO!O70))))</f>
        <v>345.66850035393941</v>
      </c>
      <c r="G33" s="47">
        <f>IF($C$3="National Currency",IF(Health_premiums_data!F33=0,0,Health_premiums_data!F33),IF($C$3="Current Exchange rate",IF(Health_premiums_data!F33=0,0,Health_premiums_data!F33/ECO!P35),IF($C$3="Constant Exchange rate",IF(Health_premiums_data!F33=0,0,Health_premiums_data!F33/ECO!P70))))</f>
        <v>372.43443601000007</v>
      </c>
      <c r="H33" s="47">
        <f>IF($C$3="National Currency",IF(Health_premiums_data!G33=0,0,Health_premiums_data!G33),IF($C$3="Current Exchange rate",IF(Health_premiums_data!G33=0,0,Health_premiums_data!G33/ECO!Q35),IF($C$3="Constant Exchange rate",IF(Health_premiums_data!G33=0,0,Health_premiums_data!G33/ECO!Q70))))</f>
        <v>408.43207713999999</v>
      </c>
      <c r="I33" s="47">
        <f>IF($C$3="National Currency",IF(Health_premiums_data!H33=0,0,Health_premiums_data!H33),IF($C$3="Current Exchange rate",IF(Health_premiums_data!H33=0,0,Health_premiums_data!H33/ECO!R35),IF($C$3="Constant Exchange rate",IF(Health_premiums_data!H33=0,0,Health_premiums_data!H33/ECO!R70))))</f>
        <v>439.14510147999999</v>
      </c>
      <c r="J33" s="47">
        <f>IF($C$3="National Currency",IF(Health_premiums_data!I33=0,0,Health_premiums_data!I33),IF($C$3="Current Exchange rate",IF(Health_premiums_data!I33=0,0,Health_premiums_data!I33/ECO!S35),IF($C$3="Constant Exchange rate",IF(Health_premiums_data!I33=0,0,Health_premiums_data!I33/ECO!S70))))</f>
        <v>471.65712635</v>
      </c>
      <c r="K33" s="47">
        <f>IF($C$3="National Currency",IF(Health_premiums_data!J33=0,0,Health_premiums_data!J33),IF($C$3="Current Exchange rate",IF(Health_premiums_data!J33=0,0,Health_premiums_data!J33/ECO!T35),IF($C$3="Constant Exchange rate",IF(Health_premiums_data!J33=0,0,Health_premiums_data!J33/ECO!T70))))</f>
        <v>487.80060124999994</v>
      </c>
      <c r="L33" s="47">
        <f>IF($C$3="National Currency",IF(Health_premiums_data!K33=0,0,Health_premiums_data!K33),IF($C$3="Current Exchange rate",IF(Health_premiums_data!K33=0,0,Health_premiums_data!K33/ECO!U35),IF($C$3="Constant Exchange rate",IF(Health_premiums_data!K33=0,0,Health_premiums_data!K33/ECO!U70))))</f>
        <v>519.49274718000004</v>
      </c>
      <c r="M33" s="47">
        <f>IF($C$3="National Currency",IF(Health_premiums_data!L33=0,0,Health_premiums_data!L33),IF($C$3="Current Exchange rate",IF(Health_premiums_data!L33=0,0,Health_premiums_data!L33/ECO!V35),IF($C$3="Constant Exchange rate",IF(Health_premiums_data!L33=0,0,Health_premiums_data!L33/ECO!V70))))</f>
        <v>529.03854854999986</v>
      </c>
      <c r="N33" s="47">
        <f>IF($C$3="National Currency",IF(Health_premiums_data!M33=0,0,Health_premiums_data!M33),IF($C$3="Current Exchange rate",IF(Health_premiums_data!M33=0,0,Health_premiums_data!M33/ECO!W35),IF($C$3="Constant Exchange rate",IF(Health_premiums_data!M33=0,0,Health_premiums_data!M33/ECO!W70))))</f>
        <v>541.70068809999987</v>
      </c>
      <c r="O33" s="47">
        <f>IF($C$3="National Currency",IF(Health_premiums_data!N33=0,0,Health_premiums_data!N33),IF($C$3="Current Exchange rate",IF(Health_premiums_data!N33=0,0,Health_premiums_data!N33/ECO!X35),IF($C$3="Constant Exchange rate",IF(Health_premiums_data!N33=0,0,Health_premiums_data!N33/ECO!X70))))</f>
        <v>557.88829858000008</v>
      </c>
      <c r="P33" s="47">
        <f>IF($C$3="National Currency",IF(Health_premiums_data!O33=0,0,Health_premiums_data!O33),IF($C$3="Current Exchange rate",IF(Health_premiums_data!O33=0,0,Health_premiums_data!O33/ECO!Y35),IF($C$3="Constant Exchange rate",IF(Health_premiums_data!O33=0,0,Health_premiums_data!O33/ECO!Y70))))</f>
        <v>574.34835503000011</v>
      </c>
      <c r="Q33" s="46">
        <f t="shared" si="1"/>
        <v>4.7846342241961532E-3</v>
      </c>
      <c r="R33" s="46">
        <f t="shared" si="2"/>
        <v>2.9504215255806487E-2</v>
      </c>
      <c r="S33" s="46">
        <f t="shared" si="3"/>
        <v>0.54214621285604903</v>
      </c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</row>
    <row r="34" spans="3:34" s="2" customFormat="1" x14ac:dyDescent="0.25">
      <c r="C34" s="155"/>
      <c r="D34" s="156"/>
      <c r="E34" s="44" t="s">
        <v>32</v>
      </c>
      <c r="F34" s="47">
        <f>IF($C$3="National Currency",IF(Health_premiums_data!E34=0,0,Health_premiums_data!E34),IF($C$3="Current Exchange rate",IF(Health_premiums_data!E34=0,0,Health_premiums_data!E34/ECO!O36),IF($C$3="Constant Exchange rate",IF(Health_premiums_data!E34=0,0,Health_premiums_data!E34/ECO!O71))))</f>
        <v>2.5372606554825112</v>
      </c>
      <c r="G34" s="47">
        <f>IF($C$3="National Currency",IF(Health_premiums_data!F34=0,0,Health_premiums_data!F34),IF($C$3="Current Exchange rate",IF(Health_premiums_data!F34=0,0,Health_premiums_data!F34/ECO!P36),IF($C$3="Constant Exchange rate",IF(Health_premiums_data!F34=0,0,Health_premiums_data!F34/ECO!P71))))</f>
        <v>2.8992680177567594</v>
      </c>
      <c r="H34" s="47">
        <f>IF($C$3="National Currency",IF(Health_premiums_data!G34=0,0,Health_premiums_data!G34),IF($C$3="Current Exchange rate",IF(Health_premiums_data!G34=0,0,Health_premiums_data!G34/ECO!Q36),IF($C$3="Constant Exchange rate",IF(Health_premiums_data!G34=0,0,Health_premiums_data!G34/ECO!Q71))))</f>
        <v>6.9086285357365931</v>
      </c>
      <c r="I34" s="47">
        <f>IF($C$3="National Currency",IF(Health_premiums_data!H34=0,0,Health_premiums_data!H34),IF($C$3="Current Exchange rate",IF(Health_premiums_data!H34=0,0,Health_premiums_data!H34/ECO!R36),IF($C$3="Constant Exchange rate",IF(Health_premiums_data!H34=0,0,Health_premiums_data!H34/ECO!R71))))</f>
        <v>6.2483269385205675</v>
      </c>
      <c r="J34" s="47">
        <f>IF($C$3="National Currency",IF(Health_premiums_data!I34=0,0,Health_premiums_data!I34),IF($C$3="Current Exchange rate",IF(Health_premiums_data!I34=0,0,Health_premiums_data!I34/ECO!S36),IF($C$3="Constant Exchange rate",IF(Health_premiums_data!I34=0,0,Health_premiums_data!I34/ECO!S71))))</f>
        <v>6.2460961898813236</v>
      </c>
      <c r="K34" s="47">
        <f>IF($C$3="National Currency",IF(Health_premiums_data!J34=0,0,Health_premiums_data!J34),IF($C$3="Current Exchange rate",IF(Health_premiums_data!J34=0,0,Health_premiums_data!J34/ECO!T36),IF($C$3="Constant Exchange rate",IF(Health_premiums_data!J34=0,0,Health_premiums_data!J34/ECO!T71))))</f>
        <v>5.3537967341839918</v>
      </c>
      <c r="L34" s="47">
        <f>IF($C$3="National Currency",IF(Health_premiums_data!K34=0,0,Health_premiums_data!K34),IF($C$3="Current Exchange rate",IF(Health_premiums_data!K34=0,0,Health_premiums_data!K34/ECO!U36),IF($C$3="Constant Exchange rate",IF(Health_premiums_data!K34=0,0,Health_premiums_data!K34/ECO!U71))))</f>
        <v>4.7336486124743464</v>
      </c>
      <c r="M34" s="47">
        <f>IF($C$3="National Currency",IF(Health_premiums_data!L34=0,0,Health_premiums_data!L34),IF($C$3="Current Exchange rate",IF(Health_premiums_data!L34=0,0,Health_premiums_data!L34/ECO!V36),IF($C$3="Constant Exchange rate",IF(Health_premiums_data!L34=0,0,Health_premiums_data!L34/ECO!V71))))</f>
        <v>6.2460961898813236</v>
      </c>
      <c r="N34" s="47">
        <f>IF($C$3="National Currency",IF(Health_premiums_data!M34=0,0,Health_premiums_data!M34),IF($C$3="Current Exchange rate",IF(Health_premiums_data!M34=0,0,Health_premiums_data!M34/ECO!W36),IF($C$3="Constant Exchange rate",IF(Health_premiums_data!M34=0,0,Health_premiums_data!M34/ECO!W71))))</f>
        <v>9.3691442848219868</v>
      </c>
      <c r="O34" s="47">
        <f>IF($C$3="National Currency",IF(Health_premiums_data!N34=0,0,Health_premiums_data!N34),IF($C$3="Current Exchange rate",IF(Health_premiums_data!N34=0,0,Health_premiums_data!N34/ECO!X36),IF($C$3="Constant Exchange rate",IF(Health_premiums_data!N34=0,0,Health_premiums_data!N34/ECO!X71))))</f>
        <v>11.265280628178816</v>
      </c>
      <c r="P34" s="47">
        <f>IF($C$3="National Currency",IF(Health_premiums_data!O34=0,0,Health_premiums_data!O34),IF($C$3="Current Exchange rate",IF(Health_premiums_data!O34=0,0,Health_premiums_data!O34/ECO!Y36),IF($C$3="Constant Exchange rate",IF(Health_premiums_data!O34=0,0,Health_premiums_data!O34/ECO!Y71))))</f>
        <v>8.4099223699473544</v>
      </c>
      <c r="Q34" s="46">
        <f t="shared" si="1"/>
        <v>7.005922806548501E-5</v>
      </c>
      <c r="R34" s="46">
        <f t="shared" si="2"/>
        <v>-0.25346534653465347</v>
      </c>
      <c r="S34" s="46">
        <f t="shared" si="3"/>
        <v>1.9007053913057459</v>
      </c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</row>
    <row r="35" spans="3:34" s="2" customFormat="1" x14ac:dyDescent="0.25">
      <c r="C35" s="155"/>
      <c r="D35" s="156"/>
      <c r="E35" s="44" t="s">
        <v>33</v>
      </c>
      <c r="F35" s="47">
        <f>IF($C$3="National Currency",IF(Health_premiums_data!E35=0,0,Health_premiums_data!E35),IF($C$3="Current Exchange rate",IF(Health_premiums_data!E35=0,0,Health_premiums_data!E35/ECO!O37),IF($C$3="Constant Exchange rate",IF(Health_premiums_data!E35=0,0,Health_premiums_data!E35/ECO!O72))))</f>
        <v>1412.0089428297667</v>
      </c>
      <c r="G35" s="47">
        <f>IF($C$3="National Currency",IF(Health_premiums_data!F35=0,0,Health_premiums_data!F35),IF($C$3="Current Exchange rate",IF(Health_premiums_data!F35=0,0,Health_premiums_data!F35/ECO!P37),IF($C$3="Constant Exchange rate",IF(Health_premiums_data!F35=0,0,Health_premiums_data!F35/ECO!P72))))</f>
        <v>1484.5097412967102</v>
      </c>
      <c r="H35" s="47">
        <f>IF($C$3="National Currency",IF(Health_premiums_data!G35=0,0,Health_premiums_data!G35),IF($C$3="Current Exchange rate",IF(Health_premiums_data!G35=0,0,Health_premiums_data!G35/ECO!Q37),IF($C$3="Constant Exchange rate",IF(Health_premiums_data!G35=0,0,Health_premiums_data!G35/ECO!Q72))))</f>
        <v>1588.736292984137</v>
      </c>
      <c r="I35" s="47">
        <f>IF($C$3="National Currency",IF(Health_premiums_data!H35=0,0,Health_premiums_data!H35),IF($C$3="Current Exchange rate",IF(Health_premiums_data!H35=0,0,Health_premiums_data!H35/ECO!R37),IF($C$3="Constant Exchange rate",IF(Health_premiums_data!H35=0,0,Health_premiums_data!H35/ECO!R72))))</f>
        <v>1657.830299158948</v>
      </c>
      <c r="J35" s="47">
        <f>IF($C$3="National Currency",IF(Health_premiums_data!I35=0,0,Health_premiums_data!I35),IF($C$3="Current Exchange rate",IF(Health_premiums_data!I35=0,0,Health_premiums_data!I35/ECO!S37),IF($C$3="Constant Exchange rate",IF(Health_premiums_data!I35=0,0,Health_premiums_data!I35/ECO!S72))))</f>
        <v>1819.9723198126262</v>
      </c>
      <c r="K35" s="47">
        <f>IF($C$3="National Currency",IF(Health_premiums_data!J35=0,0,Health_premiums_data!J35),IF($C$3="Current Exchange rate",IF(Health_premiums_data!J35=0,0,Health_premiums_data!J35/ECO!T37),IF($C$3="Constant Exchange rate",IF(Health_premiums_data!J35=0,0,Health_premiums_data!J35/ECO!T72))))</f>
        <v>657.61737464068983</v>
      </c>
      <c r="L35" s="47">
        <f>IF($C$3="National Currency",IF(Health_premiums_data!K35=0,0,Health_premiums_data!K35),IF($C$3="Current Exchange rate",IF(Health_premiums_data!K35=0,0,Health_premiums_data!K35/ECO!U37),IF($C$3="Constant Exchange rate",IF(Health_premiums_data!K35=0,0,Health_premiums_data!K35/ECO!U72))))</f>
        <v>654.84935590333225</v>
      </c>
      <c r="M35" s="47">
        <f>IF($C$3="National Currency",IF(Health_premiums_data!L35=0,0,Health_premiums_data!L35),IF($C$3="Current Exchange rate",IF(Health_premiums_data!L35=0,0,Health_premiums_data!L35/ECO!V37),IF($C$3="Constant Exchange rate",IF(Health_premiums_data!L35=0,0,Health_premiums_data!L35/ECO!V72))))</f>
        <v>660.91770467369315</v>
      </c>
      <c r="N35" s="47">
        <f>IF($C$3="National Currency",IF(Health_premiums_data!M35=0,0,Health_premiums_data!M35),IF($C$3="Current Exchange rate",IF(Health_premiums_data!M35=0,0,Health_premiums_data!M35/ECO!W37),IF($C$3="Constant Exchange rate",IF(Health_premiums_data!M35=0,0,Health_premiums_data!M35/ECO!W72))))</f>
        <v>-1106.4622591291386</v>
      </c>
      <c r="O35" s="47">
        <f>IF($C$3="National Currency",IF(Health_premiums_data!N35=0,0,Health_premiums_data!N35),IF($C$3="Current Exchange rate",IF(Health_premiums_data!N35=0,0,Health_premiums_data!N35/ECO!X37),IF($C$3="Constant Exchange rate",IF(Health_premiums_data!N35=0,0,Health_premiums_data!N35/ECO!X72))))</f>
        <v>-406.89875439156816</v>
      </c>
      <c r="P35" s="47">
        <f>IF($C$3="National Currency",IF(Health_premiums_data!O35=0,0,Health_premiums_data!O35),IF($C$3="Current Exchange rate",IF(Health_premiums_data!O35=0,0,Health_premiums_data!O35/ECO!Y37),IF($C$3="Constant Exchange rate",IF(Health_premiums_data!O35=0,0,Health_premiums_data!O35/ECO!Y72))))</f>
        <v>108.9108910891089</v>
      </c>
      <c r="Q35" s="46">
        <f t="shared" si="1"/>
        <v>9.0728696674935471E-4</v>
      </c>
      <c r="R35" s="46">
        <f t="shared" si="2"/>
        <v>-1.2676609105180534</v>
      </c>
      <c r="S35" s="46">
        <f t="shared" si="3"/>
        <v>-0.92663511187607572</v>
      </c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</row>
    <row r="36" spans="3:34" s="2" customFormat="1" x14ac:dyDescent="0.25">
      <c r="C36" s="155"/>
      <c r="D36" s="156"/>
      <c r="E36" s="44" t="s">
        <v>34</v>
      </c>
      <c r="F36" s="47">
        <f>IF($C$3="National Currency",IF(Health_premiums_data!E36=0,0,Health_premiums_data!E36),IF($C$3="Current Exchange rate",IF(Health_premiums_data!E36=0,0,Health_premiums_data!E36/ECO!O38),IF($C$3="Constant Exchange rate",IF(Health_premiums_data!E36=0,0,Health_premiums_data!E36/ECO!O73))))</f>
        <v>288.0654314805542</v>
      </c>
      <c r="G36" s="47">
        <f>IF($C$3="National Currency",IF(Health_premiums_data!F36=0,0,Health_premiums_data!F36),IF($C$3="Current Exchange rate",IF(Health_premiums_data!F36=0,0,Health_premiums_data!F36/ECO!P38),IF($C$3="Constant Exchange rate",IF(Health_premiums_data!F36=0,0,Health_premiums_data!F36/ECO!P73))))</f>
        <v>286.35870472375234</v>
      </c>
      <c r="H36" s="47">
        <f>IF($C$3="National Currency",IF(Health_premiums_data!G36=0,0,Health_premiums_data!G36),IF($C$3="Current Exchange rate",IF(Health_premiums_data!G36=0,0,Health_premiums_data!G36/ECO!Q38),IF($C$3="Constant Exchange rate",IF(Health_premiums_data!G36=0,0,Health_premiums_data!G36/ECO!Q73))))</f>
        <v>336.93456851944586</v>
      </c>
      <c r="I36" s="47">
        <f>IF($C$3="National Currency",IF(Health_premiums_data!H36=0,0,Health_premiums_data!H36),IF($C$3="Current Exchange rate",IF(Health_premiums_data!H36=0,0,Health_premiums_data!H36/ECO!R38),IF($C$3="Constant Exchange rate",IF(Health_premiums_data!H36=0,0,Health_premiums_data!H36/ECO!R73))))</f>
        <v>368</v>
      </c>
      <c r="J36" s="47">
        <f>IF($C$3="National Currency",IF(Health_premiums_data!I36=0,0,Health_premiums_data!I36),IF($C$3="Current Exchange rate",IF(Health_premiums_data!I36=0,0,Health_premiums_data!I36/ECO!S38),IF($C$3="Constant Exchange rate",IF(Health_premiums_data!I36=0,0,Health_premiums_data!I36/ECO!S73))))</f>
        <v>390</v>
      </c>
      <c r="K36" s="47">
        <f>IF($C$3="National Currency",IF(Health_premiums_data!J36=0,0,Health_premiums_data!J36),IF($C$3="Current Exchange rate",IF(Health_premiums_data!J36=0,0,Health_premiums_data!J36/ECO!T38),IF($C$3="Constant Exchange rate",IF(Health_premiums_data!J36=0,0,Health_premiums_data!J36/ECO!T73))))</f>
        <v>415</v>
      </c>
      <c r="L36" s="47">
        <f>IF($C$3="National Currency",IF(Health_premiums_data!K36=0,0,Health_premiums_data!K36),IF($C$3="Current Exchange rate",IF(Health_premiums_data!K36=0,0,Health_premiums_data!K36/ECO!U38),IF($C$3="Constant Exchange rate",IF(Health_premiums_data!K36=0,0,Health_premiums_data!K36/ECO!U73))))</f>
        <v>410</v>
      </c>
      <c r="M36" s="47">
        <f>IF($C$3="National Currency",IF(Health_premiums_data!L36=0,0,Health_premiums_data!L36),IF($C$3="Current Exchange rate",IF(Health_premiums_data!L36=0,0,Health_premiums_data!L36/ECO!V38),IF($C$3="Constant Exchange rate",IF(Health_premiums_data!L36=0,0,Health_premiums_data!L36/ECO!V73))))</f>
        <v>429</v>
      </c>
      <c r="N36" s="47">
        <f>IF($C$3="National Currency",IF(Health_premiums_data!M36=0,0,Health_premiums_data!M36),IF($C$3="Current Exchange rate",IF(Health_premiums_data!M36=0,0,Health_premiums_data!M36/ECO!W38),IF($C$3="Constant Exchange rate",IF(Health_premiums_data!M36=0,0,Health_premiums_data!M36/ECO!W73))))</f>
        <v>468</v>
      </c>
      <c r="O36" s="47">
        <f>IF($C$3="National Currency",IF(Health_premiums_data!N36=0,0,Health_premiums_data!N36),IF($C$3="Current Exchange rate",IF(Health_premiums_data!N36=0,0,Health_premiums_data!N36/ECO!X38),IF($C$3="Constant Exchange rate",IF(Health_premiums_data!N36=0,0,Health_premiums_data!N36/ECO!X73))))</f>
        <v>481.95047399999999</v>
      </c>
      <c r="P36" s="47">
        <f>IF($C$3="National Currency",IF(Health_premiums_data!O36=0,0,Health_premiums_data!O36),IF($C$3="Current Exchange rate",IF(Health_premiums_data!O36=0,0,Health_premiums_data!O36/ECO!Y38),IF($C$3="Constant Exchange rate",IF(Health_premiums_data!O36=0,0,Health_premiums_data!O36/ECO!Y73))))</f>
        <v>471.67851200000001</v>
      </c>
      <c r="Q36" s="46">
        <f t="shared" si="1"/>
        <v>3.9293385827060224E-3</v>
      </c>
      <c r="R36" s="46">
        <f t="shared" si="2"/>
        <v>-2.1313314446496423E-2</v>
      </c>
      <c r="S36" s="46">
        <f t="shared" si="3"/>
        <v>0.64715967847048339</v>
      </c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</row>
    <row r="37" spans="3:34" s="2" customFormat="1" x14ac:dyDescent="0.25">
      <c r="C37" s="155"/>
      <c r="D37" s="156"/>
      <c r="E37" s="44" t="s">
        <v>35</v>
      </c>
      <c r="F37" s="47">
        <f>IF($C$3="National Currency",IF(Health_premiums_data!E37=0,0,Health_premiums_data!E37),IF($C$3="Current Exchange rate",IF(Health_premiums_data!E37=0,0,Health_premiums_data!E37/ECO!O39),IF($C$3="Constant Exchange rate",IF(Health_premiums_data!E37=0,0,Health_premiums_data!E37/ECO!O74))))</f>
        <v>0</v>
      </c>
      <c r="G37" s="47">
        <f>IF($C$3="National Currency",IF(Health_premiums_data!F37=0,0,Health_premiums_data!F37),IF($C$3="Current Exchange rate",IF(Health_premiums_data!F37=0,0,Health_premiums_data!F37/ECO!P39),IF($C$3="Constant Exchange rate",IF(Health_premiums_data!F37=0,0,Health_premiums_data!F37/ECO!P74))))</f>
        <v>0</v>
      </c>
      <c r="H37" s="47">
        <f>IF($C$3="National Currency",IF(Health_premiums_data!G37=0,0,Health_premiums_data!G37),IF($C$3="Current Exchange rate",IF(Health_premiums_data!G37=0,0,Health_premiums_data!G37/ECO!Q39),IF($C$3="Constant Exchange rate",IF(Health_premiums_data!G37=0,0,Health_premiums_data!G37/ECO!Q74))))</f>
        <v>0</v>
      </c>
      <c r="I37" s="47">
        <f>IF($C$3="National Currency",IF(Health_premiums_data!H37=0,0,Health_premiums_data!H37),IF($C$3="Current Exchange rate",IF(Health_premiums_data!H37=0,0,Health_premiums_data!H37/ECO!R39),IF($C$3="Constant Exchange rate",IF(Health_premiums_data!H37=0,0,Health_premiums_data!H37/ECO!R74))))</f>
        <v>0</v>
      </c>
      <c r="J37" s="47">
        <f>IF($C$3="National Currency",IF(Health_premiums_data!I37=0,0,Health_premiums_data!I37),IF($C$3="Current Exchange rate",IF(Health_premiums_data!I37=0,0,Health_premiums_data!I37/ECO!S39),IF($C$3="Constant Exchange rate",IF(Health_premiums_data!I37=0,0,Health_premiums_data!I37/ECO!S74))))</f>
        <v>0</v>
      </c>
      <c r="K37" s="47">
        <f>IF($C$3="National Currency",IF(Health_premiums_data!J37=0,0,Health_premiums_data!J37),IF($C$3="Current Exchange rate",IF(Health_premiums_data!J37=0,0,Health_premiums_data!J37/ECO!T39),IF($C$3="Constant Exchange rate",IF(Health_premiums_data!J37=0,0,Health_premiums_data!J37/ECO!T74))))</f>
        <v>0</v>
      </c>
      <c r="L37" s="47">
        <f>IF($C$3="National Currency",IF(Health_premiums_data!K37=0,0,Health_premiums_data!K37),IF($C$3="Current Exchange rate",IF(Health_premiums_data!K37=0,0,Health_premiums_data!K37/ECO!U39),IF($C$3="Constant Exchange rate",IF(Health_premiums_data!K37=0,0,Health_premiums_data!K37/ECO!U74))))</f>
        <v>0</v>
      </c>
      <c r="M37" s="47">
        <f>IF($C$3="National Currency",IF(Health_premiums_data!L37=0,0,Health_premiums_data!L37),IF($C$3="Current Exchange rate",IF(Health_premiums_data!L37=0,0,Health_premiums_data!L37/ECO!V39),IF($C$3="Constant Exchange rate",IF(Health_premiums_data!L37=0,0,Health_premiums_data!L37/ECO!V74))))</f>
        <v>0</v>
      </c>
      <c r="N37" s="47">
        <f>IF($C$3="National Currency",IF(Health_premiums_data!M37=0,0,Health_premiums_data!M37),IF($C$3="Current Exchange rate",IF(Health_premiums_data!M37=0,0,Health_premiums_data!M37/ECO!W39),IF($C$3="Constant Exchange rate",IF(Health_premiums_data!M37=0,0,Health_premiums_data!M37/ECO!W74))))</f>
        <v>0</v>
      </c>
      <c r="O37" s="47">
        <f>IF($C$3="National Currency",IF(Health_premiums_data!N37=0,0,Health_premiums_data!N37),IF($C$3="Current Exchange rate",IF(Health_premiums_data!N37=0,0,Health_premiums_data!N37/ECO!X39),IF($C$3="Constant Exchange rate",IF(Health_premiums_data!N37=0,0,Health_premiums_data!N37/ECO!X74))))</f>
        <v>35.200000000000003</v>
      </c>
      <c r="P37" s="47">
        <f>IF($C$3="National Currency",IF(Health_premiums_data!O37=0,0,Health_premiums_data!O37),IF($C$3="Current Exchange rate",IF(Health_premiums_data!O37=0,0,Health_premiums_data!O37/ECO!Y39),IF($C$3="Constant Exchange rate",IF(Health_premiums_data!O37=0,0,Health_premiums_data!O37/ECO!Y74))))</f>
        <v>36</v>
      </c>
      <c r="Q37" s="46">
        <f t="shared" si="1"/>
        <v>2.998995828273322E-4</v>
      </c>
      <c r="R37" s="46">
        <f t="shared" si="2"/>
        <v>2.2727272727272707E-2</v>
      </c>
      <c r="S37" s="46" t="str">
        <f t="shared" si="3"/>
        <v>-</v>
      </c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</row>
    <row r="38" spans="3:34" s="2" customFormat="1" x14ac:dyDescent="0.25">
      <c r="C38" s="155"/>
      <c r="D38" s="156"/>
      <c r="E38" s="44" t="s">
        <v>36</v>
      </c>
      <c r="F38" s="47">
        <f>IF($C$3="National Currency",IF(Health_premiums_data!E38=0,0,Health_premiums_data!E38),IF($C$3="Current Exchange rate",IF(Health_premiums_data!E38=0,0,Health_premiums_data!E38/ECO!O40),IF($C$3="Constant Exchange rate",IF(Health_premiums_data!E38=0,0,Health_premiums_data!E38/ECO!O75))))</f>
        <v>229.82697740112997</v>
      </c>
      <c r="G38" s="47">
        <f>IF($C$3="National Currency",IF(Health_premiums_data!F38=0,0,Health_premiums_data!F38),IF($C$3="Current Exchange rate",IF(Health_premiums_data!F38=0,0,Health_premiums_data!F38/ECO!P40),IF($C$3="Constant Exchange rate",IF(Health_premiums_data!F38=0,0,Health_premiums_data!F38/ECO!P75))))</f>
        <v>272.59887005649716</v>
      </c>
      <c r="H38" s="47">
        <f>IF($C$3="National Currency",IF(Health_premiums_data!G38=0,0,Health_premiums_data!G38),IF($C$3="Current Exchange rate",IF(Health_premiums_data!G38=0,0,Health_premiums_data!G38/ECO!Q40),IF($C$3="Constant Exchange rate",IF(Health_premiums_data!G38=0,0,Health_premiums_data!G38/ECO!Q75))))</f>
        <v>347.4576271186441</v>
      </c>
      <c r="I38" s="47">
        <f>IF($C$3="National Currency",IF(Health_premiums_data!H38=0,0,Health_premiums_data!H38),IF($C$3="Current Exchange rate",IF(Health_premiums_data!H38=0,0,Health_premiums_data!H38/ECO!R40),IF($C$3="Constant Exchange rate",IF(Health_premiums_data!H38=0,0,Health_premiums_data!H38/ECO!R75))))</f>
        <v>430.08474576271186</v>
      </c>
      <c r="J38" s="47">
        <f>IF($C$3="National Currency",IF(Health_premiums_data!I38=0,0,Health_premiums_data!I38),IF($C$3="Current Exchange rate",IF(Health_premiums_data!I38=0,0,Health_premiums_data!I38/ECO!S40),IF($C$3="Constant Exchange rate",IF(Health_premiums_data!I38=0,0,Health_premiums_data!I38/ECO!S75))))</f>
        <v>468.22033898305085</v>
      </c>
      <c r="K38" s="47">
        <f>IF($C$3="National Currency",IF(Health_premiums_data!J38=0,0,Health_premiums_data!J38),IF($C$3="Current Exchange rate",IF(Health_premiums_data!J38=0,0,Health_premiums_data!J38/ECO!T40),IF($C$3="Constant Exchange rate",IF(Health_premiums_data!J38=0,0,Health_premiums_data!J38/ECO!T75))))</f>
        <v>499.64689265536725</v>
      </c>
      <c r="L38" s="47">
        <f>IF($C$3="National Currency",IF(Health_premiums_data!K38=0,0,Health_premiums_data!K38),IF($C$3="Current Exchange rate",IF(Health_premiums_data!K38=0,0,Health_premiums_data!K38/ECO!U40),IF($C$3="Constant Exchange rate",IF(Health_premiums_data!K38=0,0,Health_premiums_data!K38/ECO!U75))))</f>
        <v>602.04802259887003</v>
      </c>
      <c r="M38" s="47">
        <f>IF($C$3="National Currency",IF(Health_premiums_data!L38=0,0,Health_premiums_data!L38),IF($C$3="Current Exchange rate",IF(Health_premiums_data!L38=0,0,Health_premiums_data!L38/ECO!V40),IF($C$3="Constant Exchange rate",IF(Health_premiums_data!L38=0,0,Health_premiums_data!L38/ECO!V75))))</f>
        <v>705.86158192090397</v>
      </c>
      <c r="N38" s="47">
        <f>IF($C$3="National Currency",IF(Health_premiums_data!M38=0,0,Health_premiums_data!M38),IF($C$3="Current Exchange rate",IF(Health_premiums_data!M38=0,0,Health_premiums_data!M38/ECO!W40),IF($C$3="Constant Exchange rate",IF(Health_premiums_data!M38=0,0,Health_premiums_data!M38/ECO!W75))))</f>
        <v>786.37005649717514</v>
      </c>
      <c r="O38" s="47">
        <f>IF($C$3="National Currency",IF(Health_premiums_data!N38=0,0,Health_premiums_data!N38),IF($C$3="Current Exchange rate",IF(Health_premiums_data!N38=0,0,Health_premiums_data!N38/ECO!X40),IF($C$3="Constant Exchange rate",IF(Health_premiums_data!N38=0,0,Health_premiums_data!N38/ECO!X75))))</f>
        <v>872.88135593220341</v>
      </c>
      <c r="P38" s="47">
        <f>IF($C$3="National Currency",IF(Health_premiums_data!O38=0,0,Health_premiums_data!O38),IF($C$3="Current Exchange rate",IF(Health_premiums_data!O38=0,0,Health_premiums_data!O38/ECO!Y40),IF($C$3="Constant Exchange rate",IF(Health_premiums_data!O38=0,0,Health_premiums_data!O38/ECO!Y75))))</f>
        <v>1034.6045197740114</v>
      </c>
      <c r="Q38" s="46">
        <f t="shared" si="1"/>
        <v>8.6188184408749549E-3</v>
      </c>
      <c r="R38" s="46">
        <f t="shared" si="2"/>
        <v>0.18527508090614897</v>
      </c>
      <c r="S38" s="46">
        <f t="shared" si="3"/>
        <v>2.795336787564767</v>
      </c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</row>
    <row r="39" spans="3:34" s="2" customFormat="1" x14ac:dyDescent="0.25">
      <c r="C39" s="155"/>
      <c r="D39" s="156"/>
      <c r="E39" s="44" t="s">
        <v>56</v>
      </c>
      <c r="F39" s="48">
        <f>IF($C$3="National Currency",IF(Health_premiums_data!E39=0,0,Health_premiums_data!E39),IF($C$3="Current Exchange rate",IF(Health_premiums_data!E39=0,0,Health_premiums_data!E39/ECO!O41),IF($C$3="Constant Exchange rate",IF(Health_premiums_data!E39=0,0,Health_premiums_data!E39/ECO!O76))))</f>
        <v>4323.0785133597883</v>
      </c>
      <c r="G39" s="48">
        <f>IF($C$3="National Currency",IF(Health_premiums_data!F39=0,0,Health_premiums_data!F39),IF($C$3="Current Exchange rate",IF(Health_premiums_data!F39=0,0,Health_premiums_data!F39/ECO!P41),IF($C$3="Constant Exchange rate",IF(Health_premiums_data!F39=0,0,Health_premiums_data!F39/ECO!P76))))</f>
        <v>4704.6408783574943</v>
      </c>
      <c r="H39" s="48">
        <f>IF($C$3="National Currency",IF(Health_premiums_data!G39=0,0,Health_premiums_data!G39),IF($C$3="Current Exchange rate",IF(Health_premiums_data!G39=0,0,Health_premiums_data!G39/ECO!Q41),IF($C$3="Constant Exchange rate",IF(Health_premiums_data!G39=0,0,Health_premiums_data!G39/ECO!Q76))))</f>
        <v>5095.9042366072135</v>
      </c>
      <c r="I39" s="48">
        <f>IF($C$3="National Currency",IF(Health_premiums_data!H39=0,0,Health_premiums_data!H39),IF($C$3="Current Exchange rate",IF(Health_premiums_data!H39=0,0,Health_premiums_data!H39/ECO!R41),IF($C$3="Constant Exchange rate",IF(Health_premiums_data!H39=0,0,Health_premiums_data!H39/ECO!R76))))</f>
        <v>5464.287404781523</v>
      </c>
      <c r="J39" s="48">
        <f>IF($C$3="National Currency",IF(Health_premiums_data!I39=0,0,Health_premiums_data!I39),IF($C$3="Current Exchange rate",IF(Health_premiums_data!I39=0,0,Health_premiums_data!I39/ECO!S41),IF($C$3="Constant Exchange rate",IF(Health_premiums_data!I39=0,0,Health_premiums_data!I39/ECO!S76))))</f>
        <v>5093.4220432754273</v>
      </c>
      <c r="K39" s="48">
        <f>IF($C$3="National Currency",IF(Health_premiums_data!J39=0,0,Health_premiums_data!J39),IF($C$3="Current Exchange rate",IF(Health_premiums_data!J39=0,0,Health_premiums_data!J39/ECO!T41),IF($C$3="Constant Exchange rate",IF(Health_premiums_data!J39=0,0,Health_premiums_data!J39/ECO!T76))))</f>
        <v>5203.4921042495826</v>
      </c>
      <c r="L39" s="48">
        <f>IF($C$3="National Currency",IF(Health_premiums_data!K39=0,0,Health_premiums_data!K39),IF($C$3="Current Exchange rate",IF(Health_premiums_data!K39=0,0,Health_premiums_data!K39/ECO!U41),IF($C$3="Constant Exchange rate",IF(Health_premiums_data!K39=0,0,Health_premiums_data!K39/ECO!U76))))</f>
        <v>5155.9892155604057</v>
      </c>
      <c r="M39" s="48">
        <f>IF($C$3="National Currency",IF(Health_premiums_data!L39=0,0,Health_premiums_data!L39),IF($C$3="Current Exchange rate",IF(Health_premiums_data!L39=0,0,Health_premiums_data!L39/ECO!V41),IF($C$3="Constant Exchange rate",IF(Health_premiums_data!L39=0,0,Health_premiums_data!L39/ECO!V76))))</f>
        <v>5525.9746169083328</v>
      </c>
      <c r="N39" s="48">
        <f>IF($C$3="National Currency",IF(Health_premiums_data!M39=0,0,Health_premiums_data!M39),IF($C$3="Current Exchange rate",IF(Health_premiums_data!M39=0,0,Health_premiums_data!M39/ECO!W41),IF($C$3="Constant Exchange rate",IF(Health_premiums_data!M39=0,0,Health_premiums_data!M39/ECO!W76))))</f>
        <v>6042.3553597380642</v>
      </c>
      <c r="O39" s="48">
        <f>IF($C$3="National Currency",IF(Health_premiums_data!N39=0,0,Health_premiums_data!N39),IF($C$3="Current Exchange rate",IF(Health_premiums_data!N39=0,0,Health_premiums_data!N39/ECO!X41),IF($C$3="Constant Exchange rate",IF(Health_premiums_data!N39=0,0,Health_premiums_data!N39/ECO!X76))))</f>
        <v>6334.574399794582</v>
      </c>
      <c r="P39" s="48">
        <f>IF($C$3="National Currency",IF(Health_premiums_data!O39=0,0,Health_premiums_data!O39),IF($C$3="Current Exchange rate",IF(Health_premiums_data!O39=0,0,Health_premiums_data!O39/ECO!Y41),IF($C$3="Constant Exchange rate",IF(Health_premiums_data!O39=0,0,Health_premiums_data!O39/ECO!Y76))))</f>
        <v>6962.7071426435177</v>
      </c>
      <c r="Q39" s="46">
        <f t="shared" si="1"/>
        <v>5.8003137984102136E-2</v>
      </c>
      <c r="R39" s="46">
        <f t="shared" si="2"/>
        <v>9.9159423065471541E-2</v>
      </c>
      <c r="S39" s="46">
        <f t="shared" si="3"/>
        <v>0.47996570252018245</v>
      </c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</row>
    <row r="40" spans="3:34" s="2" customFormat="1" ht="15.75" thickBot="1" x14ac:dyDescent="0.3">
      <c r="C40" s="151"/>
      <c r="D40" s="152"/>
      <c r="E40" s="49" t="s">
        <v>57</v>
      </c>
      <c r="F40" s="50">
        <f t="shared" ref="F40:P40" si="4">SUM(F8:F39)</f>
        <v>60359.784242209011</v>
      </c>
      <c r="G40" s="50">
        <f t="shared" si="4"/>
        <v>63299.163427202562</v>
      </c>
      <c r="H40" s="50">
        <f t="shared" si="4"/>
        <v>90144.168716784465</v>
      </c>
      <c r="I40" s="50">
        <f t="shared" si="4"/>
        <v>93602.124860740136</v>
      </c>
      <c r="J40" s="50">
        <f t="shared" si="4"/>
        <v>100555.89198948613</v>
      </c>
      <c r="K40" s="50">
        <f t="shared" si="4"/>
        <v>103488.54066780981</v>
      </c>
      <c r="L40" s="50">
        <f t="shared" si="4"/>
        <v>108794.10491893924</v>
      </c>
      <c r="M40" s="50">
        <f t="shared" si="4"/>
        <v>113176.39539706237</v>
      </c>
      <c r="N40" s="50">
        <f t="shared" si="4"/>
        <v>113611.31002740382</v>
      </c>
      <c r="O40" s="50">
        <f t="shared" si="4"/>
        <v>117449.69629310889</v>
      </c>
      <c r="P40" s="50">
        <f t="shared" si="4"/>
        <v>120040.18031838036</v>
      </c>
      <c r="Q40" s="46">
        <f t="shared" si="1"/>
        <v>1</v>
      </c>
      <c r="R40" s="149"/>
      <c r="S40" s="149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</row>
    <row r="41" spans="3:34" s="2" customFormat="1" ht="16.5" thickTop="1" thickBot="1" x14ac:dyDescent="0.3">
      <c r="C41" s="153"/>
      <c r="D41" s="154"/>
      <c r="E41" s="73" t="s">
        <v>58</v>
      </c>
      <c r="F41" s="52">
        <v>60359.78515625</v>
      </c>
      <c r="G41" s="52">
        <v>63299.16015625</v>
      </c>
      <c r="H41" s="52">
        <v>90144.1640625</v>
      </c>
      <c r="I41" s="52">
        <v>93602.1328125</v>
      </c>
      <c r="J41" s="52">
        <v>100555.890625</v>
      </c>
      <c r="K41" s="52">
        <v>103488.53125</v>
      </c>
      <c r="L41" s="52">
        <v>108794.1171875</v>
      </c>
      <c r="M41" s="52">
        <v>113176.3984375</v>
      </c>
      <c r="N41" s="52">
        <v>113611.3125</v>
      </c>
      <c r="O41" s="52">
        <v>117426.8125</v>
      </c>
      <c r="P41" s="52">
        <v>120017.78125</v>
      </c>
      <c r="Q41" s="46">
        <f t="shared" si="1"/>
        <v>0.9998134035760281</v>
      </c>
      <c r="R41" s="46">
        <f>IF(OR(P41=0, O41=0),"-",P41/O41-1)</f>
        <v>2.2064541264798399E-2</v>
      </c>
      <c r="S41" s="46">
        <f>IF(OR(P41=0, G41=0),"-",P41/G41-1)</f>
        <v>0.89604065762868967</v>
      </c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</row>
    <row r="42" spans="3:34" s="2" customFormat="1" ht="15.75" thickTop="1" x14ac:dyDescent="0.25">
      <c r="E42" s="74" t="s">
        <v>59</v>
      </c>
      <c r="F42" s="54"/>
      <c r="G42" s="54">
        <f t="shared" ref="G42:P42" si="5">G41/F41-1</f>
        <v>4.8697572272515588E-2</v>
      </c>
      <c r="H42" s="54">
        <f t="shared" si="5"/>
        <v>0.42409731566713993</v>
      </c>
      <c r="I42" s="54">
        <f t="shared" si="5"/>
        <v>3.8360428386716938E-2</v>
      </c>
      <c r="J42" s="54">
        <f t="shared" si="5"/>
        <v>7.4290591502113479E-2</v>
      </c>
      <c r="K42" s="54">
        <f t="shared" si="5"/>
        <v>2.9164284725363476E-2</v>
      </c>
      <c r="L42" s="54">
        <f t="shared" si="5"/>
        <v>5.1267380775587235E-2</v>
      </c>
      <c r="M42" s="54">
        <f t="shared" si="5"/>
        <v>4.0280498277746046E-2</v>
      </c>
      <c r="N42" s="54">
        <f t="shared" si="5"/>
        <v>3.8427982203390609E-3</v>
      </c>
      <c r="O42" s="54">
        <f t="shared" si="5"/>
        <v>3.3583803549492419E-2</v>
      </c>
      <c r="P42" s="55">
        <f t="shared" si="5"/>
        <v>2.2064541264798399E-2</v>
      </c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</row>
    <row r="43" spans="3:34" s="2" customFormat="1" x14ac:dyDescent="0.25">
      <c r="F43" s="3"/>
      <c r="G43" s="3"/>
      <c r="N43" s="75"/>
      <c r="O43" s="75"/>
      <c r="P43" s="75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</row>
    <row r="44" spans="3:34" s="2" customFormat="1" x14ac:dyDescent="0.25">
      <c r="C44"/>
      <c r="D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</row>
  </sheetData>
  <mergeCells count="39">
    <mergeCell ref="C6:D6"/>
    <mergeCell ref="E6:P6"/>
    <mergeCell ref="C7:D7"/>
    <mergeCell ref="C3:E3"/>
    <mergeCell ref="F3:P3"/>
    <mergeCell ref="C19:D19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18:D18"/>
    <mergeCell ref="C31:D31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30:D30"/>
    <mergeCell ref="C38:D38"/>
    <mergeCell ref="C39:D39"/>
    <mergeCell ref="C40:D40"/>
    <mergeCell ref="C41:D41"/>
    <mergeCell ref="C32:D32"/>
    <mergeCell ref="C33:D33"/>
    <mergeCell ref="C34:D34"/>
    <mergeCell ref="C35:D35"/>
    <mergeCell ref="C36:D36"/>
    <mergeCell ref="C37:D37"/>
  </mergeCells>
  <conditionalFormatting sqref="E7:N7">
    <cfRule type="cellIs" dxfId="206" priority="177" operator="equal">
      <formula>0</formula>
    </cfRule>
  </conditionalFormatting>
  <conditionalFormatting sqref="P7">
    <cfRule type="cellIs" dxfId="205" priority="160" operator="equal">
      <formula>0</formula>
    </cfRule>
  </conditionalFormatting>
  <conditionalFormatting sqref="S8:S39 S41">
    <cfRule type="cellIs" dxfId="204" priority="159" operator="equal">
      <formula>0</formula>
    </cfRule>
  </conditionalFormatting>
  <conditionalFormatting sqref="Q7:R7">
    <cfRule type="cellIs" dxfId="203" priority="154" operator="equal">
      <formula>0</formula>
    </cfRule>
  </conditionalFormatting>
  <conditionalFormatting sqref="S7">
    <cfRule type="cellIs" dxfId="202" priority="153" operator="equal">
      <formula>0</formula>
    </cfRule>
  </conditionalFormatting>
  <conditionalFormatting sqref="R8:R39 R41">
    <cfRule type="cellIs" dxfId="201" priority="158" operator="equal">
      <formula>0</formula>
    </cfRule>
  </conditionalFormatting>
  <conditionalFormatting sqref="E40:E41">
    <cfRule type="cellIs" dxfId="200" priority="165" operator="equal">
      <formula>0</formula>
    </cfRule>
  </conditionalFormatting>
  <conditionalFormatting sqref="E8:E39">
    <cfRule type="cellIs" dxfId="199" priority="164" operator="equal">
      <formula>0</formula>
    </cfRule>
  </conditionalFormatting>
  <conditionalFormatting sqref="O7">
    <cfRule type="cellIs" dxfId="198" priority="162" operator="equal">
      <formula>0</formula>
    </cfRule>
  </conditionalFormatting>
  <conditionalFormatting sqref="Q40:Q41">
    <cfRule type="cellIs" dxfId="197" priority="155" operator="equal">
      <formula>0</formula>
    </cfRule>
  </conditionalFormatting>
  <conditionalFormatting sqref="Q8:Q39">
    <cfRule type="cellIs" dxfId="196" priority="156" operator="equal">
      <formula>0</formula>
    </cfRule>
  </conditionalFormatting>
  <conditionalFormatting sqref="Q8:Q39">
    <cfRule type="dataBar" priority="157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{8F728733-C025-4A22-8C58-3B46429B1A66}</x14:id>
        </ext>
      </extLst>
    </cfRule>
  </conditionalFormatting>
  <conditionalFormatting sqref="S8:S39 S41">
    <cfRule type="dataBar" priority="186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{4BCD0A93-C4F5-4714-8A07-729B0C94B882}</x14:id>
        </ext>
      </extLst>
    </cfRule>
  </conditionalFormatting>
  <conditionalFormatting sqref="R8:R39 R41">
    <cfRule type="dataBar" priority="187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{147118FD-F9BF-42D5-9B19-4E734A4E37B7}</x14:id>
        </ext>
      </extLst>
    </cfRule>
  </conditionalFormatting>
  <conditionalFormatting sqref="Q40:Q41">
    <cfRule type="dataBar" priority="188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{58D69A50-D530-42BE-A3D3-10E7663D86E8}</x14:id>
        </ext>
      </extLst>
    </cfRule>
  </conditionalFormatting>
  <conditionalFormatting sqref="E42">
    <cfRule type="cellIs" dxfId="195" priority="34" operator="equal">
      <formula>0</formula>
    </cfRule>
  </conditionalFormatting>
  <conditionalFormatting sqref="F42:O42">
    <cfRule type="cellIs" dxfId="194" priority="35" operator="equal">
      <formula>0</formula>
    </cfRule>
  </conditionalFormatting>
  <conditionalFormatting sqref="P42">
    <cfRule type="cellIs" dxfId="193" priority="32" operator="equal">
      <formula>0</formula>
    </cfRule>
  </conditionalFormatting>
  <conditionalFormatting sqref="P42">
    <cfRule type="dataBar" priority="33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{9CDF7874-776C-45E9-853A-5E900409B0C1}</x14:id>
        </ext>
      </extLst>
    </cfRule>
  </conditionalFormatting>
  <conditionalFormatting sqref="F42:O42">
    <cfRule type="dataBar" priority="36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{6CE517A0-3EF8-41FD-8C44-409C0A26247A}</x14:id>
        </ext>
      </extLst>
    </cfRule>
  </conditionalFormatting>
  <conditionalFormatting sqref="C7">
    <cfRule type="cellIs" dxfId="192" priority="14" operator="equal">
      <formula>0</formula>
    </cfRule>
  </conditionalFormatting>
  <conditionalFormatting sqref="C8:C39">
    <cfRule type="cellIs" dxfId="191" priority="12" operator="equal">
      <formula>0</formula>
    </cfRule>
  </conditionalFormatting>
  <conditionalFormatting sqref="C6">
    <cfRule type="cellIs" dxfId="190" priority="13" operator="equal">
      <formula>0</formula>
    </cfRule>
  </conditionalFormatting>
  <conditionalFormatting sqref="C40:C41">
    <cfRule type="cellIs" dxfId="189" priority="11" operator="equal">
      <formula>0</formula>
    </cfRule>
  </conditionalFormatting>
  <conditionalFormatting sqref="F8:J39 K30">
    <cfRule type="cellIs" dxfId="188" priority="3" operator="equal">
      <formula>0</formula>
    </cfRule>
  </conditionalFormatting>
  <conditionalFormatting sqref="K8:O29 K31:O39 L30:O30">
    <cfRule type="cellIs" dxfId="187" priority="2" operator="equal">
      <formula>0</formula>
    </cfRule>
  </conditionalFormatting>
  <conditionalFormatting sqref="P8:P39">
    <cfRule type="cellIs" dxfId="186" priority="1" operator="equal">
      <formula>0</formula>
    </cfRule>
  </conditionalFormatting>
  <dataValidations count="1">
    <dataValidation type="list" allowBlank="1" showInputMessage="1" showErrorMessage="1" sqref="C3:E3">
      <formula1>$AS$6:$AS$9</formula1>
    </dataValidation>
  </dataValidations>
  <pageMargins left="0.70866141732283472" right="0.70866141732283472" top="0.55118110236220474" bottom="0.35433070866141736" header="0.31496062992125984" footer="0.31496062992125984"/>
  <pageSetup paperSize="9" scale="28" fitToHeight="4" orientation="landscape" r:id="rId1"/>
  <headerFooter>
    <oddHeader>&amp;L&amp;F&amp;R&amp;A</oddHeader>
    <oddFooter>&amp;R&amp;P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8F728733-C025-4A22-8C58-3B46429B1A66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Q8:Q39</xm:sqref>
        </x14:conditionalFormatting>
        <x14:conditionalFormatting xmlns:xm="http://schemas.microsoft.com/office/excel/2006/main">
          <x14:cfRule type="dataBar" id="{4BCD0A93-C4F5-4714-8A07-729B0C94B882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S8:S39 S41</xm:sqref>
        </x14:conditionalFormatting>
        <x14:conditionalFormatting xmlns:xm="http://schemas.microsoft.com/office/excel/2006/main">
          <x14:cfRule type="dataBar" id="{147118FD-F9BF-42D5-9B19-4E734A4E37B7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R8:R39 R41</xm:sqref>
        </x14:conditionalFormatting>
        <x14:conditionalFormatting xmlns:xm="http://schemas.microsoft.com/office/excel/2006/main">
          <x14:cfRule type="dataBar" id="{58D69A50-D530-42BE-A3D3-10E7663D86E8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Q40:Q41</xm:sqref>
        </x14:conditionalFormatting>
        <x14:conditionalFormatting xmlns:xm="http://schemas.microsoft.com/office/excel/2006/main">
          <x14:cfRule type="dataBar" id="{9CDF7874-776C-45E9-853A-5E900409B0C1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P42</xm:sqref>
        </x14:conditionalFormatting>
        <x14:conditionalFormatting xmlns:xm="http://schemas.microsoft.com/office/excel/2006/main">
          <x14:cfRule type="dataBar" id="{6CE517A0-3EF8-41FD-8C44-409C0A26247A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F42:O42</xm:sqref>
        </x14:conditionalFormatting>
      </x14:conditionalFormattings>
    </ext>
    <ext xmlns:x14="http://schemas.microsoft.com/office/spreadsheetml/2009/9/main" uri="{05C60535-1F16-4fd2-B633-F4F36F0B64E0}">
      <x14:sparklineGroups xmlns:xm="http://schemas.microsoft.com/office/excel/2006/main">
        <x14:sparklineGroup manualMax="0" manualMin="0"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Premiums!F8:O8</xm:f>
              <xm:sqref>C8</xm:sqref>
            </x14:sparkline>
            <x14:sparkline>
              <xm:f>Premiums!F9:O9</xm:f>
              <xm:sqref>C9</xm:sqref>
            </x14:sparkline>
            <x14:sparkline>
              <xm:f>Premiums!F10:O10</xm:f>
              <xm:sqref>C10</xm:sqref>
            </x14:sparkline>
            <x14:sparkline>
              <xm:f>Premiums!F11:O11</xm:f>
              <xm:sqref>C11</xm:sqref>
            </x14:sparkline>
            <x14:sparkline>
              <xm:f>Premiums!F12:O12</xm:f>
              <xm:sqref>C12</xm:sqref>
            </x14:sparkline>
            <x14:sparkline>
              <xm:f>Premiums!F13:O13</xm:f>
              <xm:sqref>C13</xm:sqref>
            </x14:sparkline>
            <x14:sparkline>
              <xm:f>Premiums!F14:O14</xm:f>
              <xm:sqref>C14</xm:sqref>
            </x14:sparkline>
            <x14:sparkline>
              <xm:f>Premiums!F15:O15</xm:f>
              <xm:sqref>C15</xm:sqref>
            </x14:sparkline>
            <x14:sparkline>
              <xm:f>Premiums!F16:O16</xm:f>
              <xm:sqref>C16</xm:sqref>
            </x14:sparkline>
            <x14:sparkline>
              <xm:f>Premiums!F17:O17</xm:f>
              <xm:sqref>C17</xm:sqref>
            </x14:sparkline>
            <x14:sparkline>
              <xm:f>Premiums!F18:O18</xm:f>
              <xm:sqref>C18</xm:sqref>
            </x14:sparkline>
            <x14:sparkline>
              <xm:f>Premiums!F19:O19</xm:f>
              <xm:sqref>C19</xm:sqref>
            </x14:sparkline>
            <x14:sparkline>
              <xm:f>Premiums!F20:O20</xm:f>
              <xm:sqref>C20</xm:sqref>
            </x14:sparkline>
            <x14:sparkline>
              <xm:f>Premiums!F21:O21</xm:f>
              <xm:sqref>C21</xm:sqref>
            </x14:sparkline>
            <x14:sparkline>
              <xm:f>Premiums!F22:O22</xm:f>
              <xm:sqref>C22</xm:sqref>
            </x14:sparkline>
            <x14:sparkline>
              <xm:f>Premiums!F23:O23</xm:f>
              <xm:sqref>C23</xm:sqref>
            </x14:sparkline>
            <x14:sparkline>
              <xm:f>Premiums!F24:O24</xm:f>
              <xm:sqref>C24</xm:sqref>
            </x14:sparkline>
            <x14:sparkline>
              <xm:f>Premiums!F25:O25</xm:f>
              <xm:sqref>C25</xm:sqref>
            </x14:sparkline>
            <x14:sparkline>
              <xm:f>Premiums!F26:O26</xm:f>
              <xm:sqref>C26</xm:sqref>
            </x14:sparkline>
            <x14:sparkline>
              <xm:f>Premiums!F27:O27</xm:f>
              <xm:sqref>C27</xm:sqref>
            </x14:sparkline>
            <x14:sparkline>
              <xm:f>Premiums!F28:O28</xm:f>
              <xm:sqref>C28</xm:sqref>
            </x14:sparkline>
            <x14:sparkline>
              <xm:f>Premiums!F29:O29</xm:f>
              <xm:sqref>C29</xm:sqref>
            </x14:sparkline>
            <x14:sparkline>
              <xm:f>Premiums!F30:O30</xm:f>
              <xm:sqref>C30</xm:sqref>
            </x14:sparkline>
            <x14:sparkline>
              <xm:f>Premiums!F31:O31</xm:f>
              <xm:sqref>C31</xm:sqref>
            </x14:sparkline>
            <x14:sparkline>
              <xm:f>Premiums!F32:O32</xm:f>
              <xm:sqref>C32</xm:sqref>
            </x14:sparkline>
            <x14:sparkline>
              <xm:f>Premiums!F33:O33</xm:f>
              <xm:sqref>C33</xm:sqref>
            </x14:sparkline>
            <x14:sparkline>
              <xm:f>Premiums!F34:O34</xm:f>
              <xm:sqref>C34</xm:sqref>
            </x14:sparkline>
            <x14:sparkline>
              <xm:f>Premiums!F35:O35</xm:f>
              <xm:sqref>C35</xm:sqref>
            </x14:sparkline>
            <x14:sparkline>
              <xm:f>Premiums!F36:O36</xm:f>
              <xm:sqref>C36</xm:sqref>
            </x14:sparkline>
            <x14:sparkline>
              <xm:f>Premiums!F37:O37</xm:f>
              <xm:sqref>C37</xm:sqref>
            </x14:sparkline>
            <x14:sparkline>
              <xm:f>Premiums!F38:O38</xm:f>
              <xm:sqref>C38</xm:sqref>
            </x14:sparkline>
            <x14:sparkline>
              <xm:f>Premiums!F39:O39</xm:f>
              <xm:sqref>C39</xm:sqref>
            </x14:sparkline>
            <x14:sparkline>
              <xm:f>Premiums!F40:O40</xm:f>
              <xm:sqref>C40</xm:sqref>
            </x14:sparkline>
            <x14:sparkline>
              <xm:f>Premiums!F41:O41</xm:f>
              <xm:sqref>C41</xm:sqref>
            </x14:sparkline>
          </x14:sparklines>
        </x14:sparklineGroup>
      </x14:sparklineGroup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theme="9" tint="-0.249977111117893"/>
    <pageSetUpPr fitToPage="1"/>
  </sheetPr>
  <dimension ref="C1:AP122"/>
  <sheetViews>
    <sheetView showGridLines="0" zoomScale="80" zoomScaleNormal="80" workbookViewId="0">
      <pane xSplit="5" ySplit="3" topLeftCell="F112" activePane="bottomRight" state="frozen"/>
      <selection pane="topRight" activeCell="E1" sqref="E1"/>
      <selection pane="bottomLeft" activeCell="A4" sqref="A4"/>
      <selection pane="bottomRight" activeCell="I141" sqref="I141"/>
    </sheetView>
  </sheetViews>
  <sheetFormatPr defaultRowHeight="10.5" x14ac:dyDescent="0.15"/>
  <cols>
    <col min="1" max="3" width="9.140625" style="2"/>
    <col min="4" max="4" width="14.28515625" style="2" customWidth="1"/>
    <col min="5" max="5" width="13.140625" style="2" customWidth="1"/>
    <col min="6" max="17" width="18.28515625" style="2" customWidth="1"/>
    <col min="18" max="19" width="18.28515625" style="76" customWidth="1"/>
    <col min="20" max="16384" width="9.140625" style="2"/>
  </cols>
  <sheetData>
    <row r="1" spans="3:42" ht="18.75" x14ac:dyDescent="0.15">
      <c r="E1" s="1"/>
    </row>
    <row r="2" spans="3:42" ht="18.75" x14ac:dyDescent="0.15">
      <c r="C2" s="164" t="s">
        <v>9</v>
      </c>
      <c r="D2" s="164"/>
      <c r="E2" s="164"/>
      <c r="F2" s="170" t="s">
        <v>110</v>
      </c>
      <c r="G2" s="170"/>
      <c r="H2" s="170"/>
      <c r="I2" s="170"/>
      <c r="J2" s="170"/>
      <c r="K2" s="170"/>
      <c r="L2" s="170"/>
      <c r="M2" s="170"/>
      <c r="N2" s="170"/>
      <c r="O2" s="170"/>
      <c r="P2" s="171"/>
    </row>
    <row r="3" spans="3:42" x14ac:dyDescent="0.15">
      <c r="O3" s="72"/>
    </row>
    <row r="4" spans="3:42" x14ac:dyDescent="0.15">
      <c r="O4" s="72"/>
    </row>
    <row r="6" spans="3:42" ht="18.75" x14ac:dyDescent="0.15">
      <c r="C6" s="160" t="s">
        <v>126</v>
      </c>
      <c r="D6" s="161"/>
      <c r="E6" s="167" t="s">
        <v>106</v>
      </c>
      <c r="F6" s="168"/>
      <c r="G6" s="168"/>
      <c r="H6" s="168"/>
      <c r="I6" s="168"/>
      <c r="J6" s="168"/>
      <c r="K6" s="168"/>
      <c r="L6" s="168"/>
      <c r="M6" s="168"/>
      <c r="N6" s="168"/>
      <c r="O6" s="168"/>
      <c r="P6" s="169"/>
      <c r="AP6" s="2" t="s">
        <v>165</v>
      </c>
    </row>
    <row r="7" spans="3:42" ht="15" x14ac:dyDescent="0.15">
      <c r="C7" s="162" t="s">
        <v>52</v>
      </c>
      <c r="D7" s="163"/>
      <c r="E7" s="56">
        <v>1</v>
      </c>
      <c r="F7" s="57">
        <v>2004</v>
      </c>
      <c r="G7" s="57">
        <f t="shared" ref="G7:P7" si="0">F7+1</f>
        <v>2005</v>
      </c>
      <c r="H7" s="57">
        <f t="shared" si="0"/>
        <v>2006</v>
      </c>
      <c r="I7" s="57">
        <f t="shared" si="0"/>
        <v>2007</v>
      </c>
      <c r="J7" s="57">
        <f t="shared" si="0"/>
        <v>2008</v>
      </c>
      <c r="K7" s="57">
        <f t="shared" si="0"/>
        <v>2009</v>
      </c>
      <c r="L7" s="57">
        <f t="shared" si="0"/>
        <v>2010</v>
      </c>
      <c r="M7" s="57">
        <f t="shared" si="0"/>
        <v>2011</v>
      </c>
      <c r="N7" s="57">
        <f t="shared" si="0"/>
        <v>2012</v>
      </c>
      <c r="O7" s="41">
        <f t="shared" si="0"/>
        <v>2013</v>
      </c>
      <c r="P7" s="41">
        <f t="shared" si="0"/>
        <v>2014</v>
      </c>
      <c r="Q7" s="42" t="s">
        <v>61</v>
      </c>
      <c r="R7" s="101" t="s">
        <v>63</v>
      </c>
      <c r="S7" s="102" t="s">
        <v>64</v>
      </c>
      <c r="AP7" s="2" t="s">
        <v>1</v>
      </c>
    </row>
    <row r="8" spans="3:42" ht="15" x14ac:dyDescent="0.25">
      <c r="C8" s="155"/>
      <c r="D8" s="156"/>
      <c r="E8" s="44" t="s">
        <v>4</v>
      </c>
      <c r="F8" s="45">
        <f>IF($C$2="National Currency",IF(Health_claims_data!E7=0,0,Health_claims_data!E7),IF($C$2="Current Exchange rate",IF(Health_claims_data!E7=0,0,Health_claims_data!E7/ECO!O10),IF($C$2="Constant Exchange rate",IF(Health_claims_data!E7=0,0,Health_claims_data!E7/ECO!O45))))</f>
        <v>971</v>
      </c>
      <c r="G8" s="45">
        <f>IF($C$2="National Currency",IF(Health_claims_data!F7=0,0,Health_claims_data!F7),IF($C$2="Current Exchange rate",IF(Health_claims_data!F7=0,0,Health_claims_data!F7/ECO!P10),IF($C$2="Constant Exchange rate",IF(Health_claims_data!F7=0,0,Health_claims_data!F7/ECO!P45))))</f>
        <v>989</v>
      </c>
      <c r="H8" s="45">
        <f>IF($C$2="National Currency",IF(Health_claims_data!G7=0,0,Health_claims_data!G7),IF($C$2="Current Exchange rate",IF(Health_claims_data!G7=0,0,Health_claims_data!G7/ECO!Q10),IF($C$2="Constant Exchange rate",IF(Health_claims_data!G7=0,0,Health_claims_data!G7/ECO!Q45))))</f>
        <v>1040</v>
      </c>
      <c r="I8" s="45">
        <f>IF($C$2="National Currency",IF(Health_claims_data!H7=0,0,Health_claims_data!H7),IF($C$2="Current Exchange rate",IF(Health_claims_data!H7=0,0,Health_claims_data!H7/ECO!R10),IF($C$2="Constant Exchange rate",IF(Health_claims_data!H7=0,0,Health_claims_data!H7/ECO!R45))))</f>
        <v>1024</v>
      </c>
      <c r="J8" s="45">
        <f>IF($C$2="National Currency",IF(Health_claims_data!I7=0,0,Health_claims_data!I7),IF($C$2="Current Exchange rate",IF(Health_claims_data!I7=0,0,Health_claims_data!I7/ECO!S10),IF($C$2="Constant Exchange rate",IF(Health_claims_data!I7=0,0,Health_claims_data!I7/ECO!S45))))</f>
        <v>1047</v>
      </c>
      <c r="K8" s="45">
        <f>IF($C$2="National Currency",IF(Health_claims_data!J7=0,0,Health_claims_data!J7),IF($C$2="Current Exchange rate",IF(Health_claims_data!J7=0,0,Health_claims_data!J7/ECO!T10),IF($C$2="Constant Exchange rate",IF(Health_claims_data!J7=0,0,Health_claims_data!J7/ECO!T45))))</f>
        <v>1056</v>
      </c>
      <c r="L8" s="45">
        <f>IF($C$2="National Currency",IF(Health_claims_data!K7=0,0,Health_claims_data!K7),IF($C$2="Current Exchange rate",IF(Health_claims_data!K7=0,0,Health_claims_data!K7/ECO!U10),IF($C$2="Constant Exchange rate",IF(Health_claims_data!K7=0,0,Health_claims_data!K7/ECO!U45))))</f>
        <v>1085</v>
      </c>
      <c r="M8" s="45">
        <f>IF($C$2="National Currency",IF(Health_claims_data!L7=0,0,Health_claims_data!L7),IF($C$2="Current Exchange rate",IF(Health_claims_data!L7=0,0,Health_claims_data!L7/ECO!V10),IF($C$2="Constant Exchange rate",IF(Health_claims_data!L7=0,0,Health_claims_data!L7/ECO!V45))))</f>
        <v>1103</v>
      </c>
      <c r="N8" s="45">
        <f>IF($C$2="National Currency",IF(Health_claims_data!M7=0,0,Health_claims_data!M7),IF($C$2="Current Exchange rate",IF(Health_claims_data!M7=0,0,Health_claims_data!M7/ECO!W10),IF($C$2="Constant Exchange rate",IF(Health_claims_data!M7=0,0,Health_claims_data!M7/ECO!W45))))</f>
        <v>1138</v>
      </c>
      <c r="O8" s="45">
        <f>IF($C$2="National Currency",IF(Health_claims_data!N7=0,0,Health_claims_data!N7),IF($C$2="Current Exchange rate",IF(Health_claims_data!N7=0,0,Health_claims_data!N7/ECO!X10),IF($C$2="Constant Exchange rate",IF(Health_claims_data!N7=0,0,Health_claims_data!N7/ECO!X45))))</f>
        <v>1184</v>
      </c>
      <c r="P8" s="133">
        <f>IF($C$2="National Currency",IF(Health_claims_data!O7=0,0,Health_claims_data!O7),IF($C$2="Current Exchange rate",IF(Health_claims_data!O7=0,0,Health_claims_data!O7/ECO!Y10),IF($C$2="Constant Exchange rate",IF(Health_claims_data!O7=0,0,Health_claims_data!O7/ECO!Y45))))</f>
        <v>1219</v>
      </c>
      <c r="Q8" s="46">
        <f>O8/$O$40</f>
        <v>1.0745737697289159E-2</v>
      </c>
      <c r="R8" s="46">
        <f>IF(OR(O8=0, N8=0),"-",O8/N8-1)</f>
        <v>4.0421792618629215E-2</v>
      </c>
      <c r="S8" s="46">
        <f>IF(OR(F8=0, O8=0),"-",O8/F8-1)</f>
        <v>0.21936148300720903</v>
      </c>
      <c r="AP8" s="2" t="s">
        <v>7</v>
      </c>
    </row>
    <row r="9" spans="3:42" ht="15" x14ac:dyDescent="0.25">
      <c r="C9" s="155"/>
      <c r="D9" s="156"/>
      <c r="E9" s="44" t="s">
        <v>5</v>
      </c>
      <c r="F9" s="47">
        <f>IF($C$2="National Currency",IF(Health_claims_data!E8=0,0,Health_claims_data!E8),IF($C$2="Current Exchange rate",IF(Health_claims_data!E8=0,0,Health_claims_data!E8/ECO!O11),IF($C$2="Constant Exchange rate",IF(Health_claims_data!E8=0,0,Health_claims_data!E8/ECO!O46))))</f>
        <v>642.5555164000001</v>
      </c>
      <c r="G9" s="47">
        <f>IF($C$2="National Currency",IF(Health_claims_data!F8=0,0,Health_claims_data!F8),IF($C$2="Current Exchange rate",IF(Health_claims_data!F8=0,0,Health_claims_data!F8/ECO!P11),IF($C$2="Constant Exchange rate",IF(Health_claims_data!F8=0,0,Health_claims_data!F8/ECO!P46))))</f>
        <v>701.92227779000007</v>
      </c>
      <c r="H9" s="47">
        <f>IF($C$2="National Currency",IF(Health_claims_data!G8=0,0,Health_claims_data!G8),IF($C$2="Current Exchange rate",IF(Health_claims_data!G8=0,0,Health_claims_data!G8/ECO!Q11),IF($C$2="Constant Exchange rate",IF(Health_claims_data!G8=0,0,Health_claims_data!G8/ECO!Q46))))</f>
        <v>735.49967661999995</v>
      </c>
      <c r="I9" s="47">
        <f>IF($C$2="National Currency",IF(Health_claims_data!H8=0,0,Health_claims_data!H8),IF($C$2="Current Exchange rate",IF(Health_claims_data!H8=0,0,Health_claims_data!H8/ECO!R11),IF($C$2="Constant Exchange rate",IF(Health_claims_data!H8=0,0,Health_claims_data!H8/ECO!R46))))</f>
        <v>759.40591857999993</v>
      </c>
      <c r="J9" s="47">
        <f>IF($C$2="National Currency",IF(Health_claims_data!I8=0,0,Health_claims_data!I8),IF($C$2="Current Exchange rate",IF(Health_claims_data!I8=0,0,Health_claims_data!I8/ECO!S11),IF($C$2="Constant Exchange rate",IF(Health_claims_data!I8=0,0,Health_claims_data!I8/ECO!S46))))</f>
        <v>946.05345259000023</v>
      </c>
      <c r="K9" s="47">
        <f>IF($C$2="National Currency",IF(Health_claims_data!J8=0,0,Health_claims_data!J8),IF($C$2="Current Exchange rate",IF(Health_claims_data!J8=0,0,Health_claims_data!J8/ECO!T11),IF($C$2="Constant Exchange rate",IF(Health_claims_data!J8=0,0,Health_claims_data!J8/ECO!T46))))</f>
        <v>871.16055818999985</v>
      </c>
      <c r="L9" s="47">
        <f>IF($C$2="National Currency",IF(Health_claims_data!K8=0,0,Health_claims_data!K8),IF($C$2="Current Exchange rate",IF(Health_claims_data!K8=0,0,Health_claims_data!K8/ECO!U11),IF($C$2="Constant Exchange rate",IF(Health_claims_data!K8=0,0,Health_claims_data!K8/ECO!U46))))</f>
        <v>887.02194865000013</v>
      </c>
      <c r="M9" s="47">
        <f>IF($C$2="National Currency",IF(Health_claims_data!L8=0,0,Health_claims_data!L8),IF($C$2="Current Exchange rate",IF(Health_claims_data!L8=0,0,Health_claims_data!L8/ECO!V11),IF($C$2="Constant Exchange rate",IF(Health_claims_data!L8=0,0,Health_claims_data!L8/ECO!V46))))</f>
        <v>888.20849575</v>
      </c>
      <c r="N9" s="47">
        <f>IF($C$2="National Currency",IF(Health_claims_data!M8=0,0,Health_claims_data!M8),IF($C$2="Current Exchange rate",IF(Health_claims_data!M8=0,0,Health_claims_data!M8/ECO!W11),IF($C$2="Constant Exchange rate",IF(Health_claims_data!M8=0,0,Health_claims_data!M8/ECO!W46))))</f>
        <v>892.61031967000008</v>
      </c>
      <c r="O9" s="47">
        <f>IF($C$2="National Currency",IF(Health_claims_data!N8=0,0,Health_claims_data!N8),IF($C$2="Current Exchange rate",IF(Health_claims_data!N8=0,0,Health_claims_data!N8/ECO!X11),IF($C$2="Constant Exchange rate",IF(Health_claims_data!N8=0,0,Health_claims_data!N8/ECO!X46))))</f>
        <v>1003.2466639800001</v>
      </c>
      <c r="P9" s="134">
        <f>IF($C$2="National Currency",IF(Health_claims_data!O8=0,0,Health_claims_data!O8),IF($C$2="Current Exchange rate",IF(Health_claims_data!O8=0,0,Health_claims_data!O8/ECO!Y11),IF($C$2="Constant Exchange rate",IF(Health_claims_data!O8=0,0,Health_claims_data!O8/ECO!Y46))))</f>
        <v>1026.7715729800002</v>
      </c>
      <c r="Q9" s="46">
        <f t="shared" ref="Q9:Q40" si="1">O9/$O$40</f>
        <v>9.1052580209539501E-3</v>
      </c>
      <c r="R9" s="46">
        <f t="shared" ref="R9:R39" si="2">IF(OR(O9=0, N9=0),"-",O9/N9-1)</f>
        <v>0.12394696977164954</v>
      </c>
      <c r="S9" s="46">
        <f t="shared" ref="S9:S41" si="3">IF(OR(F9=0, O9=0),"-",O9/F9-1)</f>
        <v>0.56133849663421853</v>
      </c>
      <c r="AP9" s="2" t="s">
        <v>9</v>
      </c>
    </row>
    <row r="10" spans="3:42" ht="15" x14ac:dyDescent="0.25">
      <c r="C10" s="155"/>
      <c r="D10" s="156"/>
      <c r="E10" s="44" t="s">
        <v>6</v>
      </c>
      <c r="F10" s="47">
        <f>IF($C$2="National Currency",IF(Health_claims_data!E9=0,0,Health_claims_data!E9),IF($C$2="Current Exchange rate",IF(Health_claims_data!E9=0,0,Health_claims_data!E9/ECO!O12),IF($C$2="Constant Exchange rate",IF(Health_claims_data!E9=0,0,Health_claims_data!E9/ECO!O47))))</f>
        <v>0</v>
      </c>
      <c r="G10" s="47">
        <f>IF($C$2="National Currency",IF(Health_claims_data!F9=0,0,Health_claims_data!F9),IF($C$2="Current Exchange rate",IF(Health_claims_data!F9=0,0,Health_claims_data!F9/ECO!P12),IF($C$2="Constant Exchange rate",IF(Health_claims_data!F9=0,0,Health_claims_data!F9/ECO!P47))))</f>
        <v>0</v>
      </c>
      <c r="H10" s="47">
        <f>IF($C$2="National Currency",IF(Health_claims_data!G9=0,0,Health_claims_data!G9),IF($C$2="Current Exchange rate",IF(Health_claims_data!G9=0,0,Health_claims_data!G9/ECO!Q12),IF($C$2="Constant Exchange rate",IF(Health_claims_data!G9=0,0,Health_claims_data!G9/ECO!Q47))))</f>
        <v>0</v>
      </c>
      <c r="I10" s="47">
        <f>IF($C$2="National Currency",IF(Health_claims_data!H9=0,0,Health_claims_data!H9),IF($C$2="Current Exchange rate",IF(Health_claims_data!H9=0,0,Health_claims_data!H9/ECO!R12),IF($C$2="Constant Exchange rate",IF(Health_claims_data!H9=0,0,Health_claims_data!H9/ECO!R47))))</f>
        <v>1.7366555701765801E-2</v>
      </c>
      <c r="J10" s="47">
        <f>IF($C$2="National Currency",IF(Health_claims_data!I9=0,0,Health_claims_data!I9),IF($C$2="Current Exchange rate",IF(Health_claims_data!I9=0,0,Health_claims_data!I9/ECO!S12),IF($C$2="Constant Exchange rate",IF(Health_claims_data!I9=0,0,Health_claims_data!I9/ECO!S47))))</f>
        <v>8.4508082372835528E-3</v>
      </c>
      <c r="K10" s="47">
        <f>IF($C$2="National Currency",IF(Health_claims_data!J9=0,0,Health_claims_data!J9),IF($C$2="Current Exchange rate",IF(Health_claims_data!J9=0,0,Health_claims_data!J9/ECO!T12),IF($C$2="Constant Exchange rate",IF(Health_claims_data!J9=0,0,Health_claims_data!J9/ECO!T47))))</f>
        <v>1.1899470771150276E-2</v>
      </c>
      <c r="L10" s="47">
        <f>IF($C$2="National Currency",IF(Health_claims_data!K9=0,0,Health_claims_data!K9),IF($C$2="Current Exchange rate",IF(Health_claims_data!K9=0,0,Health_claims_data!K9/ECO!U12),IF($C$2="Constant Exchange rate",IF(Health_claims_data!K9=0,0,Health_claims_data!K9/ECO!U47))))</f>
        <v>8.8301462317210335E-3</v>
      </c>
      <c r="M10" s="47">
        <f>IF($C$2="National Currency",IF(Health_claims_data!L9=0,0,Health_claims_data!L9),IF($C$2="Current Exchange rate",IF(Health_claims_data!L9=0,0,Health_claims_data!L9/ECO!V12),IF($C$2="Constant Exchange rate",IF(Health_claims_data!L9=0,0,Health_claims_data!L9/ECO!V47))))</f>
        <v>1.0686164229471317E-2</v>
      </c>
      <c r="N10" s="47">
        <f>IF($C$2="National Currency",IF(Health_claims_data!M9=0,0,Health_claims_data!M9),IF($C$2="Current Exchange rate",IF(Health_claims_data!M9=0,0,Health_claims_data!M9/ECO!W12),IF($C$2="Constant Exchange rate",IF(Health_claims_data!M9=0,0,Health_claims_data!M9/ECO!W47))))</f>
        <v>0</v>
      </c>
      <c r="O10" s="47">
        <f>IF($C$2="National Currency",IF(Health_claims_data!N9=0,0,Health_claims_data!N9),IF($C$2="Current Exchange rate",IF(Health_claims_data!N9=0,0,Health_claims_data!N9/ECO!X12),IF($C$2="Constant Exchange rate",IF(Health_claims_data!N9=0,0,Health_claims_data!N9/ECO!X47))))</f>
        <v>0</v>
      </c>
      <c r="P10" s="134">
        <f>IF($C$2="National Currency",IF(Health_claims_data!O9=0,0,Health_claims_data!O9),IF($C$2="Current Exchange rate",IF(Health_claims_data!O9=0,0,Health_claims_data!O9/ECO!Y12),IF($C$2="Constant Exchange rate",IF(Health_claims_data!O9=0,0,Health_claims_data!O9/ECO!Y47))))</f>
        <v>0</v>
      </c>
      <c r="Q10" s="46">
        <f t="shared" si="1"/>
        <v>0</v>
      </c>
      <c r="R10" s="46" t="str">
        <f t="shared" si="2"/>
        <v>-</v>
      </c>
      <c r="S10" s="46" t="str">
        <f t="shared" si="3"/>
        <v>-</v>
      </c>
    </row>
    <row r="11" spans="3:42" ht="15" x14ac:dyDescent="0.25">
      <c r="C11" s="155"/>
      <c r="D11" s="156"/>
      <c r="E11" s="44" t="s">
        <v>8</v>
      </c>
      <c r="F11" s="47">
        <f>IF($C$2="National Currency",IF(Health_claims_data!E10=0,0,Health_claims_data!E10),IF($C$2="Current Exchange rate",IF(Health_claims_data!E10=0,0,Health_claims_data!E10/ECO!O13),IF($C$2="Constant Exchange rate",IF(Health_claims_data!E10=0,0,Health_claims_data!E10/ECO!O48))))</f>
        <v>4969.3097139055226</v>
      </c>
      <c r="G11" s="47">
        <f>IF($C$2="National Currency",IF(Health_claims_data!F10=0,0,Health_claims_data!F10),IF($C$2="Current Exchange rate",IF(Health_claims_data!F10=0,0,Health_claims_data!F10/ECO!P13),IF($C$2="Constant Exchange rate",IF(Health_claims_data!F10=0,0,Health_claims_data!F10/ECO!P48))))</f>
        <v>4951.2075848303402</v>
      </c>
      <c r="H11" s="47">
        <f>IF($C$2="National Currency",IF(Health_claims_data!G10=0,0,Health_claims_data!G10),IF($C$2="Current Exchange rate",IF(Health_claims_data!G10=0,0,Health_claims_data!G10/ECO!Q13),IF($C$2="Constant Exchange rate",IF(Health_claims_data!G10=0,0,Health_claims_data!G10/ECO!Q48))))</f>
        <v>4920.158017298736</v>
      </c>
      <c r="I11" s="47">
        <f>IF($C$2="National Currency",IF(Health_claims_data!H10=0,0,Health_claims_data!H10),IF($C$2="Current Exchange rate",IF(Health_claims_data!H10=0,0,Health_claims_data!H10/ECO!R13),IF($C$2="Constant Exchange rate",IF(Health_claims_data!H10=0,0,Health_claims_data!H10/ECO!R48))))</f>
        <v>4964.0577178975391</v>
      </c>
      <c r="J11" s="47">
        <f>IF($C$2="National Currency",IF(Health_claims_data!I10=0,0,Health_claims_data!I10),IF($C$2="Current Exchange rate",IF(Health_claims_data!I10=0,0,Health_claims_data!I10/ECO!S13),IF($C$2="Constant Exchange rate",IF(Health_claims_data!I10=0,0,Health_claims_data!I10/ECO!S48))))</f>
        <v>5257.1385745176322</v>
      </c>
      <c r="K11" s="47">
        <f>IF($C$2="National Currency",IF(Health_claims_data!J10=0,0,Health_claims_data!J10),IF($C$2="Current Exchange rate",IF(Health_claims_data!J10=0,0,Health_claims_data!J10/ECO!T13),IF($C$2="Constant Exchange rate",IF(Health_claims_data!J10=0,0,Health_claims_data!J10/ECO!T48))))</f>
        <v>5489.3713439787098</v>
      </c>
      <c r="L11" s="47">
        <f>IF($C$2="National Currency",IF(Health_claims_data!K10=0,0,Health_claims_data!K10),IF($C$2="Current Exchange rate",IF(Health_claims_data!K10=0,0,Health_claims_data!K10/ECO!U13),IF($C$2="Constant Exchange rate",IF(Health_claims_data!K10=0,0,Health_claims_data!K10/ECO!U48))))</f>
        <v>5668.5638132069198</v>
      </c>
      <c r="M11" s="47">
        <f>IF($C$2="National Currency",IF(Health_claims_data!L10=0,0,Health_claims_data!L10),IF($C$2="Current Exchange rate",IF(Health_claims_data!L10=0,0,Health_claims_data!L10/ECO!V13),IF($C$2="Constant Exchange rate",IF(Health_claims_data!L10=0,0,Health_claims_data!L10/ECO!V48))))</f>
        <v>5877.4701671656685</v>
      </c>
      <c r="N11" s="47">
        <f>IF($C$2="National Currency",IF(Health_claims_data!M10=0,0,Health_claims_data!M10),IF($C$2="Current Exchange rate",IF(Health_claims_data!M10=0,0,Health_claims_data!M10/ECO!W13),IF($C$2="Constant Exchange rate",IF(Health_claims_data!M10=0,0,Health_claims_data!M10/ECO!W48))))</f>
        <v>5614.8752054224888</v>
      </c>
      <c r="O11" s="47">
        <f>IF($C$2="National Currency",IF(Health_claims_data!N10=0,0,Health_claims_data!N10),IF($C$2="Current Exchange rate",IF(Health_claims_data!N10=0,0,Health_claims_data!N10/ECO!X13),IF($C$2="Constant Exchange rate",IF(Health_claims_data!N10=0,0,Health_claims_data!N10/ECO!X48))))</f>
        <v>5416.2419386227548</v>
      </c>
      <c r="P11" s="134">
        <f>IF($C$2="National Currency",IF(Health_claims_data!O10=0,0,Health_claims_data!O10),IF($C$2="Current Exchange rate",IF(Health_claims_data!O10=0,0,Health_claims_data!O10/ECO!Y13),IF($C$2="Constant Exchange rate",IF(Health_claims_data!O10=0,0,Health_claims_data!O10/ECO!Y48))))</f>
        <v>6041.1768130405862</v>
      </c>
      <c r="Q11" s="46">
        <f t="shared" si="1"/>
        <v>4.9156685116129265E-2</v>
      </c>
      <c r="R11" s="46">
        <f t="shared" si="2"/>
        <v>-3.5376256734594325E-2</v>
      </c>
      <c r="S11" s="46">
        <f t="shared" si="3"/>
        <v>8.9938492556942196E-2</v>
      </c>
    </row>
    <row r="12" spans="3:42" ht="15" x14ac:dyDescent="0.25">
      <c r="C12" s="155"/>
      <c r="D12" s="156"/>
      <c r="E12" s="44" t="s">
        <v>10</v>
      </c>
      <c r="F12" s="47">
        <f>IF($C$2="National Currency",IF(Health_claims_data!E11=0,0,Health_claims_data!E11),IF($C$2="Current Exchange rate",IF(Health_claims_data!E11=0,0,Health_claims_data!E11/ECO!O14),IF($C$2="Constant Exchange rate",IF(Health_claims_data!E11=0,0,Health_claims_data!E11/ECO!O49))))</f>
        <v>0</v>
      </c>
      <c r="G12" s="47">
        <f>IF($C$2="National Currency",IF(Health_claims_data!F11=0,0,Health_claims_data!F11),IF($C$2="Current Exchange rate",IF(Health_claims_data!F11=0,0,Health_claims_data!F11/ECO!P14),IF($C$2="Constant Exchange rate",IF(Health_claims_data!F11=0,0,Health_claims_data!F11/ECO!P49))))</f>
        <v>0</v>
      </c>
      <c r="H12" s="47">
        <f>IF($C$2="National Currency",IF(Health_claims_data!G11=0,0,Health_claims_data!G11),IF($C$2="Current Exchange rate",IF(Health_claims_data!G11=0,0,Health_claims_data!G11/ECO!Q14),IF($C$2="Constant Exchange rate",IF(Health_claims_data!G11=0,0,Health_claims_data!G11/ECO!Q49))))</f>
        <v>0</v>
      </c>
      <c r="I12" s="47">
        <f>IF($C$2="National Currency",IF(Health_claims_data!H11=0,0,Health_claims_data!H11),IF($C$2="Current Exchange rate",IF(Health_claims_data!H11=0,0,Health_claims_data!H11/ECO!R14),IF($C$2="Constant Exchange rate",IF(Health_claims_data!H11=0,0,Health_claims_data!H11/ECO!R49))))</f>
        <v>0</v>
      </c>
      <c r="J12" s="47">
        <f>IF($C$2="National Currency",IF(Health_claims_data!I11=0,0,Health_claims_data!I11),IF($C$2="Current Exchange rate",IF(Health_claims_data!I11=0,0,Health_claims_data!I11/ECO!S14),IF($C$2="Constant Exchange rate",IF(Health_claims_data!I11=0,0,Health_claims_data!I11/ECO!S49))))</f>
        <v>0</v>
      </c>
      <c r="K12" s="47">
        <f>IF($C$2="National Currency",IF(Health_claims_data!J11=0,0,Health_claims_data!J11),IF($C$2="Current Exchange rate",IF(Health_claims_data!J11=0,0,Health_claims_data!J11/ECO!T14),IF($C$2="Constant Exchange rate",IF(Health_claims_data!J11=0,0,Health_claims_data!J11/ECO!T49))))</f>
        <v>0</v>
      </c>
      <c r="L12" s="47">
        <f>IF($C$2="National Currency",IF(Health_claims_data!K11=0,0,Health_claims_data!K11),IF($C$2="Current Exchange rate",IF(Health_claims_data!K11=0,0,Health_claims_data!K11/ECO!U14),IF($C$2="Constant Exchange rate",IF(Health_claims_data!K11=0,0,Health_claims_data!K11/ECO!U49))))</f>
        <v>0</v>
      </c>
      <c r="M12" s="47">
        <f>IF($C$2="National Currency",IF(Health_claims_data!L11=0,0,Health_claims_data!L11),IF($C$2="Current Exchange rate",IF(Health_claims_data!L11=0,0,Health_claims_data!L11/ECO!V14),IF($C$2="Constant Exchange rate",IF(Health_claims_data!L11=0,0,Health_claims_data!L11/ECO!V49))))</f>
        <v>65</v>
      </c>
      <c r="N12" s="47">
        <f>IF($C$2="National Currency",IF(Health_claims_data!M11=0,0,Health_claims_data!M11),IF($C$2="Current Exchange rate",IF(Health_claims_data!M11=0,0,Health_claims_data!M11/ECO!W14),IF($C$2="Constant Exchange rate",IF(Health_claims_data!M11=0,0,Health_claims_data!M11/ECO!W49))))</f>
        <v>0</v>
      </c>
      <c r="O12" s="47">
        <f>IF($C$2="National Currency",IF(Health_claims_data!N11=0,0,Health_claims_data!N11),IF($C$2="Current Exchange rate",IF(Health_claims_data!N11=0,0,Health_claims_data!N11/ECO!X14),IF($C$2="Constant Exchange rate",IF(Health_claims_data!N11=0,0,Health_claims_data!N11/ECO!X49))))</f>
        <v>0</v>
      </c>
      <c r="P12" s="134">
        <f>IF($C$2="National Currency",IF(Health_claims_data!O11=0,0,Health_claims_data!O11),IF($C$2="Current Exchange rate",IF(Health_claims_data!O11=0,0,Health_claims_data!O11/ECO!Y14),IF($C$2="Constant Exchange rate",IF(Health_claims_data!O11=0,0,Health_claims_data!O11/ECO!Y49))))</f>
        <v>0</v>
      </c>
      <c r="Q12" s="46">
        <f t="shared" si="1"/>
        <v>0</v>
      </c>
      <c r="R12" s="46" t="str">
        <f t="shared" si="2"/>
        <v>-</v>
      </c>
      <c r="S12" s="46" t="str">
        <f t="shared" si="3"/>
        <v>-</v>
      </c>
    </row>
    <row r="13" spans="3:42" ht="15" x14ac:dyDescent="0.25">
      <c r="C13" s="155"/>
      <c r="D13" s="156"/>
      <c r="E13" s="44" t="s">
        <v>11</v>
      </c>
      <c r="F13" s="47">
        <f>IF($C$2="National Currency",IF(Health_claims_data!E12=0,0,Health_claims_data!E12),IF($C$2="Current Exchange rate",IF(Health_claims_data!E12=0,0,Health_claims_data!E12/ECO!O15),IF($C$2="Constant Exchange rate",IF(Health_claims_data!E12=0,0,Health_claims_data!E12/ECO!O50))))</f>
        <v>0</v>
      </c>
      <c r="G13" s="47">
        <f>IF($C$2="National Currency",IF(Health_claims_data!F12=0,0,Health_claims_data!F12),IF($C$2="Current Exchange rate",IF(Health_claims_data!F12=0,0,Health_claims_data!F12/ECO!P15),IF($C$2="Constant Exchange rate",IF(Health_claims_data!F12=0,0,Health_claims_data!F12/ECO!P50))))</f>
        <v>0</v>
      </c>
      <c r="H13" s="47">
        <f>IF($C$2="National Currency",IF(Health_claims_data!G12=0,0,Health_claims_data!G12),IF($C$2="Current Exchange rate",IF(Health_claims_data!G12=0,0,Health_claims_data!G12/ECO!Q15),IF($C$2="Constant Exchange rate",IF(Health_claims_data!G12=0,0,Health_claims_data!G12/ECO!Q50))))</f>
        <v>0</v>
      </c>
      <c r="I13" s="47">
        <f>IF($C$2="National Currency",IF(Health_claims_data!H12=0,0,Health_claims_data!H12),IF($C$2="Current Exchange rate",IF(Health_claims_data!H12=0,0,Health_claims_data!H12/ECO!R15),IF($C$2="Constant Exchange rate",IF(Health_claims_data!H12=0,0,Health_claims_data!H12/ECO!R50))))</f>
        <v>0</v>
      </c>
      <c r="J13" s="47">
        <f>IF($C$2="National Currency",IF(Health_claims_data!I12=0,0,Health_claims_data!I12),IF($C$2="Current Exchange rate",IF(Health_claims_data!I12=0,0,Health_claims_data!I12/ECO!S15),IF($C$2="Constant Exchange rate",IF(Health_claims_data!I12=0,0,Health_claims_data!I12/ECO!S50))))</f>
        <v>12.006489994591671</v>
      </c>
      <c r="K13" s="47">
        <f>IF($C$2="National Currency",IF(Health_claims_data!J12=0,0,Health_claims_data!J12),IF($C$2="Current Exchange rate",IF(Health_claims_data!J12=0,0,Health_claims_data!J12/ECO!T15),IF($C$2="Constant Exchange rate",IF(Health_claims_data!J12=0,0,Health_claims_data!J12/ECO!T50))))</f>
        <v>14.818820984315847</v>
      </c>
      <c r="L13" s="47">
        <f>IF($C$2="National Currency",IF(Health_claims_data!K12=0,0,Health_claims_data!K12),IF($C$2="Current Exchange rate",IF(Health_claims_data!K12=0,0,Health_claims_data!K12/ECO!U15),IF($C$2="Constant Exchange rate",IF(Health_claims_data!K12=0,0,Health_claims_data!K12/ECO!U50))))</f>
        <v>19.866594555615649</v>
      </c>
      <c r="M13" s="47">
        <f>IF($C$2="National Currency",IF(Health_claims_data!L12=0,0,Health_claims_data!L12),IF($C$2="Current Exchange rate",IF(Health_claims_data!L12=0,0,Health_claims_data!L12/ECO!V15),IF($C$2="Constant Exchange rate",IF(Health_claims_data!L12=0,0,Health_claims_data!L12/ECO!V50))))</f>
        <v>23.688480259599785</v>
      </c>
      <c r="N13" s="47">
        <f>IF($C$2="National Currency",IF(Health_claims_data!M12=0,0,Health_claims_data!M12),IF($C$2="Current Exchange rate",IF(Health_claims_data!M12=0,0,Health_claims_data!M12/ECO!W15),IF($C$2="Constant Exchange rate",IF(Health_claims_data!M12=0,0,Health_claims_data!M12/ECO!W50))))</f>
        <v>23.868757887146206</v>
      </c>
      <c r="O13" s="47">
        <f>IF($C$2="National Currency",IF(Health_claims_data!N12=0,0,Health_claims_data!N12),IF($C$2="Current Exchange rate",IF(Health_claims_data!N12=0,0,Health_claims_data!N12/ECO!X15),IF($C$2="Constant Exchange rate",IF(Health_claims_data!N12=0,0,Health_claims_data!N12/ECO!X50))))</f>
        <v>24.806201550387598</v>
      </c>
      <c r="P13" s="134">
        <f>IF($C$2="National Currency",IF(Health_claims_data!O12=0,0,Health_claims_data!O12),IF($C$2="Current Exchange rate",IF(Health_claims_data!O12=0,0,Health_claims_data!O12/ECO!Y15),IF($C$2="Constant Exchange rate",IF(Health_claims_data!O12=0,0,Health_claims_data!O12/ECO!Y50))))</f>
        <v>25.202812330989726</v>
      </c>
      <c r="Q13" s="46">
        <f t="shared" si="1"/>
        <v>2.2513592493796688E-4</v>
      </c>
      <c r="R13" s="46">
        <f t="shared" si="2"/>
        <v>3.92749244712991E-2</v>
      </c>
      <c r="S13" s="46" t="str">
        <f t="shared" si="3"/>
        <v>-</v>
      </c>
    </row>
    <row r="14" spans="3:42" ht="15" x14ac:dyDescent="0.25">
      <c r="C14" s="155"/>
      <c r="D14" s="156"/>
      <c r="E14" s="44" t="s">
        <v>12</v>
      </c>
      <c r="F14" s="47">
        <f>IF($C$2="National Currency",IF(Health_claims_data!E13=0,0,Health_claims_data!E13),IF($C$2="Current Exchange rate",IF(Health_claims_data!E13=0,0,Health_claims_data!E13/ECO!O16),IF($C$2="Constant Exchange rate",IF(Health_claims_data!E13=0,0,Health_claims_data!E13/ECO!O51))))</f>
        <v>28562.3</v>
      </c>
      <c r="G14" s="47">
        <f>IF($C$2="National Currency",IF(Health_claims_data!F13=0,0,Health_claims_data!F13),IF($C$2="Current Exchange rate",IF(Health_claims_data!F13=0,0,Health_claims_data!F13/ECO!P16),IF($C$2="Constant Exchange rate",IF(Health_claims_data!F13=0,0,Health_claims_data!F13/ECO!P51))))</f>
        <v>30454.799999999999</v>
      </c>
      <c r="H14" s="47">
        <f>IF($C$2="National Currency",IF(Health_claims_data!G13=0,0,Health_claims_data!G13),IF($C$2="Current Exchange rate",IF(Health_claims_data!G13=0,0,Health_claims_data!G13/ECO!Q16),IF($C$2="Constant Exchange rate",IF(Health_claims_data!G13=0,0,Health_claims_data!G13/ECO!Q51))))</f>
        <v>31757.599999999999</v>
      </c>
      <c r="I14" s="47">
        <f>IF($C$2="National Currency",IF(Health_claims_data!H13=0,0,Health_claims_data!H13),IF($C$2="Current Exchange rate",IF(Health_claims_data!H13=0,0,Health_claims_data!H13/ECO!R16),IF($C$2="Constant Exchange rate",IF(Health_claims_data!H13=0,0,Health_claims_data!H13/ECO!R51))))</f>
        <v>33006.1</v>
      </c>
      <c r="J14" s="47">
        <f>IF($C$2="National Currency",IF(Health_claims_data!I13=0,0,Health_claims_data!I13),IF($C$2="Current Exchange rate",IF(Health_claims_data!I13=0,0,Health_claims_data!I13/ECO!S16),IF($C$2="Constant Exchange rate",IF(Health_claims_data!I13=0,0,Health_claims_data!I13/ECO!S51))))</f>
        <v>33648</v>
      </c>
      <c r="K14" s="47">
        <f>IF($C$2="National Currency",IF(Health_claims_data!J13=0,0,Health_claims_data!J13),IF($C$2="Current Exchange rate",IF(Health_claims_data!J13=0,0,Health_claims_data!J13/ECO!T16),IF($C$2="Constant Exchange rate",IF(Health_claims_data!J13=0,0,Health_claims_data!J13/ECO!T51))))</f>
        <v>35191.4</v>
      </c>
      <c r="L14" s="47">
        <f>IF($C$2="National Currency",IF(Health_claims_data!K13=0,0,Health_claims_data!K13),IF($C$2="Current Exchange rate",IF(Health_claims_data!K13=0,0,Health_claims_data!K13/ECO!U16),IF($C$2="Constant Exchange rate",IF(Health_claims_data!K13=0,0,Health_claims_data!K13/ECO!U51))))</f>
        <v>38611.699999999997</v>
      </c>
      <c r="M14" s="47">
        <f>IF($C$2="National Currency",IF(Health_claims_data!L13=0,0,Health_claims_data!L13),IF($C$2="Current Exchange rate",IF(Health_claims_data!L13=0,0,Health_claims_data!L13/ECO!V16),IF($C$2="Constant Exchange rate",IF(Health_claims_data!L13=0,0,Health_claims_data!L13/ECO!V51))))</f>
        <v>38484.1</v>
      </c>
      <c r="N14" s="47">
        <f>IF($C$2="National Currency",IF(Health_claims_data!M13=0,0,Health_claims_data!M13),IF($C$2="Current Exchange rate",IF(Health_claims_data!M13=0,0,Health_claims_data!M13/ECO!W16),IF($C$2="Constant Exchange rate",IF(Health_claims_data!M13=0,0,Health_claims_data!M13/ECO!W51))))</f>
        <v>40728.800000000003</v>
      </c>
      <c r="O14" s="47">
        <f>IF($C$2="National Currency",IF(Health_claims_data!N13=0,0,Health_claims_data!N13),IF($C$2="Current Exchange rate",IF(Health_claims_data!N13=0,0,Health_claims_data!N13/ECO!X16),IF($C$2="Constant Exchange rate",IF(Health_claims_data!N13=0,0,Health_claims_data!N13/ECO!X51))))</f>
        <v>41695</v>
      </c>
      <c r="P14" s="134">
        <f>IF($C$2="National Currency",IF(Health_claims_data!O13=0,0,Health_claims_data!O13),IF($C$2="Current Exchange rate",IF(Health_claims_data!O13=0,0,Health_claims_data!O13/ECO!Y16),IF($C$2="Constant Exchange rate",IF(Health_claims_data!O13=0,0,Health_claims_data!O13/ECO!Y51))))</f>
        <v>42168</v>
      </c>
      <c r="Q14" s="46">
        <f t="shared" si="1"/>
        <v>0.37841514635850632</v>
      </c>
      <c r="R14" s="46">
        <f t="shared" si="2"/>
        <v>2.3722771110368912E-2</v>
      </c>
      <c r="S14" s="46">
        <f t="shared" si="3"/>
        <v>0.45979140335337143</v>
      </c>
    </row>
    <row r="15" spans="3:42" ht="15" x14ac:dyDescent="0.25">
      <c r="C15" s="155"/>
      <c r="D15" s="156"/>
      <c r="E15" s="44" t="s">
        <v>13</v>
      </c>
      <c r="F15" s="47">
        <f>IF($C$2="National Currency",IF(Health_claims_data!E14=0,0,Health_claims_data!E14),IF($C$2="Current Exchange rate",IF(Health_claims_data!E14=0,0,Health_claims_data!E14/ECO!O17),IF($C$2="Constant Exchange rate",IF(Health_claims_data!E14=0,0,Health_claims_data!E14/ECO!O52))))</f>
        <v>0</v>
      </c>
      <c r="G15" s="47">
        <f>IF($C$2="National Currency",IF(Health_claims_data!F14=0,0,Health_claims_data!F14),IF($C$2="Current Exchange rate",IF(Health_claims_data!F14=0,0,Health_claims_data!F14/ECO!P17),IF($C$2="Constant Exchange rate",IF(Health_claims_data!F14=0,0,Health_claims_data!F14/ECO!P52))))</f>
        <v>0</v>
      </c>
      <c r="H15" s="47">
        <f>IF($C$2="National Currency",IF(Health_claims_data!G14=0,0,Health_claims_data!G14),IF($C$2="Current Exchange rate",IF(Health_claims_data!G14=0,0,Health_claims_data!G14/ECO!Q17),IF($C$2="Constant Exchange rate",IF(Health_claims_data!G14=0,0,Health_claims_data!G14/ECO!Q52))))</f>
        <v>0</v>
      </c>
      <c r="I15" s="47">
        <f>IF($C$2="National Currency",IF(Health_claims_data!H14=0,0,Health_claims_data!H14),IF($C$2="Current Exchange rate",IF(Health_claims_data!H14=0,0,Health_claims_data!H14/ECO!R17),IF($C$2="Constant Exchange rate",IF(Health_claims_data!H14=0,0,Health_claims_data!H14/ECO!R52))))</f>
        <v>0</v>
      </c>
      <c r="J15" s="47">
        <f>IF($C$2="National Currency",IF(Health_claims_data!I14=0,0,Health_claims_data!I14),IF($C$2="Current Exchange rate",IF(Health_claims_data!I14=0,0,Health_claims_data!I14/ECO!S17),IF($C$2="Constant Exchange rate",IF(Health_claims_data!I14=0,0,Health_claims_data!I14/ECO!S52))))</f>
        <v>0</v>
      </c>
      <c r="K15" s="47">
        <f>IF($C$2="National Currency",IF(Health_claims_data!J14=0,0,Health_claims_data!J14),IF($C$2="Current Exchange rate",IF(Health_claims_data!J14=0,0,Health_claims_data!J14/ECO!T17),IF($C$2="Constant Exchange rate",IF(Health_claims_data!J14=0,0,Health_claims_data!J14/ECO!T52))))</f>
        <v>0</v>
      </c>
      <c r="L15" s="47">
        <f>IF($C$2="National Currency",IF(Health_claims_data!K14=0,0,Health_claims_data!K14),IF($C$2="Current Exchange rate",IF(Health_claims_data!K14=0,0,Health_claims_data!K14/ECO!U17),IF($C$2="Constant Exchange rate",IF(Health_claims_data!K14=0,0,Health_claims_data!K14/ECO!U52))))</f>
        <v>0</v>
      </c>
      <c r="M15" s="47">
        <f>IF($C$2="National Currency",IF(Health_claims_data!L14=0,0,Health_claims_data!L14),IF($C$2="Current Exchange rate",IF(Health_claims_data!L14=0,0,Health_claims_data!L14/ECO!V17),IF($C$2="Constant Exchange rate",IF(Health_claims_data!L14=0,0,Health_claims_data!L14/ECO!V52))))</f>
        <v>104.89839227432071</v>
      </c>
      <c r="N15" s="47">
        <f>IF($C$2="National Currency",IF(Health_claims_data!M14=0,0,Health_claims_data!M14),IF($C$2="Current Exchange rate",IF(Health_claims_data!M14=0,0,Health_claims_data!M14/ECO!W17),IF($C$2="Constant Exchange rate",IF(Health_claims_data!M14=0,0,Health_claims_data!M14/ECO!W52))))</f>
        <v>121.01594294387064</v>
      </c>
      <c r="O15" s="131">
        <f>IF($C$2="National Currency",IF(Health_claims_data!N14=0,0,Health_claims_data!N14),IF($C$2="Current Exchange rate",IF(Health_claims_data!N14=0,0,Health_claims_data!N14/ECO!X17),IF($C$2="Constant Exchange rate",IF(Health_claims_data!N14=0,0,Health_claims_data!N14/ECO!X52))))</f>
        <v>121.01594294387064</v>
      </c>
      <c r="P15" s="134">
        <f>IF($C$2="National Currency",IF(Health_claims_data!O14=0,0,Health_claims_data!O14),IF($C$2="Current Exchange rate",IF(Health_claims_data!O14=0,0,Health_claims_data!O14/ECO!Y17),IF($C$2="Constant Exchange rate",IF(Health_claims_data!O14=0,0,Health_claims_data!O14/ECO!Y52))))</f>
        <v>0</v>
      </c>
      <c r="Q15" s="46">
        <f t="shared" si="1"/>
        <v>1.0983155237035006E-3</v>
      </c>
      <c r="R15" s="46">
        <f t="shared" si="2"/>
        <v>0</v>
      </c>
      <c r="S15" s="46" t="str">
        <f t="shared" si="3"/>
        <v>-</v>
      </c>
    </row>
    <row r="16" spans="3:42" ht="15" x14ac:dyDescent="0.25">
      <c r="C16" s="155"/>
      <c r="D16" s="156"/>
      <c r="E16" s="44" t="s">
        <v>14</v>
      </c>
      <c r="F16" s="47">
        <f>IF($C$2="National Currency",IF(Health_claims_data!E15=0,0,Health_claims_data!E15),IF($C$2="Current Exchange rate",IF(Health_claims_data!E15=0,0,Health_claims_data!E15/ECO!O18),IF($C$2="Constant Exchange rate",IF(Health_claims_data!E15=0,0,Health_claims_data!E15/ECO!O53))))</f>
        <v>0</v>
      </c>
      <c r="G16" s="47">
        <f>IF($C$2="National Currency",IF(Health_claims_data!F15=0,0,Health_claims_data!F15),IF($C$2="Current Exchange rate",IF(Health_claims_data!F15=0,0,Health_claims_data!F15/ECO!P18),IF($C$2="Constant Exchange rate",IF(Health_claims_data!F15=0,0,Health_claims_data!F15/ECO!P53))))</f>
        <v>0</v>
      </c>
      <c r="H16" s="47">
        <f>IF($C$2="National Currency",IF(Health_claims_data!G15=0,0,Health_claims_data!G15),IF($C$2="Current Exchange rate",IF(Health_claims_data!G15=0,0,Health_claims_data!G15/ECO!Q18),IF($C$2="Constant Exchange rate",IF(Health_claims_data!G15=0,0,Health_claims_data!G15/ECO!Q53))))</f>
        <v>0</v>
      </c>
      <c r="I16" s="47">
        <f>IF($C$2="National Currency",IF(Health_claims_data!H15=0,0,Health_claims_data!H15),IF($C$2="Current Exchange rate",IF(Health_claims_data!H15=0,0,Health_claims_data!H15/ECO!R18),IF($C$2="Constant Exchange rate",IF(Health_claims_data!H15=0,0,Health_claims_data!H15/ECO!R53))))</f>
        <v>0</v>
      </c>
      <c r="J16" s="47">
        <f>IF($C$2="National Currency",IF(Health_claims_data!I15=0,0,Health_claims_data!I15),IF($C$2="Current Exchange rate",IF(Health_claims_data!I15=0,0,Health_claims_data!I15/ECO!S18),IF($C$2="Constant Exchange rate",IF(Health_claims_data!I15=0,0,Health_claims_data!I15/ECO!S53))))</f>
        <v>0</v>
      </c>
      <c r="K16" s="47">
        <f>IF($C$2="National Currency",IF(Health_claims_data!J15=0,0,Health_claims_data!J15),IF($C$2="Current Exchange rate",IF(Health_claims_data!J15=0,0,Health_claims_data!J15/ECO!T18),IF($C$2="Constant Exchange rate",IF(Health_claims_data!J15=0,0,Health_claims_data!J15/ECO!T53))))</f>
        <v>0</v>
      </c>
      <c r="L16" s="47">
        <f>IF($C$2="National Currency",IF(Health_claims_data!K15=0,0,Health_claims_data!K15),IF($C$2="Current Exchange rate",IF(Health_claims_data!K15=0,0,Health_claims_data!K15/ECO!U18),IF($C$2="Constant Exchange rate",IF(Health_claims_data!K15=0,0,Health_claims_data!K15/ECO!U53))))</f>
        <v>0</v>
      </c>
      <c r="M16" s="47">
        <f>IF($C$2="National Currency",IF(Health_claims_data!L15=0,0,Health_claims_data!L15),IF($C$2="Current Exchange rate",IF(Health_claims_data!L15=0,0,Health_claims_data!L15/ECO!V18),IF($C$2="Constant Exchange rate",IF(Health_claims_data!L15=0,0,Health_claims_data!L15/ECO!V53))))</f>
        <v>0</v>
      </c>
      <c r="N16" s="47">
        <f>IF($C$2="National Currency",IF(Health_claims_data!M15=0,0,Health_claims_data!M15),IF($C$2="Current Exchange rate",IF(Health_claims_data!M15=0,0,Health_claims_data!M15/ECO!W18),IF($C$2="Constant Exchange rate",IF(Health_claims_data!M15=0,0,Health_claims_data!M15/ECO!W53))))</f>
        <v>0</v>
      </c>
      <c r="O16" s="47">
        <f>IF($C$2="National Currency",IF(Health_claims_data!N15=0,0,Health_claims_data!N15),IF($C$2="Current Exchange rate",IF(Health_claims_data!N15=0,0,Health_claims_data!N15/ECO!X18),IF($C$2="Constant Exchange rate",IF(Health_claims_data!N15=0,0,Health_claims_data!N15/ECO!X53))))</f>
        <v>0</v>
      </c>
      <c r="P16" s="134">
        <f>IF($C$2="National Currency",IF(Health_claims_data!O15=0,0,Health_claims_data!O15),IF($C$2="Current Exchange rate",IF(Health_claims_data!O15=0,0,Health_claims_data!O15/ECO!Y18),IF($C$2="Constant Exchange rate",IF(Health_claims_data!O15=0,0,Health_claims_data!O15/ECO!Y53))))</f>
        <v>0</v>
      </c>
      <c r="Q16" s="46">
        <f t="shared" si="1"/>
        <v>0</v>
      </c>
      <c r="R16" s="46" t="str">
        <f t="shared" si="2"/>
        <v>-</v>
      </c>
      <c r="S16" s="46" t="str">
        <f t="shared" si="3"/>
        <v>-</v>
      </c>
    </row>
    <row r="17" spans="3:39" ht="15" x14ac:dyDescent="0.25">
      <c r="C17" s="155"/>
      <c r="D17" s="156"/>
      <c r="E17" s="44" t="s">
        <v>15</v>
      </c>
      <c r="F17" s="47">
        <f>IF($C$2="National Currency",IF(Health_claims_data!E16=0,0,Health_claims_data!E16),IF($C$2="Current Exchange rate",IF(Health_claims_data!E16=0,0,Health_claims_data!E16/ECO!O19),IF($C$2="Constant Exchange rate",IF(Health_claims_data!E16=0,0,Health_claims_data!E16/ECO!O54))))</f>
        <v>3267.657463</v>
      </c>
      <c r="G17" s="47">
        <f>IF($C$2="National Currency",IF(Health_claims_data!F16=0,0,Health_claims_data!F16),IF($C$2="Current Exchange rate",IF(Health_claims_data!F16=0,0,Health_claims_data!F16/ECO!P19),IF($C$2="Constant Exchange rate",IF(Health_claims_data!F16=0,0,Health_claims_data!F16/ECO!P54))))</f>
        <v>3739.413669</v>
      </c>
      <c r="H17" s="47">
        <f>IF($C$2="National Currency",IF(Health_claims_data!G16=0,0,Health_claims_data!G16),IF($C$2="Current Exchange rate",IF(Health_claims_data!G16=0,0,Health_claims_data!G16/ECO!Q19),IF($C$2="Constant Exchange rate",IF(Health_claims_data!G16=0,0,Health_claims_data!G16/ECO!Q54))))</f>
        <v>3748.6601405700003</v>
      </c>
      <c r="I17" s="47">
        <f>IF($C$2="National Currency",IF(Health_claims_data!H16=0,0,Health_claims_data!H16),IF($C$2="Current Exchange rate",IF(Health_claims_data!H16=0,0,Health_claims_data!H16/ECO!R19),IF($C$2="Constant Exchange rate",IF(Health_claims_data!H16=0,0,Health_claims_data!H16/ECO!R54))))</f>
        <v>4314.0625524800007</v>
      </c>
      <c r="J17" s="47">
        <f>IF($C$2="National Currency",IF(Health_claims_data!I16=0,0,Health_claims_data!I16),IF($C$2="Current Exchange rate",IF(Health_claims_data!I16=0,0,Health_claims_data!I16/ECO!S19),IF($C$2="Constant Exchange rate",IF(Health_claims_data!I16=0,0,Health_claims_data!I16/ECO!S54))))</f>
        <v>5265.1600520199991</v>
      </c>
      <c r="K17" s="47">
        <f>IF($C$2="National Currency",IF(Health_claims_data!J16=0,0,Health_claims_data!J16),IF($C$2="Current Exchange rate",IF(Health_claims_data!J16=0,0,Health_claims_data!J16/ECO!T19),IF($C$2="Constant Exchange rate",IF(Health_claims_data!J16=0,0,Health_claims_data!J16/ECO!T54))))</f>
        <v>5054.0230399463026</v>
      </c>
      <c r="L17" s="47">
        <f>IF($C$2="National Currency",IF(Health_claims_data!K16=0,0,Health_claims_data!K16),IF($C$2="Current Exchange rate",IF(Health_claims_data!K16=0,0,Health_claims_data!K16/ECO!U19),IF($C$2="Constant Exchange rate",IF(Health_claims_data!K16=0,0,Health_claims_data!K16/ECO!U54))))</f>
        <v>4619.8161619967004</v>
      </c>
      <c r="M17" s="47">
        <f>IF($C$2="National Currency",IF(Health_claims_data!L16=0,0,Health_claims_data!L16),IF($C$2="Current Exchange rate",IF(Health_claims_data!L16=0,0,Health_claims_data!L16/ECO!V19),IF($C$2="Constant Exchange rate",IF(Health_claims_data!L16=0,0,Health_claims_data!L16/ECO!V54))))</f>
        <v>5313.5713396823012</v>
      </c>
      <c r="N17" s="47">
        <f>IF($C$2="National Currency",IF(Health_claims_data!M16=0,0,Health_claims_data!M16),IF($C$2="Current Exchange rate",IF(Health_claims_data!M16=0,0,Health_claims_data!M16/ECO!W19),IF($C$2="Constant Exchange rate",IF(Health_claims_data!M16=0,0,Health_claims_data!M16/ECO!W54))))</f>
        <v>5491.7074389544996</v>
      </c>
      <c r="O17" s="47">
        <f>IF($C$2="National Currency",IF(Health_claims_data!N16=0,0,Health_claims_data!N16),IF($C$2="Current Exchange rate",IF(Health_claims_data!N16=0,0,Health_claims_data!N16/ECO!X19),IF($C$2="Constant Exchange rate",IF(Health_claims_data!N16=0,0,Health_claims_data!N16/ECO!X54))))</f>
        <v>5630.1634629830987</v>
      </c>
      <c r="P17" s="134">
        <f>IF($C$2="National Currency",IF(Health_claims_data!O16=0,0,Health_claims_data!O16),IF($C$2="Current Exchange rate",IF(Health_claims_data!O16=0,0,Health_claims_data!O16/ECO!Y19),IF($C$2="Constant Exchange rate",IF(Health_claims_data!O16=0,0,Health_claims_data!O16/ECO!Y54))))</f>
        <v>5815.5214724977004</v>
      </c>
      <c r="Q17" s="46">
        <f t="shared" si="1"/>
        <v>5.1098192369997936E-2</v>
      </c>
      <c r="R17" s="46">
        <f t="shared" si="2"/>
        <v>2.5211835402316751E-2</v>
      </c>
      <c r="S17" s="46">
        <f t="shared" si="3"/>
        <v>0.72299683388910307</v>
      </c>
    </row>
    <row r="18" spans="3:39" ht="15" x14ac:dyDescent="0.25">
      <c r="C18" s="155"/>
      <c r="D18" s="156"/>
      <c r="E18" s="44" t="s">
        <v>16</v>
      </c>
      <c r="F18" s="47">
        <f>IF($C$2="National Currency",IF(Health_claims_data!E17=0,0,Health_claims_data!E17),IF($C$2="Current Exchange rate",IF(Health_claims_data!E17=0,0,Health_claims_data!E17/ECO!O20),IF($C$2="Constant Exchange rate",IF(Health_claims_data!E17=0,0,Health_claims_data!E17/ECO!O55))))</f>
        <v>85</v>
      </c>
      <c r="G18" s="47">
        <f>IF($C$2="National Currency",IF(Health_claims_data!F17=0,0,Health_claims_data!F17),IF($C$2="Current Exchange rate",IF(Health_claims_data!F17=0,0,Health_claims_data!F17/ECO!P20),IF($C$2="Constant Exchange rate",IF(Health_claims_data!F17=0,0,Health_claims_data!F17/ECO!P55))))</f>
        <v>105</v>
      </c>
      <c r="H18" s="47">
        <f>IF($C$2="National Currency",IF(Health_claims_data!G17=0,0,Health_claims_data!G17),IF($C$2="Current Exchange rate",IF(Health_claims_data!G17=0,0,Health_claims_data!G17/ECO!Q20),IF($C$2="Constant Exchange rate",IF(Health_claims_data!G17=0,0,Health_claims_data!G17/ECO!Q55))))</f>
        <v>98</v>
      </c>
      <c r="I18" s="47">
        <f>IF($C$2="National Currency",IF(Health_claims_data!H17=0,0,Health_claims_data!H17),IF($C$2="Current Exchange rate",IF(Health_claims_data!H17=0,0,Health_claims_data!H17/ECO!R20),IF($C$2="Constant Exchange rate",IF(Health_claims_data!H17=0,0,Health_claims_data!H17/ECO!R55))))</f>
        <v>99</v>
      </c>
      <c r="J18" s="47">
        <f>IF($C$2="National Currency",IF(Health_claims_data!I17=0,0,Health_claims_data!I17),IF($C$2="Current Exchange rate",IF(Health_claims_data!I17=0,0,Health_claims_data!I17/ECO!S20),IF($C$2="Constant Exchange rate",IF(Health_claims_data!I17=0,0,Health_claims_data!I17/ECO!S55))))</f>
        <v>140</v>
      </c>
      <c r="K18" s="47">
        <f>IF($C$2="National Currency",IF(Health_claims_data!J17=0,0,Health_claims_data!J17),IF($C$2="Current Exchange rate",IF(Health_claims_data!J17=0,0,Health_claims_data!J17/ECO!T20),IF($C$2="Constant Exchange rate",IF(Health_claims_data!J17=0,0,Health_claims_data!J17/ECO!T55))))</f>
        <v>156</v>
      </c>
      <c r="L18" s="47">
        <f>IF($C$2="National Currency",IF(Health_claims_data!K17=0,0,Health_claims_data!K17),IF($C$2="Current Exchange rate",IF(Health_claims_data!K17=0,0,Health_claims_data!K17/ECO!U20),IF($C$2="Constant Exchange rate",IF(Health_claims_data!K17=0,0,Health_claims_data!K17/ECO!U55))))</f>
        <v>162</v>
      </c>
      <c r="M18" s="47">
        <f>IF($C$2="National Currency",IF(Health_claims_data!L17=0,0,Health_claims_data!L17),IF($C$2="Current Exchange rate",IF(Health_claims_data!L17=0,0,Health_claims_data!L17/ECO!V20),IF($C$2="Constant Exchange rate",IF(Health_claims_data!L17=0,0,Health_claims_data!L17/ECO!V55))))</f>
        <v>196</v>
      </c>
      <c r="N18" s="47">
        <f>IF($C$2="National Currency",IF(Health_claims_data!M17=0,0,Health_claims_data!M17),IF($C$2="Current Exchange rate",IF(Health_claims_data!M17=0,0,Health_claims_data!M17/ECO!W20),IF($C$2="Constant Exchange rate",IF(Health_claims_data!M17=0,0,Health_claims_data!M17/ECO!W55))))</f>
        <v>212</v>
      </c>
      <c r="O18" s="47">
        <f>IF($C$2="National Currency",IF(Health_claims_data!N17=0,0,Health_claims_data!N17),IF($C$2="Current Exchange rate",IF(Health_claims_data!N17=0,0,Health_claims_data!N17/ECO!X20),IF($C$2="Constant Exchange rate",IF(Health_claims_data!N17=0,0,Health_claims_data!N17/ECO!X55))))</f>
        <v>228</v>
      </c>
      <c r="P18" s="134">
        <f>IF($C$2="National Currency",IF(Health_claims_data!O17=0,0,Health_claims_data!O17),IF($C$2="Current Exchange rate",IF(Health_claims_data!O17=0,0,Health_claims_data!O17/ECO!Y20),IF($C$2="Constant Exchange rate",IF(Health_claims_data!O17=0,0,Health_claims_data!O17/ECO!Y55))))</f>
        <v>250</v>
      </c>
      <c r="Q18" s="46">
        <f t="shared" si="1"/>
        <v>2.0692805700860879E-3</v>
      </c>
      <c r="R18" s="46">
        <f t="shared" si="2"/>
        <v>7.547169811320753E-2</v>
      </c>
      <c r="S18" s="46">
        <f t="shared" si="3"/>
        <v>1.6823529411764704</v>
      </c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</row>
    <row r="19" spans="3:39" ht="15" x14ac:dyDescent="0.25">
      <c r="C19" s="155"/>
      <c r="D19" s="156"/>
      <c r="E19" s="44" t="s">
        <v>17</v>
      </c>
      <c r="F19" s="47">
        <f>IF($C$2="National Currency",IF(Health_claims_data!E18=0,0,Health_claims_data!E18),IF($C$2="Current Exchange rate",IF(Health_claims_data!E18=0,0,Health_claims_data!E18/ECO!O21),IF($C$2="Constant Exchange rate",IF(Health_claims_data!E18=0,0,Health_claims_data!E18/ECO!O56))))</f>
        <v>4859</v>
      </c>
      <c r="G19" s="47">
        <f>IF($C$2="National Currency",IF(Health_claims_data!F18=0,0,Health_claims_data!F18),IF($C$2="Current Exchange rate",IF(Health_claims_data!F18=0,0,Health_claims_data!F18/ECO!P21),IF($C$2="Constant Exchange rate",IF(Health_claims_data!F18=0,0,Health_claims_data!F18/ECO!P56))))</f>
        <v>5307.3510000000006</v>
      </c>
      <c r="H19" s="47">
        <f>IF($C$2="National Currency",IF(Health_claims_data!G18=0,0,Health_claims_data!G18),IF($C$2="Current Exchange rate",IF(Health_claims_data!G18=0,0,Health_claims_data!G18/ECO!Q21),IF($C$2="Constant Exchange rate",IF(Health_claims_data!G18=0,0,Health_claims_data!G18/ECO!Q56))))</f>
        <v>5535.9629999999997</v>
      </c>
      <c r="I19" s="47">
        <f>IF($C$2="National Currency",IF(Health_claims_data!H18=0,0,Health_claims_data!H18),IF($C$2="Current Exchange rate",IF(Health_claims_data!H18=0,0,Health_claims_data!H18/ECO!R21),IF($C$2="Constant Exchange rate",IF(Health_claims_data!H18=0,0,Health_claims_data!H18/ECO!R56))))</f>
        <v>5945.8969660263219</v>
      </c>
      <c r="J19" s="47">
        <f>IF($C$2="National Currency",IF(Health_claims_data!I18=0,0,Health_claims_data!I18),IF($C$2="Current Exchange rate",IF(Health_claims_data!I18=0,0,Health_claims_data!I18/ECO!S21),IF($C$2="Constant Exchange rate",IF(Health_claims_data!I18=0,0,Health_claims_data!I18/ECO!S56))))</f>
        <v>6158.3795727949509</v>
      </c>
      <c r="K19" s="47">
        <f>IF($C$2="National Currency",IF(Health_claims_data!J18=0,0,Health_claims_data!J18),IF($C$2="Current Exchange rate",IF(Health_claims_data!J18=0,0,Health_claims_data!J18/ECO!T21),IF($C$2="Constant Exchange rate",IF(Health_claims_data!J18=0,0,Health_claims_data!J18/ECO!T56))))</f>
        <v>6809.8888359261473</v>
      </c>
      <c r="L19" s="47">
        <f>IF($C$2="National Currency",IF(Health_claims_data!K18=0,0,Health_claims_data!K18),IF($C$2="Current Exchange rate",IF(Health_claims_data!K18=0,0,Health_claims_data!K18/ECO!U21),IF($C$2="Constant Exchange rate",IF(Health_claims_data!K18=0,0,Health_claims_data!K18/ECO!U56))))</f>
        <v>7261.5735768660197</v>
      </c>
      <c r="M19" s="47">
        <f>IF($C$2="National Currency",IF(Health_claims_data!L18=0,0,Health_claims_data!L18),IF($C$2="Current Exchange rate",IF(Health_claims_data!L18=0,0,Health_claims_data!L18/ECO!V21),IF($C$2="Constant Exchange rate",IF(Health_claims_data!L18=0,0,Health_claims_data!L18/ECO!V56))))</f>
        <v>7777.8071967781389</v>
      </c>
      <c r="N19" s="47">
        <f>IF($C$2="National Currency",IF(Health_claims_data!M18=0,0,Health_claims_data!M18),IF($C$2="Current Exchange rate",IF(Health_claims_data!M18=0,0,Health_claims_data!M18/ECO!W21),IF($C$2="Constant Exchange rate",IF(Health_claims_data!M18=0,0,Health_claims_data!M18/ECO!W56))))</f>
        <v>8249.8160158794108</v>
      </c>
      <c r="O19" s="47">
        <f>IF($C$2="National Currency",IF(Health_claims_data!N18=0,0,Health_claims_data!N18),IF($C$2="Current Exchange rate",IF(Health_claims_data!N18=0,0,Health_claims_data!N18/ECO!X21),IF($C$2="Constant Exchange rate",IF(Health_claims_data!N18=0,0,Health_claims_data!N18/ECO!X56))))</f>
        <v>8365</v>
      </c>
      <c r="P19" s="134">
        <f>IF($C$2="National Currency",IF(Health_claims_data!O18=0,0,Health_claims_data!O18),IF($C$2="Current Exchange rate",IF(Health_claims_data!O18=0,0,Health_claims_data!O18/ECO!Y21),IF($C$2="Constant Exchange rate",IF(Health_claims_data!O18=0,0,Health_claims_data!O18/ECO!Y56))))</f>
        <v>0</v>
      </c>
      <c r="Q19" s="46">
        <f t="shared" si="1"/>
        <v>7.5918999863026859E-2</v>
      </c>
      <c r="R19" s="46">
        <f t="shared" si="2"/>
        <v>1.3962006413098305E-2</v>
      </c>
      <c r="S19" s="46">
        <f t="shared" si="3"/>
        <v>0.72154764354805523</v>
      </c>
      <c r="AB19" s="34"/>
      <c r="AC19" s="34"/>
      <c r="AD19" s="34"/>
      <c r="AE19" s="34"/>
      <c r="AF19" s="34"/>
      <c r="AG19" s="34"/>
      <c r="AH19" s="34"/>
      <c r="AI19" s="34"/>
      <c r="AJ19" s="34"/>
      <c r="AK19" s="34"/>
      <c r="AL19" s="34"/>
      <c r="AM19" s="34"/>
    </row>
    <row r="20" spans="3:39" ht="15" x14ac:dyDescent="0.25">
      <c r="C20" s="155"/>
      <c r="D20" s="156"/>
      <c r="E20" s="44" t="s">
        <v>18</v>
      </c>
      <c r="F20" s="47">
        <f>IF($C$2="National Currency",IF(Health_claims_data!E19=0,0,Health_claims_data!E19),IF($C$2="Current Exchange rate",IF(Health_claims_data!E19=0,0,Health_claims_data!E19/ECO!O22),IF($C$2="Constant Exchange rate",IF(Health_claims_data!E19=0,0,Health_claims_data!E19/ECO!O57))))</f>
        <v>0</v>
      </c>
      <c r="G20" s="47">
        <f>IF($C$2="National Currency",IF(Health_claims_data!F19=0,0,Health_claims_data!F19),IF($C$2="Current Exchange rate",IF(Health_claims_data!F19=0,0,Health_claims_data!F19/ECO!P22),IF($C$2="Constant Exchange rate",IF(Health_claims_data!F19=0,0,Health_claims_data!F19/ECO!P57))))</f>
        <v>0</v>
      </c>
      <c r="H20" s="47">
        <f>IF($C$2="National Currency",IF(Health_claims_data!G19=0,0,Health_claims_data!G19),IF($C$2="Current Exchange rate",IF(Health_claims_data!G19=0,0,Health_claims_data!G19/ECO!Q22),IF($C$2="Constant Exchange rate",IF(Health_claims_data!G19=0,0,Health_claims_data!G19/ECO!Q57))))</f>
        <v>0</v>
      </c>
      <c r="I20" s="47">
        <f>IF($C$2="National Currency",IF(Health_claims_data!H19=0,0,Health_claims_data!H19),IF($C$2="Current Exchange rate",IF(Health_claims_data!H19=0,0,Health_claims_data!H19/ECO!R22),IF($C$2="Constant Exchange rate",IF(Health_claims_data!H19=0,0,Health_claims_data!H19/ECO!R57))))</f>
        <v>0</v>
      </c>
      <c r="J20" s="47">
        <f>IF($C$2="National Currency",IF(Health_claims_data!I19=0,0,Health_claims_data!I19),IF($C$2="Current Exchange rate",IF(Health_claims_data!I19=0,0,Health_claims_data!I19/ECO!S22),IF($C$2="Constant Exchange rate",IF(Health_claims_data!I19=0,0,Health_claims_data!I19/ECO!S57))))</f>
        <v>0</v>
      </c>
      <c r="K20" s="47">
        <f>IF($C$2="National Currency",IF(Health_claims_data!J19=0,0,Health_claims_data!J19),IF($C$2="Current Exchange rate",IF(Health_claims_data!J19=0,0,Health_claims_data!J19/ECO!T22),IF($C$2="Constant Exchange rate",IF(Health_claims_data!J19=0,0,Health_claims_data!J19/ECO!T57))))</f>
        <v>0</v>
      </c>
      <c r="L20" s="47">
        <f>IF($C$2="National Currency",IF(Health_claims_data!K19=0,0,Health_claims_data!K19),IF($C$2="Current Exchange rate",IF(Health_claims_data!K19=0,0,Health_claims_data!K19/ECO!U22),IF($C$2="Constant Exchange rate",IF(Health_claims_data!K19=0,0,Health_claims_data!K19/ECO!U57))))</f>
        <v>0</v>
      </c>
      <c r="M20" s="47">
        <f>IF($C$2="National Currency",IF(Health_claims_data!L19=0,0,Health_claims_data!L19),IF($C$2="Current Exchange rate",IF(Health_claims_data!L19=0,0,Health_claims_data!L19/ECO!V22),IF($C$2="Constant Exchange rate",IF(Health_claims_data!L19=0,0,Health_claims_data!L19/ECO!V57))))</f>
        <v>0</v>
      </c>
      <c r="N20" s="47">
        <f>IF($C$2="National Currency",IF(Health_claims_data!M19=0,0,Health_claims_data!M19),IF($C$2="Current Exchange rate",IF(Health_claims_data!M19=0,0,Health_claims_data!M19/ECO!W22),IF($C$2="Constant Exchange rate",IF(Health_claims_data!M19=0,0,Health_claims_data!M19/ECO!W57))))</f>
        <v>0</v>
      </c>
      <c r="O20" s="47">
        <f>IF($C$2="National Currency",IF(Health_claims_data!N19=0,0,Health_claims_data!N19),IF($C$2="Current Exchange rate",IF(Health_claims_data!N19=0,0,Health_claims_data!N19/ECO!X22),IF($C$2="Constant Exchange rate",IF(Health_claims_data!N19=0,0,Health_claims_data!N19/ECO!X57))))</f>
        <v>0</v>
      </c>
      <c r="P20" s="134">
        <f>IF($C$2="National Currency",IF(Health_claims_data!O19=0,0,Health_claims_data!O19),IF($C$2="Current Exchange rate",IF(Health_claims_data!O19=0,0,Health_claims_data!O19/ECO!Y22),IF($C$2="Constant Exchange rate",IF(Health_claims_data!O19=0,0,Health_claims_data!O19/ECO!Y57))))</f>
        <v>0</v>
      </c>
      <c r="Q20" s="46">
        <f t="shared" si="1"/>
        <v>0</v>
      </c>
      <c r="R20" s="46" t="str">
        <f t="shared" si="2"/>
        <v>-</v>
      </c>
      <c r="S20" s="46" t="str">
        <f t="shared" si="3"/>
        <v>-</v>
      </c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</row>
    <row r="21" spans="3:39" ht="15" x14ac:dyDescent="0.25">
      <c r="C21" s="155"/>
      <c r="D21" s="156"/>
      <c r="E21" s="44" t="s">
        <v>19</v>
      </c>
      <c r="F21" s="47">
        <f>IF($C$2="National Currency",IF(Health_claims_data!E20=0,0,Health_claims_data!E20),IF($C$2="Current Exchange rate",IF(Health_claims_data!E20=0,0,Health_claims_data!E20/ECO!O23),IF($C$2="Constant Exchange rate",IF(Health_claims_data!E20=0,0,Health_claims_data!E20/ECO!O58))))</f>
        <v>0</v>
      </c>
      <c r="G21" s="47">
        <f>IF($C$2="National Currency",IF(Health_claims_data!F20=0,0,Health_claims_data!F20),IF($C$2="Current Exchange rate",IF(Health_claims_data!F20=0,0,Health_claims_data!F20/ECO!P23),IF($C$2="Constant Exchange rate",IF(Health_claims_data!F20=0,0,Health_claims_data!F20/ECO!P58))))</f>
        <v>11.099503786889526</v>
      </c>
      <c r="H21" s="47">
        <f>IF($C$2="National Currency",IF(Health_claims_data!G20=0,0,Health_claims_data!G20),IF($C$2="Current Exchange rate",IF(Health_claims_data!G20=0,0,Health_claims_data!G20/ECO!Q23),IF($C$2="Constant Exchange rate",IF(Health_claims_data!G20=0,0,Health_claims_data!G20/ECO!Q58))))</f>
        <v>16.192217289109426</v>
      </c>
      <c r="I21" s="47">
        <f>IF($C$2="National Currency",IF(Health_claims_data!H20=0,0,Health_claims_data!H20),IF($C$2="Current Exchange rate",IF(Health_claims_data!H20=0,0,Health_claims_data!H20/ECO!R23),IF($C$2="Constant Exchange rate",IF(Health_claims_data!H20=0,0,Health_claims_data!H20/ECO!R58))))</f>
        <v>21.415513188822146</v>
      </c>
      <c r="J21" s="47">
        <f>IF($C$2="National Currency",IF(Health_claims_data!I20=0,0,Health_claims_data!I20),IF($C$2="Current Exchange rate",IF(Health_claims_data!I20=0,0,Health_claims_data!I20/ECO!S23),IF($C$2="Constant Exchange rate",IF(Health_claims_data!I20=0,0,Health_claims_data!I20/ECO!S58))))</f>
        <v>22.329589971271872</v>
      </c>
      <c r="K21" s="47">
        <f>IF($C$2="National Currency",IF(Health_claims_data!J20=0,0,Health_claims_data!J20),IF($C$2="Current Exchange rate",IF(Health_claims_data!J20=0,0,Health_claims_data!J20/ECO!T23),IF($C$2="Constant Exchange rate",IF(Health_claims_data!J20=0,0,Health_claims_data!J20/ECO!T58))))</f>
        <v>25.724732306085137</v>
      </c>
      <c r="L21" s="47">
        <f>IF($C$2="National Currency",IF(Health_claims_data!K20=0,0,Health_claims_data!K20),IF($C$2="Current Exchange rate",IF(Health_claims_data!K20=0,0,Health_claims_data!K20/ECO!U23),IF($C$2="Constant Exchange rate",IF(Health_claims_data!K20=0,0,Health_claims_data!K20/ECO!U58))))</f>
        <v>24.549490728649776</v>
      </c>
      <c r="M21" s="47">
        <f>IF($C$2="National Currency",IF(Health_claims_data!L20=0,0,Health_claims_data!L20),IF($C$2="Current Exchange rate",IF(Health_claims_data!L20=0,0,Health_claims_data!L20/ECO!V23),IF($C$2="Constant Exchange rate",IF(Health_claims_data!L20=0,0,Health_claims_data!L20/ECO!V58))))</f>
        <v>24.810655523635411</v>
      </c>
      <c r="N21" s="47">
        <f>IF($C$2="National Currency",IF(Health_claims_data!M20=0,0,Health_claims_data!M20),IF($C$2="Current Exchange rate",IF(Health_claims_data!M20=0,0,Health_claims_data!M20/ECO!W23),IF($C$2="Constant Exchange rate",IF(Health_claims_data!M20=0,0,Health_claims_data!M20/ECO!W58))))</f>
        <v>23.896578741185689</v>
      </c>
      <c r="O21" s="47">
        <f>IF($C$2="National Currency",IF(Health_claims_data!N20=0,0,Health_claims_data!N20),IF($C$2="Current Exchange rate",IF(Health_claims_data!N20=0,0,Health_claims_data!N20/ECO!X23),IF($C$2="Constant Exchange rate",IF(Health_claims_data!N20=0,0,Health_claims_data!N20/ECO!X58))))</f>
        <v>21.154348393836511</v>
      </c>
      <c r="P21" s="134">
        <f>IF($C$2="National Currency",IF(Health_claims_data!O20=0,0,Health_claims_data!O20),IF($C$2="Current Exchange rate",IF(Health_claims_data!O20=0,0,Health_claims_data!O20/ECO!Y23),IF($C$2="Constant Exchange rate",IF(Health_claims_data!O20=0,0,Health_claims_data!O20/ECO!Y58))))</f>
        <v>0</v>
      </c>
      <c r="Q21" s="46">
        <f t="shared" si="1"/>
        <v>1.9199246536928831E-4</v>
      </c>
      <c r="R21" s="46">
        <f t="shared" si="2"/>
        <v>-0.11475409836065575</v>
      </c>
      <c r="S21" s="46" t="str">
        <f t="shared" si="3"/>
        <v>-</v>
      </c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</row>
    <row r="22" spans="3:39" ht="15" x14ac:dyDescent="0.25">
      <c r="C22" s="155"/>
      <c r="D22" s="156"/>
      <c r="E22" s="44" t="s">
        <v>20</v>
      </c>
      <c r="F22" s="47">
        <f>IF($C$2="National Currency",IF(Health_claims_data!E21=0,0,Health_claims_data!E21),IF($C$2="Current Exchange rate",IF(Health_claims_data!E21=0,0,Health_claims_data!E21/ECO!O24),IF($C$2="Constant Exchange rate",IF(Health_claims_data!E21=0,0,Health_claims_data!E21/ECO!O59))))</f>
        <v>6.3446789630474738</v>
      </c>
      <c r="G22" s="47">
        <f>IF($C$2="National Currency",IF(Health_claims_data!F21=0,0,Health_claims_data!F21),IF($C$2="Current Exchange rate",IF(Health_claims_data!F21=0,0,Health_claims_data!F21/ECO!P24),IF($C$2="Constant Exchange rate",IF(Health_claims_data!F21=0,0,Health_claims_data!F21/ECO!P59))))</f>
        <v>6.715471889459339</v>
      </c>
      <c r="H22" s="47">
        <f>IF($C$2="National Currency",IF(Health_claims_data!G21=0,0,Health_claims_data!G21),IF($C$2="Current Exchange rate",IF(Health_claims_data!G21=0,0,Health_claims_data!G21/ECO!Q24),IF($C$2="Constant Exchange rate",IF(Health_claims_data!G21=0,0,Health_claims_data!G21/ECO!Q59))))</f>
        <v>7.2051087025416738</v>
      </c>
      <c r="I22" s="47">
        <f>IF($C$2="National Currency",IF(Health_claims_data!H21=0,0,Health_claims_data!H21),IF($C$2="Current Exchange rate",IF(Health_claims_data!H21=0,0,Health_claims_data!H21/ECO!R24),IF($C$2="Constant Exchange rate",IF(Health_claims_data!H21=0,0,Health_claims_data!H21/ECO!R59))))</f>
        <v>7.6947455156240094</v>
      </c>
      <c r="J22" s="47">
        <f>IF($C$2="National Currency",IF(Health_claims_data!I21=0,0,Health_claims_data!I21),IF($C$2="Current Exchange rate",IF(Health_claims_data!I21=0,0,Health_claims_data!I21/ECO!S24),IF($C$2="Constant Exchange rate",IF(Health_claims_data!I21=0,0,Health_claims_data!I21/ECO!S59))))</f>
        <v>0</v>
      </c>
      <c r="K22" s="47">
        <f>IF($C$2="National Currency",IF(Health_claims_data!J21=0,0,Health_claims_data!J21),IF($C$2="Current Exchange rate",IF(Health_claims_data!J21=0,0,Health_claims_data!J21/ECO!T24),IF($C$2="Constant Exchange rate",IF(Health_claims_data!J21=0,0,Health_claims_data!J21/ECO!T59))))</f>
        <v>0</v>
      </c>
      <c r="L22" s="47">
        <f>IF($C$2="National Currency",IF(Health_claims_data!K21=0,0,Health_claims_data!K21),IF($C$2="Current Exchange rate",IF(Health_claims_data!K21=0,0,Health_claims_data!K21/ECO!U24),IF($C$2="Constant Exchange rate",IF(Health_claims_data!K21=0,0,Health_claims_data!K21/ECO!U59))))</f>
        <v>0</v>
      </c>
      <c r="M22" s="47">
        <f>IF($C$2="National Currency",IF(Health_claims_data!L21=0,0,Health_claims_data!L21),IF($C$2="Current Exchange rate",IF(Health_claims_data!L21=0,0,Health_claims_data!L21/ECO!V24),IF($C$2="Constant Exchange rate",IF(Health_claims_data!L21=0,0,Health_claims_data!L21/ECO!V59))))</f>
        <v>0</v>
      </c>
      <c r="N22" s="47">
        <f>IF($C$2="National Currency",IF(Health_claims_data!M21=0,0,Health_claims_data!M21),IF($C$2="Current Exchange rate",IF(Health_claims_data!M21=0,0,Health_claims_data!M21/ECO!W24),IF($C$2="Constant Exchange rate",IF(Health_claims_data!M21=0,0,Health_claims_data!M21/ECO!W59))))</f>
        <v>0</v>
      </c>
      <c r="O22" s="47">
        <f>IF($C$2="National Currency",IF(Health_claims_data!N21=0,0,Health_claims_data!N21),IF($C$2="Current Exchange rate",IF(Health_claims_data!N21=0,0,Health_claims_data!N21/ECO!X24),IF($C$2="Constant Exchange rate",IF(Health_claims_data!N21=0,0,Health_claims_data!N21/ECO!X59))))</f>
        <v>0</v>
      </c>
      <c r="P22" s="134">
        <f>IF($C$2="National Currency",IF(Health_claims_data!O21=0,0,Health_claims_data!O21),IF($C$2="Current Exchange rate",IF(Health_claims_data!O21=0,0,Health_claims_data!O21/ECO!Y24),IF($C$2="Constant Exchange rate",IF(Health_claims_data!O21=0,0,Health_claims_data!O21/ECO!Y59))))</f>
        <v>0</v>
      </c>
      <c r="Q22" s="46">
        <f t="shared" si="1"/>
        <v>0</v>
      </c>
      <c r="R22" s="46" t="str">
        <f t="shared" si="2"/>
        <v>-</v>
      </c>
      <c r="S22" s="46" t="str">
        <f t="shared" si="3"/>
        <v>-</v>
      </c>
      <c r="AH22" s="34"/>
      <c r="AI22" s="34"/>
      <c r="AJ22" s="34"/>
      <c r="AK22" s="34"/>
      <c r="AL22" s="34"/>
      <c r="AM22" s="34"/>
    </row>
    <row r="23" spans="3:39" ht="15" x14ac:dyDescent="0.25">
      <c r="C23" s="155"/>
      <c r="D23" s="156"/>
      <c r="E23" s="44" t="s">
        <v>21</v>
      </c>
      <c r="F23" s="47">
        <f>IF($C$2="National Currency",IF(Health_claims_data!E22=0,0,Health_claims_data!E22),IF($C$2="Current Exchange rate",IF(Health_claims_data!E22=0,0,Health_claims_data!E22/ECO!O25),IF($C$2="Constant Exchange rate",IF(Health_claims_data!E22=0,0,Health_claims_data!E22/ECO!O60))))</f>
        <v>0</v>
      </c>
      <c r="G23" s="47">
        <f>IF($C$2="National Currency",IF(Health_claims_data!F22=0,0,Health_claims_data!F22),IF($C$2="Current Exchange rate",IF(Health_claims_data!F22=0,0,Health_claims_data!F22/ECO!P25),IF($C$2="Constant Exchange rate",IF(Health_claims_data!F22=0,0,Health_claims_data!F22/ECO!P60))))</f>
        <v>0</v>
      </c>
      <c r="H23" s="47">
        <f>IF($C$2="National Currency",IF(Health_claims_data!G22=0,0,Health_claims_data!G22),IF($C$2="Current Exchange rate",IF(Health_claims_data!G22=0,0,Health_claims_data!G22/ECO!Q25),IF($C$2="Constant Exchange rate",IF(Health_claims_data!G22=0,0,Health_claims_data!G22/ECO!Q60))))</f>
        <v>0</v>
      </c>
      <c r="I23" s="47">
        <f>IF($C$2="National Currency",IF(Health_claims_data!H22=0,0,Health_claims_data!H22),IF($C$2="Current Exchange rate",IF(Health_claims_data!H22=0,0,Health_claims_data!H22/ECO!R25),IF($C$2="Constant Exchange rate",IF(Health_claims_data!H22=0,0,Health_claims_data!H22/ECO!R60))))</f>
        <v>0</v>
      </c>
      <c r="J23" s="47">
        <f>IF($C$2="National Currency",IF(Health_claims_data!I22=0,0,Health_claims_data!I22),IF($C$2="Current Exchange rate",IF(Health_claims_data!I22=0,0,Health_claims_data!I22/ECO!S25),IF($C$2="Constant Exchange rate",IF(Health_claims_data!I22=0,0,Health_claims_data!I22/ECO!S60))))</f>
        <v>0</v>
      </c>
      <c r="K23" s="47">
        <f>IF($C$2="National Currency",IF(Health_claims_data!J22=0,0,Health_claims_data!J22),IF($C$2="Current Exchange rate",IF(Health_claims_data!J22=0,0,Health_claims_data!J22/ECO!T25),IF($C$2="Constant Exchange rate",IF(Health_claims_data!J22=0,0,Health_claims_data!J22/ECO!T60))))</f>
        <v>0</v>
      </c>
      <c r="L23" s="47">
        <f>IF($C$2="National Currency",IF(Health_claims_data!K22=0,0,Health_claims_data!K22),IF($C$2="Current Exchange rate",IF(Health_claims_data!K22=0,0,Health_claims_data!K22/ECO!U25),IF($C$2="Constant Exchange rate",IF(Health_claims_data!K22=0,0,Health_claims_data!K22/ECO!U60))))</f>
        <v>0</v>
      </c>
      <c r="M23" s="47">
        <f>IF($C$2="National Currency",IF(Health_claims_data!L22=0,0,Health_claims_data!L22),IF($C$2="Current Exchange rate",IF(Health_claims_data!L22=0,0,Health_claims_data!L22/ECO!V25),IF($C$2="Constant Exchange rate",IF(Health_claims_data!L22=0,0,Health_claims_data!L22/ECO!V60))))</f>
        <v>0</v>
      </c>
      <c r="N23" s="47">
        <f>IF($C$2="National Currency",IF(Health_claims_data!M22=0,0,Health_claims_data!M22),IF($C$2="Current Exchange rate",IF(Health_claims_data!M22=0,0,Health_claims_data!M22/ECO!W25),IF($C$2="Constant Exchange rate",IF(Health_claims_data!M22=0,0,Health_claims_data!M22/ECO!W60))))</f>
        <v>0</v>
      </c>
      <c r="O23" s="47">
        <f>IF($C$2="National Currency",IF(Health_claims_data!N22=0,0,Health_claims_data!N22),IF($C$2="Current Exchange rate",IF(Health_claims_data!N22=0,0,Health_claims_data!N22/ECO!X25),IF($C$2="Constant Exchange rate",IF(Health_claims_data!N22=0,0,Health_claims_data!N22/ECO!X60))))</f>
        <v>0</v>
      </c>
      <c r="P23" s="134">
        <f>IF($C$2="National Currency",IF(Health_claims_data!O22=0,0,Health_claims_data!O22),IF($C$2="Current Exchange rate",IF(Health_claims_data!O22=0,0,Health_claims_data!O22/ECO!Y25),IF($C$2="Constant Exchange rate",IF(Health_claims_data!O22=0,0,Health_claims_data!O22/ECO!Y60))))</f>
        <v>0</v>
      </c>
      <c r="Q23" s="46">
        <f t="shared" si="1"/>
        <v>0</v>
      </c>
      <c r="R23" s="46" t="str">
        <f t="shared" si="2"/>
        <v>-</v>
      </c>
      <c r="S23" s="46" t="str">
        <f t="shared" si="3"/>
        <v>-</v>
      </c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</row>
    <row r="24" spans="3:39" ht="15" x14ac:dyDescent="0.25">
      <c r="C24" s="155"/>
      <c r="D24" s="156"/>
      <c r="E24" s="44" t="s">
        <v>22</v>
      </c>
      <c r="F24" s="47">
        <f>IF($C$2="National Currency",IF(Health_claims_data!E23=0,0,Health_claims_data!E23),IF($C$2="Current Exchange rate",IF(Health_claims_data!E23=0,0,Health_claims_data!E23/ECO!O26),IF($C$2="Constant Exchange rate",IF(Health_claims_data!E23=0,0,Health_claims_data!E23/ECO!O61))))</f>
        <v>0</v>
      </c>
      <c r="G24" s="47">
        <f>IF($C$2="National Currency",IF(Health_claims_data!F23=0,0,Health_claims_data!F23),IF($C$2="Current Exchange rate",IF(Health_claims_data!F23=0,0,Health_claims_data!F23/ECO!P26),IF($C$2="Constant Exchange rate",IF(Health_claims_data!F23=0,0,Health_claims_data!F23/ECO!P61))))</f>
        <v>0</v>
      </c>
      <c r="H24" s="47">
        <f>IF($C$2="National Currency",IF(Health_claims_data!G23=0,0,Health_claims_data!G23),IF($C$2="Current Exchange rate",IF(Health_claims_data!G23=0,0,Health_claims_data!G23/ECO!Q26),IF($C$2="Constant Exchange rate",IF(Health_claims_data!G23=0,0,Health_claims_data!G23/ECO!Q61))))</f>
        <v>0</v>
      </c>
      <c r="I24" s="47">
        <f>IF($C$2="National Currency",IF(Health_claims_data!H23=0,0,Health_claims_data!H23),IF($C$2="Current Exchange rate",IF(Health_claims_data!H23=0,0,Health_claims_data!H23/ECO!R26),IF($C$2="Constant Exchange rate",IF(Health_claims_data!H23=0,0,Health_claims_data!H23/ECO!R61))))</f>
        <v>0</v>
      </c>
      <c r="J24" s="47">
        <f>IF($C$2="National Currency",IF(Health_claims_data!I23=0,0,Health_claims_data!I23),IF($C$2="Current Exchange rate",IF(Health_claims_data!I23=0,0,Health_claims_data!I23/ECO!S26),IF($C$2="Constant Exchange rate",IF(Health_claims_data!I23=0,0,Health_claims_data!I23/ECO!S61))))</f>
        <v>0</v>
      </c>
      <c r="K24" s="47">
        <f>IF($C$2="National Currency",IF(Health_claims_data!J23=0,0,Health_claims_data!J23),IF($C$2="Current Exchange rate",IF(Health_claims_data!J23=0,0,Health_claims_data!J23/ECO!T26),IF($C$2="Constant Exchange rate",IF(Health_claims_data!J23=0,0,Health_claims_data!J23/ECO!T61))))</f>
        <v>0</v>
      </c>
      <c r="L24" s="47">
        <f>IF($C$2="National Currency",IF(Health_claims_data!K23=0,0,Health_claims_data!K23),IF($C$2="Current Exchange rate",IF(Health_claims_data!K23=0,0,Health_claims_data!K23/ECO!U26),IF($C$2="Constant Exchange rate",IF(Health_claims_data!K23=0,0,Health_claims_data!K23/ECO!U61))))</f>
        <v>0</v>
      </c>
      <c r="M24" s="47">
        <f>IF($C$2="National Currency",IF(Health_claims_data!L23=0,0,Health_claims_data!L23),IF($C$2="Current Exchange rate",IF(Health_claims_data!L23=0,0,Health_claims_data!L23/ECO!V26),IF($C$2="Constant Exchange rate",IF(Health_claims_data!L23=0,0,Health_claims_data!L23/ECO!V61))))</f>
        <v>0</v>
      </c>
      <c r="N24" s="47">
        <f>IF($C$2="National Currency",IF(Health_claims_data!M23=0,0,Health_claims_data!M23),IF($C$2="Current Exchange rate",IF(Health_claims_data!M23=0,0,Health_claims_data!M23/ECO!W26),IF($C$2="Constant Exchange rate",IF(Health_claims_data!M23=0,0,Health_claims_data!M23/ECO!W61))))</f>
        <v>0</v>
      </c>
      <c r="O24" s="47">
        <f>IF($C$2="National Currency",IF(Health_claims_data!N23=0,0,Health_claims_data!N23),IF($C$2="Current Exchange rate",IF(Health_claims_data!N23=0,0,Health_claims_data!N23/ECO!X26),IF($C$2="Constant Exchange rate",IF(Health_claims_data!N23=0,0,Health_claims_data!N23/ECO!X61))))</f>
        <v>0</v>
      </c>
      <c r="P24" s="134">
        <f>IF($C$2="National Currency",IF(Health_claims_data!O23=0,0,Health_claims_data!O23),IF($C$2="Current Exchange rate",IF(Health_claims_data!O23=0,0,Health_claims_data!O23/ECO!Y26),IF($C$2="Constant Exchange rate",IF(Health_claims_data!O23=0,0,Health_claims_data!O23/ECO!Y61))))</f>
        <v>0</v>
      </c>
      <c r="Q24" s="46">
        <f t="shared" si="1"/>
        <v>0</v>
      </c>
      <c r="R24" s="46" t="str">
        <f t="shared" si="2"/>
        <v>-</v>
      </c>
      <c r="S24" s="46" t="str">
        <f t="shared" si="3"/>
        <v>-</v>
      </c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</row>
    <row r="25" spans="3:39" ht="15" x14ac:dyDescent="0.25">
      <c r="C25" s="155"/>
      <c r="D25" s="156"/>
      <c r="E25" s="44" t="s">
        <v>23</v>
      </c>
      <c r="F25" s="47">
        <f>IF($C$2="National Currency",IF(Health_claims_data!E24=0,0,Health_claims_data!E24),IF($C$2="Current Exchange rate",IF(Health_claims_data!E24=0,0,Health_claims_data!E24/ECO!O27),IF($C$2="Constant Exchange rate",IF(Health_claims_data!E24=0,0,Health_claims_data!E24/ECO!O62))))</f>
        <v>1230</v>
      </c>
      <c r="G25" s="47">
        <f>IF($C$2="National Currency",IF(Health_claims_data!F24=0,0,Health_claims_data!F24),IF($C$2="Current Exchange rate",IF(Health_claims_data!F24=0,0,Health_claims_data!F24/ECO!P27),IF($C$2="Constant Exchange rate",IF(Health_claims_data!F24=0,0,Health_claims_data!F24/ECO!P62))))</f>
        <v>1257</v>
      </c>
      <c r="H25" s="47">
        <f>IF($C$2="National Currency",IF(Health_claims_data!G24=0,0,Health_claims_data!G24),IF($C$2="Current Exchange rate",IF(Health_claims_data!G24=0,0,Health_claims_data!G24/ECO!Q27),IF($C$2="Constant Exchange rate",IF(Health_claims_data!G24=0,0,Health_claims_data!G24/ECO!Q62))))</f>
        <v>1336</v>
      </c>
      <c r="I25" s="47">
        <f>IF($C$2="National Currency",IF(Health_claims_data!H24=0,0,Health_claims_data!H24),IF($C$2="Current Exchange rate",IF(Health_claims_data!H24=0,0,Health_claims_data!H24/ECO!R27),IF($C$2="Constant Exchange rate",IF(Health_claims_data!H24=0,0,Health_claims_data!H24/ECO!R62))))</f>
        <v>1456</v>
      </c>
      <c r="J25" s="47">
        <f>IF($C$2="National Currency",IF(Health_claims_data!I24=0,0,Health_claims_data!I24),IF($C$2="Current Exchange rate",IF(Health_claims_data!I24=0,0,Health_claims_data!I24/ECO!S27),IF($C$2="Constant Exchange rate",IF(Health_claims_data!I24=0,0,Health_claims_data!I24/ECO!S62))))</f>
        <v>1513</v>
      </c>
      <c r="K25" s="47">
        <f>IF($C$2="National Currency",IF(Health_claims_data!J24=0,0,Health_claims_data!J24),IF($C$2="Current Exchange rate",IF(Health_claims_data!J24=0,0,Health_claims_data!J24/ECO!T27),IF($C$2="Constant Exchange rate",IF(Health_claims_data!J24=0,0,Health_claims_data!J24/ECO!T62))))</f>
        <v>1686</v>
      </c>
      <c r="L25" s="47">
        <f>IF($C$2="National Currency",IF(Health_claims_data!K24=0,0,Health_claims_data!K24),IF($C$2="Current Exchange rate",IF(Health_claims_data!K24=0,0,Health_claims_data!K24/ECO!U27),IF($C$2="Constant Exchange rate",IF(Health_claims_data!K24=0,0,Health_claims_data!K24/ECO!U62))))</f>
        <v>1560</v>
      </c>
      <c r="M25" s="47">
        <f>IF($C$2="National Currency",IF(Health_claims_data!L24=0,0,Health_claims_data!L24),IF($C$2="Current Exchange rate",IF(Health_claims_data!L24=0,0,Health_claims_data!L24/ECO!V27),IF($C$2="Constant Exchange rate",IF(Health_claims_data!L24=0,0,Health_claims_data!L24/ECO!V62))))</f>
        <v>1504</v>
      </c>
      <c r="N25" s="47">
        <f>IF($C$2="National Currency",IF(Health_claims_data!M24=0,0,Health_claims_data!M24),IF($C$2="Current Exchange rate",IF(Health_claims_data!M24=0,0,Health_claims_data!M24/ECO!W27),IF($C$2="Constant Exchange rate",IF(Health_claims_data!M24=0,0,Health_claims_data!M24/ECO!W62))))</f>
        <v>1543</v>
      </c>
      <c r="O25" s="47">
        <f>IF($C$2="National Currency",IF(Health_claims_data!N24=0,0,Health_claims_data!N24),IF($C$2="Current Exchange rate",IF(Health_claims_data!N24=0,0,Health_claims_data!N24/ECO!X27),IF($C$2="Constant Exchange rate",IF(Health_claims_data!N24=0,0,Health_claims_data!N24/ECO!X62))))</f>
        <v>1499</v>
      </c>
      <c r="P25" s="134">
        <f>IF($C$2="National Currency",IF(Health_claims_data!O24=0,0,Health_claims_data!O24),IF($C$2="Current Exchange rate",IF(Health_claims_data!O24=0,0,Health_claims_data!O24/ECO!Y27),IF($C$2="Constant Exchange rate",IF(Health_claims_data!O24=0,0,Health_claims_data!O24/ECO!Y62))))</f>
        <v>1573</v>
      </c>
      <c r="Q25" s="46">
        <f t="shared" si="1"/>
        <v>1.3604612169118622E-2</v>
      </c>
      <c r="R25" s="46">
        <f t="shared" si="2"/>
        <v>-2.8515878159429686E-2</v>
      </c>
      <c r="S25" s="46">
        <f t="shared" si="3"/>
        <v>0.21869918699186996</v>
      </c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</row>
    <row r="26" spans="3:39" ht="15" x14ac:dyDescent="0.25">
      <c r="C26" s="155"/>
      <c r="D26" s="156"/>
      <c r="E26" s="44" t="s">
        <v>24</v>
      </c>
      <c r="F26" s="47">
        <f>IF($C$2="National Currency",IF(Health_claims_data!E25=0,0,Health_claims_data!E25),IF($C$2="Current Exchange rate",IF(Health_claims_data!E25=0,0,Health_claims_data!E25/ECO!O28),IF($C$2="Constant Exchange rate",IF(Health_claims_data!E25=0,0,Health_claims_data!E25/ECO!O63))))</f>
        <v>0</v>
      </c>
      <c r="G26" s="47">
        <f>IF($C$2="National Currency",IF(Health_claims_data!F25=0,0,Health_claims_data!F25),IF($C$2="Current Exchange rate",IF(Health_claims_data!F25=0,0,Health_claims_data!F25/ECO!P28),IF($C$2="Constant Exchange rate",IF(Health_claims_data!F25=0,0,Health_claims_data!F25/ECO!P63))))</f>
        <v>0</v>
      </c>
      <c r="H26" s="47">
        <f>IF($C$2="National Currency",IF(Health_claims_data!G25=0,0,Health_claims_data!G25),IF($C$2="Current Exchange rate",IF(Health_claims_data!G25=0,0,Health_claims_data!G25/ECO!Q28),IF($C$2="Constant Exchange rate",IF(Health_claims_data!G25=0,0,Health_claims_data!G25/ECO!Q63))))</f>
        <v>0</v>
      </c>
      <c r="I26" s="47">
        <f>IF($C$2="National Currency",IF(Health_claims_data!H25=0,0,Health_claims_data!H25),IF($C$2="Current Exchange rate",IF(Health_claims_data!H25=0,0,Health_claims_data!H25/ECO!R28),IF($C$2="Constant Exchange rate",IF(Health_claims_data!H25=0,0,Health_claims_data!H25/ECO!R63))))</f>
        <v>0</v>
      </c>
      <c r="J26" s="47">
        <f>IF($C$2="National Currency",IF(Health_claims_data!I25=0,0,Health_claims_data!I25),IF($C$2="Current Exchange rate",IF(Health_claims_data!I25=0,0,Health_claims_data!I25/ECO!S28),IF($C$2="Constant Exchange rate",IF(Health_claims_data!I25=0,0,Health_claims_data!I25/ECO!S63))))</f>
        <v>0</v>
      </c>
      <c r="K26" s="47">
        <f>IF($C$2="National Currency",IF(Health_claims_data!J25=0,0,Health_claims_data!J25),IF($C$2="Current Exchange rate",IF(Health_claims_data!J25=0,0,Health_claims_data!J25/ECO!T28),IF($C$2="Constant Exchange rate",IF(Health_claims_data!J25=0,0,Health_claims_data!J25/ECO!T63))))</f>
        <v>0</v>
      </c>
      <c r="L26" s="47">
        <f>IF($C$2="National Currency",IF(Health_claims_data!K25=0,0,Health_claims_data!K25),IF($C$2="Current Exchange rate",IF(Health_claims_data!K25=0,0,Health_claims_data!K25/ECO!U28),IF($C$2="Constant Exchange rate",IF(Health_claims_data!K25=0,0,Health_claims_data!K25/ECO!U63))))</f>
        <v>0</v>
      </c>
      <c r="M26" s="47">
        <f>IF($C$2="National Currency",IF(Health_claims_data!L25=0,0,Health_claims_data!L25),IF($C$2="Current Exchange rate",IF(Health_claims_data!L25=0,0,Health_claims_data!L25/ECO!V28),IF($C$2="Constant Exchange rate",IF(Health_claims_data!L25=0,0,Health_claims_data!L25/ECO!V63))))</f>
        <v>0</v>
      </c>
      <c r="N26" s="47">
        <f>IF($C$2="National Currency",IF(Health_claims_data!M25=0,0,Health_claims_data!M25),IF($C$2="Current Exchange rate",IF(Health_claims_data!M25=0,0,Health_claims_data!M25/ECO!W28),IF($C$2="Constant Exchange rate",IF(Health_claims_data!M25=0,0,Health_claims_data!M25/ECO!W63))))</f>
        <v>0</v>
      </c>
      <c r="O26" s="47">
        <f>IF($C$2="National Currency",IF(Health_claims_data!N25=0,0,Health_claims_data!N25),IF($C$2="Current Exchange rate",IF(Health_claims_data!N25=0,0,Health_claims_data!N25/ECO!X28),IF($C$2="Constant Exchange rate",IF(Health_claims_data!N25=0,0,Health_claims_data!N25/ECO!X63))))</f>
        <v>0</v>
      </c>
      <c r="P26" s="134">
        <f>IF($C$2="National Currency",IF(Health_claims_data!O25=0,0,Health_claims_data!O25),IF($C$2="Current Exchange rate",IF(Health_claims_data!O25=0,0,Health_claims_data!O25/ECO!Y28),IF($C$2="Constant Exchange rate",IF(Health_claims_data!O25=0,0,Health_claims_data!O25/ECO!Y63))))</f>
        <v>0</v>
      </c>
      <c r="Q26" s="46">
        <f t="shared" si="1"/>
        <v>0</v>
      </c>
      <c r="R26" s="46" t="str">
        <f t="shared" si="2"/>
        <v>-</v>
      </c>
      <c r="S26" s="46" t="str">
        <f t="shared" si="3"/>
        <v>-</v>
      </c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</row>
    <row r="27" spans="3:39" ht="15" x14ac:dyDescent="0.25">
      <c r="C27" s="155"/>
      <c r="D27" s="156"/>
      <c r="E27" s="44" t="s">
        <v>25</v>
      </c>
      <c r="F27" s="47">
        <f>IF($C$2="National Currency",IF(Health_claims_data!E26=0,0,Health_claims_data!E26),IF($C$2="Current Exchange rate",IF(Health_claims_data!E26=0,0,Health_claims_data!E26/ECO!O29),IF($C$2="Constant Exchange rate",IF(Health_claims_data!E26=0,0,Health_claims_data!E26/ECO!O64))))</f>
        <v>12.000375</v>
      </c>
      <c r="G27" s="47">
        <f>IF($C$2="National Currency",IF(Health_claims_data!F26=0,0,Health_claims_data!F26),IF($C$2="Current Exchange rate",IF(Health_claims_data!F26=0,0,Health_claims_data!F26/ECO!P29),IF($C$2="Constant Exchange rate",IF(Health_claims_data!F26=0,0,Health_claims_data!F26/ECO!P64))))</f>
        <v>13.000159</v>
      </c>
      <c r="H27" s="47">
        <f>IF($C$2="National Currency",IF(Health_claims_data!G26=0,0,Health_claims_data!G26),IF($C$2="Current Exchange rate",IF(Health_claims_data!G26=0,0,Health_claims_data!G26/ECO!Q29),IF($C$2="Constant Exchange rate",IF(Health_claims_data!G26=0,0,Health_claims_data!G26/ECO!Q64))))</f>
        <v>16</v>
      </c>
      <c r="I27" s="47">
        <f>IF($C$2="National Currency",IF(Health_claims_data!H26=0,0,Health_claims_data!H26),IF($C$2="Current Exchange rate",IF(Health_claims_data!H26=0,0,Health_claims_data!H26/ECO!R29),IF($C$2="Constant Exchange rate",IF(Health_claims_data!H26=0,0,Health_claims_data!H26/ECO!R64))))</f>
        <v>18</v>
      </c>
      <c r="J27" s="47">
        <f>IF($C$2="National Currency",IF(Health_claims_data!I26=0,0,Health_claims_data!I26),IF($C$2="Current Exchange rate",IF(Health_claims_data!I26=0,0,Health_claims_data!I26/ECO!S29),IF($C$2="Constant Exchange rate",IF(Health_claims_data!I26=0,0,Health_claims_data!I26/ECO!S64))))</f>
        <v>25</v>
      </c>
      <c r="K27" s="47">
        <f>IF($C$2="National Currency",IF(Health_claims_data!J26=0,0,Health_claims_data!J26),IF($C$2="Current Exchange rate",IF(Health_claims_data!J26=0,0,Health_claims_data!J26/ECO!T29),IF($C$2="Constant Exchange rate",IF(Health_claims_data!J26=0,0,Health_claims_data!J26/ECO!T64))))</f>
        <v>32</v>
      </c>
      <c r="L27" s="47">
        <f>IF($C$2="National Currency",IF(Health_claims_data!K26=0,0,Health_claims_data!K26),IF($C$2="Current Exchange rate",IF(Health_claims_data!K26=0,0,Health_claims_data!K26/ECO!U29),IF($C$2="Constant Exchange rate",IF(Health_claims_data!K26=0,0,Health_claims_data!K26/ECO!U64))))</f>
        <v>36</v>
      </c>
      <c r="M27" s="47">
        <f>IF($C$2="National Currency",IF(Health_claims_data!L26=0,0,Health_claims_data!L26),IF($C$2="Current Exchange rate",IF(Health_claims_data!L26=0,0,Health_claims_data!L26/ECO!V29),IF($C$2="Constant Exchange rate",IF(Health_claims_data!L26=0,0,Health_claims_data!L26/ECO!V64))))</f>
        <v>48</v>
      </c>
      <c r="N27" s="47">
        <f>IF($C$2="National Currency",IF(Health_claims_data!M26=0,0,Health_claims_data!M26),IF($C$2="Current Exchange rate",IF(Health_claims_data!M26=0,0,Health_claims_data!M26/ECO!W29),IF($C$2="Constant Exchange rate",IF(Health_claims_data!M26=0,0,Health_claims_data!M26/ECO!W64))))</f>
        <v>34</v>
      </c>
      <c r="O27" s="131">
        <f>IF($C$2="National Currency",IF(Health_claims_data!N26=0,0,Health_claims_data!N26),IF($C$2="Current Exchange rate",IF(Health_claims_data!N26=0,0,Health_claims_data!N26/ECO!X29),IF($C$2="Constant Exchange rate",IF(Health_claims_data!N26=0,0,Health_claims_data!N26/ECO!X64))))</f>
        <v>34</v>
      </c>
      <c r="P27" s="134">
        <f>IF($C$2="National Currency",IF(Health_claims_data!O26=0,0,Health_claims_data!O26),IF($C$2="Current Exchange rate",IF(Health_claims_data!O26=0,0,Health_claims_data!O26/ECO!Y29),IF($C$2="Constant Exchange rate",IF(Health_claims_data!O26=0,0,Health_claims_data!O26/ECO!Y64))))</f>
        <v>0</v>
      </c>
      <c r="Q27" s="46">
        <f t="shared" si="1"/>
        <v>3.0857692711810085E-4</v>
      </c>
      <c r="R27" s="46">
        <f t="shared" si="2"/>
        <v>0</v>
      </c>
      <c r="S27" s="46">
        <f t="shared" si="3"/>
        <v>1.8332447944335071</v>
      </c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</row>
    <row r="28" spans="3:39" ht="15" x14ac:dyDescent="0.25">
      <c r="C28" s="155"/>
      <c r="D28" s="156"/>
      <c r="E28" s="44" t="s">
        <v>26</v>
      </c>
      <c r="F28" s="47">
        <f>IF($C$2="National Currency",IF(Health_claims_data!E27=0,0,Health_claims_data!E27),IF($C$2="Current Exchange rate",IF(Health_claims_data!E27=0,0,Health_claims_data!E27/ECO!O30),IF($C$2="Constant Exchange rate",IF(Health_claims_data!E27=0,0,Health_claims_data!E27/ECO!O65))))</f>
        <v>17.800227660785431</v>
      </c>
      <c r="G28" s="47">
        <f>IF($C$2="National Currency",IF(Health_claims_data!F27=0,0,Health_claims_data!F27),IF($C$2="Current Exchange rate",IF(Health_claims_data!F27=0,0,Health_claims_data!F27/ECO!P30),IF($C$2="Constant Exchange rate",IF(Health_claims_data!F27=0,0,Health_claims_data!F27/ECO!P65))))</f>
        <v>17.672168468981219</v>
      </c>
      <c r="H28" s="47">
        <f>IF($C$2="National Currency",IF(Health_claims_data!G27=0,0,Health_claims_data!G27),IF($C$2="Current Exchange rate",IF(Health_claims_data!G27=0,0,Health_claims_data!G27/ECO!Q30),IF($C$2="Constant Exchange rate",IF(Health_claims_data!G27=0,0,Health_claims_data!G27/ECO!Q65))))</f>
        <v>23.491747296528175</v>
      </c>
      <c r="I28" s="47">
        <f>IF($C$2="National Currency",IF(Health_claims_data!H27=0,0,Health_claims_data!H27),IF($C$2="Current Exchange rate",IF(Health_claims_data!H27=0,0,Health_claims_data!H27/ECO!R30),IF($C$2="Constant Exchange rate",IF(Health_claims_data!H27=0,0,Health_claims_data!H27/ECO!R65))))</f>
        <v>27.048947068867392</v>
      </c>
      <c r="J28" s="47">
        <f>IF($C$2="National Currency",IF(Health_claims_data!I27=0,0,Health_claims_data!I27),IF($C$2="Current Exchange rate",IF(Health_claims_data!I27=0,0,Health_claims_data!I27/ECO!S30),IF($C$2="Constant Exchange rate",IF(Health_claims_data!I27=0,0,Health_claims_data!I27/ECO!S65))))</f>
        <v>41.562322140011382</v>
      </c>
      <c r="K28" s="47">
        <f>IF($C$2="National Currency",IF(Health_claims_data!J27=0,0,Health_claims_data!J27),IF($C$2="Current Exchange rate",IF(Health_claims_data!J27=0,0,Health_claims_data!J27/ECO!T30),IF($C$2="Constant Exchange rate",IF(Health_claims_data!J27=0,0,Health_claims_data!J27/ECO!T65))))</f>
        <v>54.36824132043256</v>
      </c>
      <c r="L28" s="47">
        <f>IF($C$2="National Currency",IF(Health_claims_data!K27=0,0,Health_claims_data!K27),IF($C$2="Current Exchange rate",IF(Health_claims_data!K27=0,0,Health_claims_data!K27/ECO!U30),IF($C$2="Constant Exchange rate",IF(Health_claims_data!K27=0,0,Health_claims_data!K27/ECO!U65))))</f>
        <v>19.109277177006259</v>
      </c>
      <c r="M28" s="47">
        <f>IF($C$2="National Currency",IF(Health_claims_data!L27=0,0,Health_claims_data!L27),IF($C$2="Current Exchange rate",IF(Health_claims_data!L27=0,0,Health_claims_data!L27/ECO!V30),IF($C$2="Constant Exchange rate",IF(Health_claims_data!L27=0,0,Health_claims_data!L27/ECO!V65))))</f>
        <v>0</v>
      </c>
      <c r="N28" s="47">
        <f>IF($C$2="National Currency",IF(Health_claims_data!M27=0,0,Health_claims_data!M27),IF($C$2="Current Exchange rate",IF(Health_claims_data!M27=0,0,Health_claims_data!M27/ECO!W30),IF($C$2="Constant Exchange rate",IF(Health_claims_data!M27=0,0,Health_claims_data!M27/ECO!W65))))</f>
        <v>0</v>
      </c>
      <c r="O28" s="47">
        <f>IF($C$2="National Currency",IF(Health_claims_data!N27=0,0,Health_claims_data!N27),IF($C$2="Current Exchange rate",IF(Health_claims_data!N27=0,0,Health_claims_data!N27/ECO!X30),IF($C$2="Constant Exchange rate",IF(Health_claims_data!N27=0,0,Health_claims_data!N27/ECO!X65))))</f>
        <v>0</v>
      </c>
      <c r="P28" s="134">
        <f>IF($C$2="National Currency",IF(Health_claims_data!O27=0,0,Health_claims_data!O27),IF($C$2="Current Exchange rate",IF(Health_claims_data!O27=0,0,Health_claims_data!O27/ECO!Y30),IF($C$2="Constant Exchange rate",IF(Health_claims_data!O27=0,0,Health_claims_data!O27/ECO!Y65))))</f>
        <v>0</v>
      </c>
      <c r="Q28" s="46">
        <f t="shared" si="1"/>
        <v>0</v>
      </c>
      <c r="R28" s="46" t="str">
        <f t="shared" si="2"/>
        <v>-</v>
      </c>
      <c r="S28" s="46" t="str">
        <f t="shared" si="3"/>
        <v>-</v>
      </c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</row>
    <row r="29" spans="3:39" ht="15" x14ac:dyDescent="0.25">
      <c r="C29" s="155"/>
      <c r="D29" s="156"/>
      <c r="E29" s="44" t="s">
        <v>27</v>
      </c>
      <c r="F29" s="47">
        <f>IF($C$2="National Currency",IF(Health_claims_data!E28=0,0,Health_claims_data!E28),IF($C$2="Current Exchange rate",IF(Health_claims_data!E28=0,0,Health_claims_data!E28/ECO!O31),IF($C$2="Constant Exchange rate",IF(Health_claims_data!E28=0,0,Health_claims_data!E28/ECO!O66))))</f>
        <v>0</v>
      </c>
      <c r="G29" s="47">
        <f>IF($C$2="National Currency",IF(Health_claims_data!F28=0,0,Health_claims_data!F28),IF($C$2="Current Exchange rate",IF(Health_claims_data!F28=0,0,Health_claims_data!F28/ECO!P31),IF($C$2="Constant Exchange rate",IF(Health_claims_data!F28=0,0,Health_claims_data!F28/ECO!P66))))</f>
        <v>0</v>
      </c>
      <c r="H29" s="47">
        <f>IF($C$2="National Currency",IF(Health_claims_data!G28=0,0,Health_claims_data!G28),IF($C$2="Current Exchange rate",IF(Health_claims_data!G28=0,0,Health_claims_data!G28/ECO!Q31),IF($C$2="Constant Exchange rate",IF(Health_claims_data!G28=0,0,Health_claims_data!G28/ECO!Q66))))</f>
        <v>4.1928721174004195</v>
      </c>
      <c r="I29" s="47">
        <f>IF($C$2="National Currency",IF(Health_claims_data!H28=0,0,Health_claims_data!H28),IF($C$2="Current Exchange rate",IF(Health_claims_data!H28=0,0,Health_claims_data!H28/ECO!R31),IF($C$2="Constant Exchange rate",IF(Health_claims_data!H28=0,0,Health_claims_data!H28/ECO!R66))))</f>
        <v>6.0563708362450503</v>
      </c>
      <c r="J29" s="47">
        <f>IF($C$2="National Currency",IF(Health_claims_data!I28=0,0,Health_claims_data!I28),IF($C$2="Current Exchange rate",IF(Health_claims_data!I28=0,0,Health_claims_data!I28/ECO!S31),IF($C$2="Constant Exchange rate",IF(Health_claims_data!I28=0,0,Health_claims_data!I28/ECO!S66))))</f>
        <v>2.5</v>
      </c>
      <c r="K29" s="47">
        <f>IF($C$2="National Currency",IF(Health_claims_data!J28=0,0,Health_claims_data!J28),IF($C$2="Current Exchange rate",IF(Health_claims_data!J28=0,0,Health_claims_data!J28/ECO!T31),IF($C$2="Constant Exchange rate",IF(Health_claims_data!J28=0,0,Health_claims_data!J28/ECO!T66))))</f>
        <v>2.6</v>
      </c>
      <c r="L29" s="47">
        <f>IF($C$2="National Currency",IF(Health_claims_data!K28=0,0,Health_claims_data!K28),IF($C$2="Current Exchange rate",IF(Health_claims_data!K28=0,0,Health_claims_data!K28/ECO!U31),IF($C$2="Constant Exchange rate",IF(Health_claims_data!K28=0,0,Health_claims_data!K28/ECO!U66))))</f>
        <v>3.3</v>
      </c>
      <c r="M29" s="47">
        <f>IF($C$2="National Currency",IF(Health_claims_data!L28=0,0,Health_claims_data!L28),IF($C$2="Current Exchange rate",IF(Health_claims_data!L28=0,0,Health_claims_data!L28/ECO!V31),IF($C$2="Constant Exchange rate",IF(Health_claims_data!L28=0,0,Health_claims_data!L28/ECO!V66))))</f>
        <v>3.1</v>
      </c>
      <c r="N29" s="47">
        <f>IF($C$2="National Currency",IF(Health_claims_data!M28=0,0,Health_claims_data!M28),IF($C$2="Current Exchange rate",IF(Health_claims_data!M28=0,0,Health_claims_data!M28/ECO!W31),IF($C$2="Constant Exchange rate",IF(Health_claims_data!M28=0,0,Health_claims_data!M28/ECO!W66))))</f>
        <v>3.1</v>
      </c>
      <c r="O29" s="47">
        <f>IF($C$2="National Currency",IF(Health_claims_data!N28=0,0,Health_claims_data!N28),IF($C$2="Current Exchange rate",IF(Health_claims_data!N28=0,0,Health_claims_data!N28/ECO!X31),IF($C$2="Constant Exchange rate",IF(Health_claims_data!N28=0,0,Health_claims_data!N28/ECO!X66))))</f>
        <v>3.6</v>
      </c>
      <c r="P29" s="134">
        <f>IF($C$2="National Currency",IF(Health_claims_data!O28=0,0,Health_claims_data!O28),IF($C$2="Current Exchange rate",IF(Health_claims_data!O28=0,0,Health_claims_data!O28/ECO!Y31),IF($C$2="Constant Exchange rate",IF(Health_claims_data!O28=0,0,Health_claims_data!O28/ECO!Y66))))</f>
        <v>4.4000000000000004</v>
      </c>
      <c r="Q29" s="46">
        <f t="shared" si="1"/>
        <v>3.2672851106622444E-5</v>
      </c>
      <c r="R29" s="46">
        <f t="shared" si="2"/>
        <v>0.16129032258064524</v>
      </c>
      <c r="S29" s="46" t="str">
        <f t="shared" si="3"/>
        <v>-</v>
      </c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</row>
    <row r="30" spans="3:39" ht="15" x14ac:dyDescent="0.25">
      <c r="C30" s="155"/>
      <c r="D30" s="156"/>
      <c r="E30" s="44" t="s">
        <v>28</v>
      </c>
      <c r="F30" s="47">
        <f>IF($C$2="National Currency",IF(Health_claims_data!E29=0,0,Health_claims_data!E29),IF($C$2="Current Exchange rate",IF(Health_claims_data!E29=0,0,Health_claims_data!E29/ECO!O32),IF($C$2="Constant Exchange rate",IF(Health_claims_data!E29=0,0,Health_claims_data!E29/ECO!O67))))</f>
        <v>0</v>
      </c>
      <c r="G30" s="47">
        <f>IF($C$2="National Currency",IF(Health_claims_data!F29=0,0,Health_claims_data!F29),IF($C$2="Current Exchange rate",IF(Health_claims_data!F29=0,0,Health_claims_data!F29/ECO!P32),IF($C$2="Constant Exchange rate",IF(Health_claims_data!F29=0,0,Health_claims_data!F29/ECO!P67))))</f>
        <v>0</v>
      </c>
      <c r="H30" s="47">
        <f>IF($C$2="National Currency",IF(Health_claims_data!G29=0,0,Health_claims_data!G29),IF($C$2="Current Exchange rate",IF(Health_claims_data!G29=0,0,Health_claims_data!G29/ECO!Q32),IF($C$2="Constant Exchange rate",IF(Health_claims_data!G29=0,0,Health_claims_data!G29/ECO!Q67))))</f>
        <v>0</v>
      </c>
      <c r="I30" s="47">
        <f>IF($C$2="National Currency",IF(Health_claims_data!H29=0,0,Health_claims_data!H29),IF($C$2="Current Exchange rate",IF(Health_claims_data!H29=0,0,Health_claims_data!H29/ECO!R32),IF($C$2="Constant Exchange rate",IF(Health_claims_data!H29=0,0,Health_claims_data!H29/ECO!R67))))</f>
        <v>31332</v>
      </c>
      <c r="J30" s="47">
        <f>IF($C$2="National Currency",IF(Health_claims_data!I29=0,0,Health_claims_data!I29),IF($C$2="Current Exchange rate",IF(Health_claims_data!I29=0,0,Health_claims_data!I29/ECO!S32),IF($C$2="Constant Exchange rate",IF(Health_claims_data!I29=0,0,Health_claims_data!I29/ECO!S67))))</f>
        <v>33188</v>
      </c>
      <c r="K30" s="47">
        <f>IF($C$2="National Currency",IF(Health_claims_data!J29=0,0,Health_claims_data!J29),IF($C$2="Current Exchange rate",IF(Health_claims_data!J29=0,0,Health_claims_data!J29/ECO!T32),IF($C$2="Constant Exchange rate",IF(Health_claims_data!J29=0,0,Health_claims_data!J29/ECO!T67))))</f>
        <v>34429</v>
      </c>
      <c r="L30" s="47">
        <f>IF($C$2="National Currency",IF(Health_claims_data!K29=0,0,Health_claims_data!K29),IF($C$2="Current Exchange rate",IF(Health_claims_data!K29=0,0,Health_claims_data!K29/ECO!U32),IF($C$2="Constant Exchange rate",IF(Health_claims_data!K29=0,0,Health_claims_data!K29/ECO!U67))))</f>
        <v>37509</v>
      </c>
      <c r="M30" s="47">
        <f>IF($C$2="National Currency",IF(Health_claims_data!L29=0,0,Health_claims_data!L29),IF($C$2="Current Exchange rate",IF(Health_claims_data!L29=0,0,Health_claims_data!L29/ECO!V32),IF($C$2="Constant Exchange rate",IF(Health_claims_data!L29=0,0,Health_claims_data!L29/ECO!V67))))</f>
        <v>38611</v>
      </c>
      <c r="N30" s="47">
        <f>IF($C$2="National Currency",IF(Health_claims_data!M29=0,0,Health_claims_data!M29),IF($C$2="Current Exchange rate",IF(Health_claims_data!M29=0,0,Health_claims_data!M29/ECO!W32),IF($C$2="Constant Exchange rate",IF(Health_claims_data!M29=0,0,Health_claims_data!M29/ECO!W67))))</f>
        <v>37069</v>
      </c>
      <c r="O30" s="47">
        <f>IF($C$2="National Currency",IF(Health_claims_data!N29=0,0,Health_claims_data!N29),IF($C$2="Current Exchange rate",IF(Health_claims_data!N29=0,0,Health_claims_data!N29/ECO!X32),IF($C$2="Constant Exchange rate",IF(Health_claims_data!N29=0,0,Health_claims_data!N29/ECO!X67))))</f>
        <v>38235</v>
      </c>
      <c r="P30" s="134">
        <f>IF($C$2="National Currency",IF(Health_claims_data!O29=0,0,Health_claims_data!O29),IF($C$2="Current Exchange rate",IF(Health_claims_data!O29=0,0,Health_claims_data!O29/ECO!Y32),IF($C$2="Constant Exchange rate",IF(Health_claims_data!O29=0,0,Health_claims_data!O29/ECO!Y67))))</f>
        <v>38222</v>
      </c>
      <c r="Q30" s="46">
        <f t="shared" si="1"/>
        <v>0.34701290612825253</v>
      </c>
      <c r="R30" s="46">
        <f t="shared" si="2"/>
        <v>3.145485446060059E-2</v>
      </c>
      <c r="S30" s="46" t="str">
        <f t="shared" si="3"/>
        <v>-</v>
      </c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</row>
    <row r="31" spans="3:39" ht="15" x14ac:dyDescent="0.25">
      <c r="C31" s="155"/>
      <c r="D31" s="156"/>
      <c r="E31" s="44" t="s">
        <v>29</v>
      </c>
      <c r="F31" s="47">
        <f>IF($C$2="National Currency",IF(Health_claims_data!E30=0,0,Health_claims_data!E30),IF($C$2="Current Exchange rate",IF(Health_claims_data!E30=0,0,Health_claims_data!E30/ECO!O33),IF($C$2="Constant Exchange rate",IF(Health_claims_data!E30=0,0,Health_claims_data!E30/ECO!O68))))</f>
        <v>344.94580844945807</v>
      </c>
      <c r="G31" s="47">
        <f>IF($C$2="National Currency",IF(Health_claims_data!F30=0,0,Health_claims_data!F30),IF($C$2="Current Exchange rate",IF(Health_claims_data!F30=0,0,Health_claims_data!F30/ECO!P33),IF($C$2="Constant Exchange rate",IF(Health_claims_data!F30=0,0,Health_claims_data!F30/ECO!P68))))</f>
        <v>331.78500331785006</v>
      </c>
      <c r="H31" s="47">
        <f>IF($C$2="National Currency",IF(Health_claims_data!G30=0,0,Health_claims_data!G30),IF($C$2="Current Exchange rate",IF(Health_claims_data!G30=0,0,Health_claims_data!G30/ECO!Q33),IF($C$2="Constant Exchange rate",IF(Health_claims_data!G30=0,0,Health_claims_data!G30/ECO!Q68))))</f>
        <v>341.95974341959743</v>
      </c>
      <c r="I31" s="47">
        <f>IF($C$2="National Currency",IF(Health_claims_data!H30=0,0,Health_claims_data!H30),IF($C$2="Current Exchange rate",IF(Health_claims_data!H30=0,0,Health_claims_data!H30/ECO!R33),IF($C$2="Constant Exchange rate",IF(Health_claims_data!H30=0,0,Health_claims_data!H30/ECO!R68))))</f>
        <v>361.31386861313871</v>
      </c>
      <c r="J31" s="47">
        <f>IF($C$2="National Currency",IF(Health_claims_data!I30=0,0,Health_claims_data!I30),IF($C$2="Current Exchange rate",IF(Health_claims_data!I30=0,0,Health_claims_data!I30/ECO!S33),IF($C$2="Constant Exchange rate",IF(Health_claims_data!I30=0,0,Health_claims_data!I30/ECO!S68))))</f>
        <v>386.64012386640127</v>
      </c>
      <c r="K31" s="47">
        <f>IF($C$2="National Currency",IF(Health_claims_data!J30=0,0,Health_claims_data!J30),IF($C$2="Current Exchange rate",IF(Health_claims_data!J30=0,0,Health_claims_data!J30/ECO!T33),IF($C$2="Constant Exchange rate",IF(Health_claims_data!J30=0,0,Health_claims_data!J30/ECO!T68))))</f>
        <v>384.42822384428223</v>
      </c>
      <c r="L31" s="47">
        <f>IF($C$2="National Currency",IF(Health_claims_data!K30=0,0,Health_claims_data!K30),IF($C$2="Current Exchange rate",IF(Health_claims_data!K30=0,0,Health_claims_data!K30/ECO!U33),IF($C$2="Constant Exchange rate",IF(Health_claims_data!K30=0,0,Health_claims_data!K30/ECO!U68))))</f>
        <v>396.04069896040698</v>
      </c>
      <c r="M31" s="47">
        <f>IF($C$2="National Currency",IF(Health_claims_data!L30=0,0,Health_claims_data!L30),IF($C$2="Current Exchange rate",IF(Health_claims_data!L30=0,0,Health_claims_data!L30/ECO!V33),IF($C$2="Constant Exchange rate",IF(Health_claims_data!L30=0,0,Health_claims_data!L30/ECO!V68))))</f>
        <v>411.7451891174519</v>
      </c>
      <c r="N31" s="47">
        <f>IF($C$2="National Currency",IF(Health_claims_data!M30=0,0,Health_claims_data!M30),IF($C$2="Current Exchange rate",IF(Health_claims_data!M30=0,0,Health_claims_data!M30/ECO!W33),IF($C$2="Constant Exchange rate",IF(Health_claims_data!M30=0,0,Health_claims_data!M30/ECO!W68))))</f>
        <v>430.32514930325152</v>
      </c>
      <c r="O31" s="47">
        <f>IF($C$2="National Currency",IF(Health_claims_data!N30=0,0,Health_claims_data!N30),IF($C$2="Current Exchange rate",IF(Health_claims_data!N30=0,0,Health_claims_data!N30/ECO!X33),IF($C$2="Constant Exchange rate",IF(Health_claims_data!N30=0,0,Health_claims_data!N30/ECO!X68))))</f>
        <v>548.55120548551201</v>
      </c>
      <c r="P31" s="134">
        <f>IF($C$2="National Currency",IF(Health_claims_data!O30=0,0,Health_claims_data!O30),IF($C$2="Current Exchange rate",IF(Health_claims_data!O30=0,0,Health_claims_data!O30/ECO!Y33),IF($C$2="Constant Exchange rate",IF(Health_claims_data!O30=0,0,Health_claims_data!O30/ECO!Y68))))</f>
        <v>566.73766081466795</v>
      </c>
      <c r="Q31" s="46">
        <f t="shared" si="1"/>
        <v>4.9785366281073287E-3</v>
      </c>
      <c r="R31" s="46">
        <f t="shared" si="2"/>
        <v>0.27473657157543041</v>
      </c>
      <c r="S31" s="46">
        <f t="shared" si="3"/>
        <v>0.59025328630971452</v>
      </c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</row>
    <row r="32" spans="3:39" ht="15" x14ac:dyDescent="0.25">
      <c r="C32" s="155"/>
      <c r="D32" s="156"/>
      <c r="E32" s="44" t="s">
        <v>30</v>
      </c>
      <c r="F32" s="47">
        <f>IF($C$2="National Currency",IF(Health_claims_data!E31=0,0,Health_claims_data!E31),IF($C$2="Current Exchange rate",IF(Health_claims_data!E31=0,0,Health_claims_data!E31/ECO!O34),IF($C$2="Constant Exchange rate",IF(Health_claims_data!E31=0,0,Health_claims_data!E31/ECO!O69))))</f>
        <v>13.806983057193673</v>
      </c>
      <c r="G32" s="47">
        <f>IF($C$2="National Currency",IF(Health_claims_data!F31=0,0,Health_claims_data!F31),IF($C$2="Current Exchange rate",IF(Health_claims_data!F31=0,0,Health_claims_data!F31/ECO!P34),IF($C$2="Constant Exchange rate",IF(Health_claims_data!F31=0,0,Health_claims_data!F31/ECO!P69))))</f>
        <v>14.743049705139006</v>
      </c>
      <c r="H32" s="47">
        <f>IF($C$2="National Currency",IF(Health_claims_data!G31=0,0,Health_claims_data!G31),IF($C$2="Current Exchange rate",IF(Health_claims_data!G31=0,0,Health_claims_data!G31/ECO!Q34),IF($C$2="Constant Exchange rate",IF(Health_claims_data!G31=0,0,Health_claims_data!G31/ECO!Q69))))</f>
        <v>15.679116353084339</v>
      </c>
      <c r="I32" s="47">
        <f>IF($C$2="National Currency",IF(Health_claims_data!H31=0,0,Health_claims_data!H31),IF($C$2="Current Exchange rate",IF(Health_claims_data!H31=0,0,Health_claims_data!H31/ECO!R34),IF($C$2="Constant Exchange rate",IF(Health_claims_data!H31=0,0,Health_claims_data!H31/ECO!R69))))</f>
        <v>16.615183001029674</v>
      </c>
      <c r="J32" s="47">
        <f>IF($C$2="National Currency",IF(Health_claims_data!I31=0,0,Health_claims_data!I31),IF($C$2="Current Exchange rate",IF(Health_claims_data!I31=0,0,Health_claims_data!I31/ECO!S34),IF($C$2="Constant Exchange rate",IF(Health_claims_data!I31=0,0,Health_claims_data!I31/ECO!S69))))</f>
        <v>22.231582888701674</v>
      </c>
      <c r="K32" s="47">
        <f>IF($C$2="National Currency",IF(Health_claims_data!J31=0,0,Health_claims_data!J31),IF($C$2="Current Exchange rate",IF(Health_claims_data!J31=0,0,Health_claims_data!J31/ECO!T34),IF($C$2="Constant Exchange rate",IF(Health_claims_data!J31=0,0,Health_claims_data!J31/ECO!T69))))</f>
        <v>28.316016100346342</v>
      </c>
      <c r="L32" s="47">
        <f>IF($C$2="National Currency",IF(Health_claims_data!K31=0,0,Health_claims_data!K31),IF($C$2="Current Exchange rate",IF(Health_claims_data!K31=0,0,Health_claims_data!K31/ECO!U34),IF($C$2="Constant Exchange rate",IF(Health_claims_data!K31=0,0,Health_claims_data!K31/ECO!U69))))</f>
        <v>32.99634934007301</v>
      </c>
      <c r="M32" s="47">
        <f>IF($C$2="National Currency",IF(Health_claims_data!L31=0,0,Health_claims_data!L31),IF($C$2="Current Exchange rate",IF(Health_claims_data!L31=0,0,Health_claims_data!L31/ECO!V34),IF($C$2="Constant Exchange rate",IF(Health_claims_data!L31=0,0,Health_claims_data!L31/ECO!V69))))</f>
        <v>42.591032481512684</v>
      </c>
      <c r="N32" s="47">
        <f>IF($C$2="National Currency",IF(Health_claims_data!M31=0,0,Health_claims_data!M31),IF($C$2="Current Exchange rate",IF(Health_claims_data!M31=0,0,Health_claims_data!M31/ECO!W34),IF($C$2="Constant Exchange rate",IF(Health_claims_data!M31=0,0,Health_claims_data!M31/ECO!W69))))</f>
        <v>39.080782551717682</v>
      </c>
      <c r="O32" s="47">
        <f>IF($C$2="National Currency",IF(Health_claims_data!N31=0,0,Health_claims_data!N31),IF($C$2="Current Exchange rate",IF(Health_claims_data!N31=0,0,Health_claims_data!N31/ECO!X34),IF($C$2="Constant Exchange rate",IF(Health_claims_data!N31=0,0,Health_claims_data!N31/ECO!X69))))</f>
        <v>39.080782551717682</v>
      </c>
      <c r="P32" s="134">
        <f>IF($C$2="National Currency",IF(Health_claims_data!O31=0,0,Health_claims_data!O31),IF($C$2="Current Exchange rate",IF(Health_claims_data!O31=0,0,Health_claims_data!O31/ECO!Y34),IF($C$2="Constant Exchange rate",IF(Health_claims_data!O31=0,0,Health_claims_data!O31/ECO!Y69))))</f>
        <v>0</v>
      </c>
      <c r="Q32" s="46">
        <f t="shared" si="1"/>
        <v>3.5468905262293335E-4</v>
      </c>
      <c r="R32" s="46">
        <f t="shared" si="2"/>
        <v>0</v>
      </c>
      <c r="S32" s="46">
        <f t="shared" si="3"/>
        <v>1.8305084745762712</v>
      </c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</row>
    <row r="33" spans="3:39" ht="15" x14ac:dyDescent="0.25">
      <c r="C33" s="155"/>
      <c r="D33" s="156"/>
      <c r="E33" s="44" t="s">
        <v>31</v>
      </c>
      <c r="F33" s="47">
        <f>IF($C$2="National Currency",IF(Health_claims_data!E32=0,0,Health_claims_data!E32),IF($C$2="Current Exchange rate",IF(Health_claims_data!E32=0,0,Health_claims_data!E32/ECO!O35),IF($C$2="Constant Exchange rate",IF(Health_claims_data!E32=0,0,Health_claims_data!E32/ECO!O70))))</f>
        <v>358.94899999999996</v>
      </c>
      <c r="G33" s="47">
        <f>IF($C$2="National Currency",IF(Health_claims_data!F32=0,0,Health_claims_data!F32),IF($C$2="Current Exchange rate",IF(Health_claims_data!F32=0,0,Health_claims_data!F32/ECO!P35),IF($C$2="Constant Exchange rate",IF(Health_claims_data!F32=0,0,Health_claims_data!F32/ECO!P70))))</f>
        <v>298.827</v>
      </c>
      <c r="H33" s="47">
        <f>IF($C$2="National Currency",IF(Health_claims_data!G32=0,0,Health_claims_data!G32),IF($C$2="Current Exchange rate",IF(Health_claims_data!G32=0,0,Health_claims_data!G32/ECO!Q35),IF($C$2="Constant Exchange rate",IF(Health_claims_data!G32=0,0,Health_claims_data!G32/ECO!Q70))))</f>
        <v>326.50400000000002</v>
      </c>
      <c r="I33" s="47">
        <f>IF($C$2="National Currency",IF(Health_claims_data!H32=0,0,Health_claims_data!H32),IF($C$2="Current Exchange rate",IF(Health_claims_data!H32=0,0,Health_claims_data!H32/ECO!R35),IF($C$2="Constant Exchange rate",IF(Health_claims_data!H32=0,0,Health_claims_data!H32/ECO!R70))))</f>
        <v>343.51500000000004</v>
      </c>
      <c r="J33" s="47">
        <f>IF($C$2="National Currency",IF(Health_claims_data!I32=0,0,Health_claims_data!I32),IF($C$2="Current Exchange rate",IF(Health_claims_data!I32=0,0,Health_claims_data!I32/ECO!S35),IF($C$2="Constant Exchange rate",IF(Health_claims_data!I32=0,0,Health_claims_data!I32/ECO!S70))))</f>
        <v>374.298</v>
      </c>
      <c r="K33" s="47">
        <f>IF($C$2="National Currency",IF(Health_claims_data!J32=0,0,Health_claims_data!J32),IF($C$2="Current Exchange rate",IF(Health_claims_data!J32=0,0,Health_claims_data!J32/ECO!T35),IF($C$2="Constant Exchange rate",IF(Health_claims_data!J32=0,0,Health_claims_data!J32/ECO!T70))))</f>
        <v>408.15899999999999</v>
      </c>
      <c r="L33" s="47">
        <f>IF($C$2="National Currency",IF(Health_claims_data!K32=0,0,Health_claims_data!K32),IF($C$2="Current Exchange rate",IF(Health_claims_data!K32=0,0,Health_claims_data!K32/ECO!U35),IF($C$2="Constant Exchange rate",IF(Health_claims_data!K32=0,0,Health_claims_data!K32/ECO!U70))))</f>
        <v>420.51400000000001</v>
      </c>
      <c r="M33" s="47">
        <f>IF($C$2="National Currency",IF(Health_claims_data!L32=0,0,Health_claims_data!L32),IF($C$2="Current Exchange rate",IF(Health_claims_data!L32=0,0,Health_claims_data!L32/ECO!V35),IF($C$2="Constant Exchange rate",IF(Health_claims_data!L32=0,0,Health_claims_data!L32/ECO!V70))))</f>
        <v>440.75699999999995</v>
      </c>
      <c r="N33" s="47">
        <f>IF($C$2="National Currency",IF(Health_claims_data!M32=0,0,Health_claims_data!M32),IF($C$2="Current Exchange rate",IF(Health_claims_data!M32=0,0,Health_claims_data!M32/ECO!W35),IF($C$2="Constant Exchange rate",IF(Health_claims_data!M32=0,0,Health_claims_data!M32/ECO!W70))))</f>
        <v>437.28199999999998</v>
      </c>
      <c r="O33" s="47">
        <f>IF($C$2="National Currency",IF(Health_claims_data!N32=0,0,Health_claims_data!N32),IF($C$2="Current Exchange rate",IF(Health_claims_data!N32=0,0,Health_claims_data!N32/ECO!X35),IF($C$2="Constant Exchange rate",IF(Health_claims_data!N32=0,0,Health_claims_data!N32/ECO!X70))))</f>
        <v>447.608</v>
      </c>
      <c r="P33" s="134">
        <f>IF($C$2="National Currency",IF(Health_claims_data!O32=0,0,Health_claims_data!O32),IF($C$2="Current Exchange rate",IF(Health_claims_data!O32=0,0,Health_claims_data!O32/ECO!Y35),IF($C$2="Constant Exchange rate",IF(Health_claims_data!O32=0,0,Health_claims_data!O32/ECO!Y70))))</f>
        <v>450.06765189273182</v>
      </c>
      <c r="Q33" s="46">
        <f t="shared" si="1"/>
        <v>4.0623970939258494E-3</v>
      </c>
      <c r="R33" s="46">
        <f t="shared" si="2"/>
        <v>2.3614052259183005E-2</v>
      </c>
      <c r="S33" s="46">
        <f t="shared" si="3"/>
        <v>0.24699609136674039</v>
      </c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</row>
    <row r="34" spans="3:39" ht="15" x14ac:dyDescent="0.25">
      <c r="C34" s="155"/>
      <c r="D34" s="156"/>
      <c r="E34" s="44" t="s">
        <v>32</v>
      </c>
      <c r="F34" s="47">
        <f>IF($C$2="National Currency",IF(Health_claims_data!E33=0,0,Health_claims_data!E33),IF($C$2="Current Exchange rate",IF(Health_claims_data!E33=0,0,Health_claims_data!E33/ECO!O36),IF($C$2="Constant Exchange rate",IF(Health_claims_data!E33=0,0,Health_claims_data!E33/ECO!O71))))</f>
        <v>0.73096462971334875</v>
      </c>
      <c r="G34" s="47">
        <f>IF($C$2="National Currency",IF(Health_claims_data!F33=0,0,Health_claims_data!F33),IF($C$2="Current Exchange rate",IF(Health_claims_data!F33=0,0,Health_claims_data!F33/ECO!P36),IF($C$2="Constant Exchange rate",IF(Health_claims_data!F33=0,0,Health_claims_data!F33/ECO!P71))))</f>
        <v>1.0755364044042117</v>
      </c>
      <c r="H34" s="131">
        <f>IF($C$2="National Currency",IF(Health_claims_data!G33=0,0,Health_claims_data!G33),IF($C$2="Current Exchange rate",IF(Health_claims_data!G33=0,0,Health_claims_data!G33/ECO!Q36),IF($C$2="Constant Exchange rate",IF(Health_claims_data!G33=0,0,Health_claims_data!G33/ECO!Q71))))</f>
        <v>1.4201081790950745</v>
      </c>
      <c r="I34" s="131">
        <f>IF($C$2="National Currency",IF(Health_claims_data!H33=0,0,Health_claims_data!H33),IF($C$2="Current Exchange rate",IF(Health_claims_data!H33=0,0,Health_claims_data!H33/ECO!R36),IF($C$2="Constant Exchange rate",IF(Health_claims_data!H33=0,0,Health_claims_data!H33/ECO!R71))))</f>
        <v>1.7646799537859374</v>
      </c>
      <c r="J34" s="131">
        <f>IF($C$2="National Currency",IF(Health_claims_data!I33=0,0,Health_claims_data!I33),IF($C$2="Current Exchange rate",IF(Health_claims_data!I33=0,0,Health_claims_data!I33/ECO!S36),IF($C$2="Constant Exchange rate",IF(Health_claims_data!I33=0,0,Health_claims_data!I33/ECO!S71))))</f>
        <v>2.1092517284768002</v>
      </c>
      <c r="K34" s="47">
        <f>IF($C$2="National Currency",IF(Health_claims_data!J33=0,0,Health_claims_data!J33),IF($C$2="Current Exchange rate",IF(Health_claims_data!J33=0,0,Health_claims_data!J33/ECO!T36),IF($C$2="Constant Exchange rate",IF(Health_claims_data!J33=0,0,Health_claims_data!J33/ECO!T71))))</f>
        <v>2.453823503167663</v>
      </c>
      <c r="L34" s="47">
        <f>IF($C$2="National Currency",IF(Health_claims_data!K33=0,0,Health_claims_data!K33),IF($C$2="Current Exchange rate",IF(Health_claims_data!K33=0,0,Health_claims_data!K33/ECO!U36),IF($C$2="Constant Exchange rate",IF(Health_claims_data!K33=0,0,Health_claims_data!K33/ECO!U71))))</f>
        <v>0.86999196930489864</v>
      </c>
      <c r="M34" s="47">
        <f>IF($C$2="National Currency",IF(Health_claims_data!L33=0,0,Health_claims_data!L33),IF($C$2="Current Exchange rate",IF(Health_claims_data!L33=0,0,Health_claims_data!L33/ECO!V36),IF($C$2="Constant Exchange rate",IF(Health_claims_data!L33=0,0,Health_claims_data!L33/ECO!V71))))</f>
        <v>1.494601588293031</v>
      </c>
      <c r="N34" s="47">
        <f>IF($C$2="National Currency",IF(Health_claims_data!M33=0,0,Health_claims_data!M33),IF($C$2="Current Exchange rate",IF(Health_claims_data!M33=0,0,Health_claims_data!M33/ECO!W36),IF($C$2="Constant Exchange rate",IF(Health_claims_data!M33=0,0,Health_claims_data!M33/ECO!W71))))</f>
        <v>2.23074863924333</v>
      </c>
      <c r="O34" s="131">
        <f>IF($C$2="National Currency",IF(Health_claims_data!N33=0,0,Health_claims_data!N33),IF($C$2="Current Exchange rate",IF(Health_claims_data!N33=0,0,Health_claims_data!N33/ECO!X36),IF($C$2="Constant Exchange rate",IF(Health_claims_data!N33=0,0,Health_claims_data!N33/ECO!X71))))</f>
        <v>2.23074863924333</v>
      </c>
      <c r="P34" s="134">
        <f>IF($C$2="National Currency",IF(Health_claims_data!O33=0,0,Health_claims_data!O33),IF($C$2="Current Exchange rate",IF(Health_claims_data!O33=0,0,Health_claims_data!O33/ECO!Y36),IF($C$2="Constant Exchange rate",IF(Health_claims_data!O33=0,0,Health_claims_data!O33/ECO!Y71))))</f>
        <v>0</v>
      </c>
      <c r="Q34" s="46">
        <f t="shared" si="1"/>
        <v>2.0245810596193873E-5</v>
      </c>
      <c r="R34" s="46">
        <f t="shared" si="2"/>
        <v>0</v>
      </c>
      <c r="S34" s="46">
        <f t="shared" si="3"/>
        <v>2.0517873896554049</v>
      </c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</row>
    <row r="35" spans="3:39" ht="15" x14ac:dyDescent="0.25">
      <c r="C35" s="155"/>
      <c r="D35" s="156"/>
      <c r="E35" s="44" t="s">
        <v>33</v>
      </c>
      <c r="F35" s="47">
        <f>IF($C$2="National Currency",IF(Health_claims_data!E34=0,0,Health_claims_data!E34),IF($C$2="Current Exchange rate",IF(Health_claims_data!E34=0,0,Health_claims_data!E34/ECO!O37),IF($C$2="Constant Exchange rate",IF(Health_claims_data!E34=0,0,Health_claims_data!E34/ECO!O72))))</f>
        <v>0</v>
      </c>
      <c r="G35" s="47">
        <f>IF($C$2="National Currency",IF(Health_claims_data!F34=0,0,Health_claims_data!F34),IF($C$2="Current Exchange rate",IF(Health_claims_data!F34=0,0,Health_claims_data!F34/ECO!P37),IF($C$2="Constant Exchange rate",IF(Health_claims_data!F34=0,0,Health_claims_data!F34/ECO!P72))))</f>
        <v>0</v>
      </c>
      <c r="H35" s="47">
        <f>IF($C$2="National Currency",IF(Health_claims_data!G34=0,0,Health_claims_data!G34),IF($C$2="Current Exchange rate",IF(Health_claims_data!G34=0,0,Health_claims_data!G34/ECO!Q37),IF($C$2="Constant Exchange rate",IF(Health_claims_data!G34=0,0,Health_claims_data!G34/ECO!Q72))))</f>
        <v>0</v>
      </c>
      <c r="I35" s="47">
        <f>IF($C$2="National Currency",IF(Health_claims_data!H34=0,0,Health_claims_data!H34),IF($C$2="Current Exchange rate",IF(Health_claims_data!H34=0,0,Health_claims_data!H34/ECO!R37),IF($C$2="Constant Exchange rate",IF(Health_claims_data!H34=0,0,Health_claims_data!H34/ECO!R72))))</f>
        <v>0</v>
      </c>
      <c r="J35" s="47">
        <f>IF($C$2="National Currency",IF(Health_claims_data!I34=0,0,Health_claims_data!I34),IF($C$2="Current Exchange rate",IF(Health_claims_data!I34=0,0,Health_claims_data!I34/ECO!S37),IF($C$2="Constant Exchange rate",IF(Health_claims_data!I34=0,0,Health_claims_data!I34/ECO!S72))))</f>
        <v>0</v>
      </c>
      <c r="K35" s="47">
        <f>IF($C$2="National Currency",IF(Health_claims_data!J34=0,0,Health_claims_data!J34),IF($C$2="Current Exchange rate",IF(Health_claims_data!J34=0,0,Health_claims_data!J34/ECO!T37),IF($C$2="Constant Exchange rate",IF(Health_claims_data!J34=0,0,Health_claims_data!J34/ECO!T72))))</f>
        <v>0</v>
      </c>
      <c r="L35" s="47">
        <f>IF($C$2="National Currency",IF(Health_claims_data!K34=0,0,Health_claims_data!K34),IF($C$2="Current Exchange rate",IF(Health_claims_data!K34=0,0,Health_claims_data!K34/ECO!U37),IF($C$2="Constant Exchange rate",IF(Health_claims_data!K34=0,0,Health_claims_data!K34/ECO!U72))))</f>
        <v>0</v>
      </c>
      <c r="M35" s="47">
        <f>IF($C$2="National Currency",IF(Health_claims_data!L34=0,0,Health_claims_data!L34),IF($C$2="Current Exchange rate",IF(Health_claims_data!L34=0,0,Health_claims_data!L34/ECO!V37),IF($C$2="Constant Exchange rate",IF(Health_claims_data!L34=0,0,Health_claims_data!L34/ECO!V72))))</f>
        <v>0</v>
      </c>
      <c r="N35" s="47">
        <f>IF($C$2="National Currency",IF(Health_claims_data!M34=0,0,Health_claims_data!M34),IF($C$2="Current Exchange rate",IF(Health_claims_data!M34=0,0,Health_claims_data!M34/ECO!W37),IF($C$2="Constant Exchange rate",IF(Health_claims_data!M34=0,0,Health_claims_data!M34/ECO!W72))))</f>
        <v>0</v>
      </c>
      <c r="O35" s="47">
        <f>IF($C$2="National Currency",IF(Health_claims_data!N34=0,0,Health_claims_data!N34),IF($C$2="Current Exchange rate",IF(Health_claims_data!N34=0,0,Health_claims_data!N34/ECO!X37),IF($C$2="Constant Exchange rate",IF(Health_claims_data!N34=0,0,Health_claims_data!N34/ECO!X72))))</f>
        <v>0</v>
      </c>
      <c r="P35" s="134">
        <f>IF($C$2="National Currency",IF(Health_claims_data!O34=0,0,Health_claims_data!O34),IF($C$2="Current Exchange rate",IF(Health_claims_data!O34=0,0,Health_claims_data!O34/ECO!Y37),IF($C$2="Constant Exchange rate",IF(Health_claims_data!O34=0,0,Health_claims_data!O34/ECO!Y72))))</f>
        <v>0</v>
      </c>
      <c r="Q35" s="46">
        <f t="shared" si="1"/>
        <v>0</v>
      </c>
      <c r="R35" s="46" t="str">
        <f t="shared" si="2"/>
        <v>-</v>
      </c>
      <c r="S35" s="46" t="str">
        <f t="shared" si="3"/>
        <v>-</v>
      </c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</row>
    <row r="36" spans="3:39" ht="15" x14ac:dyDescent="0.25">
      <c r="C36" s="155"/>
      <c r="D36" s="156"/>
      <c r="E36" s="44" t="s">
        <v>34</v>
      </c>
      <c r="F36" s="47">
        <f>IF($C$2="National Currency",IF(Health_claims_data!E35=0,0,Health_claims_data!E35),IF($C$2="Current Exchange rate",IF(Health_claims_data!E35=0,0,Health_claims_data!E35/ECO!O38),IF($C$2="Constant Exchange rate",IF(Health_claims_data!E35=0,0,Health_claims_data!E35/ECO!O73))))</f>
        <v>250.90135202804208</v>
      </c>
      <c r="G36" s="47">
        <f>IF($C$2="National Currency",IF(Health_claims_data!F35=0,0,Health_claims_data!F35),IF($C$2="Current Exchange rate",IF(Health_claims_data!F35=0,0,Health_claims_data!F35/ECO!P38),IF($C$2="Constant Exchange rate",IF(Health_claims_data!F35=0,0,Health_claims_data!F35/ECO!P73))))</f>
        <v>265.80704389918213</v>
      </c>
      <c r="H36" s="47">
        <f>IF($C$2="National Currency",IF(Health_claims_data!G35=0,0,Health_claims_data!G35),IF($C$2="Current Exchange rate",IF(Health_claims_data!G35=0,0,Health_claims_data!G35/ECO!Q38),IF($C$2="Constant Exchange rate",IF(Health_claims_data!G35=0,0,Health_claims_data!G35/ECO!Q73))))</f>
        <v>290.85711901185113</v>
      </c>
      <c r="I36" s="47">
        <f>IF($C$2="National Currency",IF(Health_claims_data!H35=0,0,Health_claims_data!H35),IF($C$2="Current Exchange rate",IF(Health_claims_data!H35=0,0,Health_claims_data!H35/ECO!R38),IF($C$2="Constant Exchange rate",IF(Health_claims_data!H35=0,0,Health_claims_data!H35/ECO!R73))))</f>
        <v>297</v>
      </c>
      <c r="J36" s="47">
        <f>IF($C$2="National Currency",IF(Health_claims_data!I35=0,0,Health_claims_data!I35),IF($C$2="Current Exchange rate",IF(Health_claims_data!I35=0,0,Health_claims_data!I35/ECO!S38),IF($C$2="Constant Exchange rate",IF(Health_claims_data!I35=0,0,Health_claims_data!I35/ECO!S73))))</f>
        <v>322</v>
      </c>
      <c r="K36" s="47">
        <f>IF($C$2="National Currency",IF(Health_claims_data!J35=0,0,Health_claims_data!J35),IF($C$2="Current Exchange rate",IF(Health_claims_data!J35=0,0,Health_claims_data!J35/ECO!T38),IF($C$2="Constant Exchange rate",IF(Health_claims_data!J35=0,0,Health_claims_data!J35/ECO!T73))))</f>
        <v>341</v>
      </c>
      <c r="L36" s="47">
        <f>IF($C$2="National Currency",IF(Health_claims_data!K35=0,0,Health_claims_data!K35),IF($C$2="Current Exchange rate",IF(Health_claims_data!K35=0,0,Health_claims_data!K35/ECO!U38),IF($C$2="Constant Exchange rate",IF(Health_claims_data!K35=0,0,Health_claims_data!K35/ECO!U73))))</f>
        <v>368</v>
      </c>
      <c r="M36" s="47">
        <f>IF($C$2="National Currency",IF(Health_claims_data!L35=0,0,Health_claims_data!L35),IF($C$2="Current Exchange rate",IF(Health_claims_data!L35=0,0,Health_claims_data!L35/ECO!V38),IF($C$2="Constant Exchange rate",IF(Health_claims_data!L35=0,0,Health_claims_data!L35/ECO!V73))))</f>
        <v>373</v>
      </c>
      <c r="N36" s="47">
        <f>IF($C$2="National Currency",IF(Health_claims_data!M35=0,0,Health_claims_data!M35),IF($C$2="Current Exchange rate",IF(Health_claims_data!M35=0,0,Health_claims_data!M35/ECO!W38),IF($C$2="Constant Exchange rate",IF(Health_claims_data!M35=0,0,Health_claims_data!M35/ECO!W73))))</f>
        <v>404</v>
      </c>
      <c r="O36" s="47">
        <f>IF($C$2="National Currency",IF(Health_claims_data!N35=0,0,Health_claims_data!N35),IF($C$2="Current Exchange rate",IF(Health_claims_data!N35=0,0,Health_claims_data!N35/ECO!X38),IF($C$2="Constant Exchange rate",IF(Health_claims_data!N35=0,0,Health_claims_data!N35/ECO!X73))))</f>
        <v>416.2</v>
      </c>
      <c r="P36" s="134">
        <f>IF($C$2="National Currency",IF(Health_claims_data!O35=0,0,Health_claims_data!O35),IF($C$2="Current Exchange rate",IF(Health_claims_data!O35=0,0,Health_claims_data!O35/ECO!Y38),IF($C$2="Constant Exchange rate",IF(Health_claims_data!O35=0,0,Health_claims_data!O35/ECO!Y73))))</f>
        <v>0</v>
      </c>
      <c r="Q36" s="46">
        <f t="shared" si="1"/>
        <v>3.7773446196045163E-3</v>
      </c>
      <c r="R36" s="46">
        <f t="shared" si="2"/>
        <v>3.0198019801980225E-2</v>
      </c>
      <c r="S36" s="46">
        <f t="shared" si="3"/>
        <v>0.65881927951302255</v>
      </c>
    </row>
    <row r="37" spans="3:39" ht="15" x14ac:dyDescent="0.25">
      <c r="C37" s="155"/>
      <c r="D37" s="156"/>
      <c r="E37" s="44" t="s">
        <v>35</v>
      </c>
      <c r="F37" s="47">
        <f>IF($C$2="National Currency",IF(Health_claims_data!E36=0,0,Health_claims_data!E36),IF($C$2="Current Exchange rate",IF(Health_claims_data!E36=0,0,Health_claims_data!E36/ECO!O39),IF($C$2="Constant Exchange rate",IF(Health_claims_data!E36=0,0,Health_claims_data!E36/ECO!O74))))</f>
        <v>0</v>
      </c>
      <c r="G37" s="47">
        <f>IF($C$2="National Currency",IF(Health_claims_data!F36=0,0,Health_claims_data!F36),IF($C$2="Current Exchange rate",IF(Health_claims_data!F36=0,0,Health_claims_data!F36/ECO!P39),IF($C$2="Constant Exchange rate",IF(Health_claims_data!F36=0,0,Health_claims_data!F36/ECO!P74))))</f>
        <v>0</v>
      </c>
      <c r="H37" s="47">
        <f>IF($C$2="National Currency",IF(Health_claims_data!G36=0,0,Health_claims_data!G36),IF($C$2="Current Exchange rate",IF(Health_claims_data!G36=0,0,Health_claims_data!G36/ECO!Q39),IF($C$2="Constant Exchange rate",IF(Health_claims_data!G36=0,0,Health_claims_data!G36/ECO!Q74))))</f>
        <v>0</v>
      </c>
      <c r="I37" s="47">
        <f>IF($C$2="National Currency",IF(Health_claims_data!H36=0,0,Health_claims_data!H36),IF($C$2="Current Exchange rate",IF(Health_claims_data!H36=0,0,Health_claims_data!H36/ECO!R39),IF($C$2="Constant Exchange rate",IF(Health_claims_data!H36=0,0,Health_claims_data!H36/ECO!R74))))</f>
        <v>0</v>
      </c>
      <c r="J37" s="47">
        <f>IF($C$2="National Currency",IF(Health_claims_data!I36=0,0,Health_claims_data!I36),IF($C$2="Current Exchange rate",IF(Health_claims_data!I36=0,0,Health_claims_data!I36/ECO!S39),IF($C$2="Constant Exchange rate",IF(Health_claims_data!I36=0,0,Health_claims_data!I36/ECO!S74))))</f>
        <v>0</v>
      </c>
      <c r="K37" s="47">
        <f>IF($C$2="National Currency",IF(Health_claims_data!J36=0,0,Health_claims_data!J36),IF($C$2="Current Exchange rate",IF(Health_claims_data!J36=0,0,Health_claims_data!J36/ECO!T39),IF($C$2="Constant Exchange rate",IF(Health_claims_data!J36=0,0,Health_claims_data!J36/ECO!T74))))</f>
        <v>0</v>
      </c>
      <c r="L37" s="47">
        <f>IF($C$2="National Currency",IF(Health_claims_data!K36=0,0,Health_claims_data!K36),IF($C$2="Current Exchange rate",IF(Health_claims_data!K36=0,0,Health_claims_data!K36/ECO!U39),IF($C$2="Constant Exchange rate",IF(Health_claims_data!K36=0,0,Health_claims_data!K36/ECO!U74))))</f>
        <v>0</v>
      </c>
      <c r="M37" s="47">
        <f>IF($C$2="National Currency",IF(Health_claims_data!L36=0,0,Health_claims_data!L36),IF($C$2="Current Exchange rate",IF(Health_claims_data!L36=0,0,Health_claims_data!L36/ECO!V39),IF($C$2="Constant Exchange rate",IF(Health_claims_data!L36=0,0,Health_claims_data!L36/ECO!V74))))</f>
        <v>0</v>
      </c>
      <c r="N37" s="47">
        <f>IF($C$2="National Currency",IF(Health_claims_data!M36=0,0,Health_claims_data!M36),IF($C$2="Current Exchange rate",IF(Health_claims_data!M36=0,0,Health_claims_data!M36/ECO!W39),IF($C$2="Constant Exchange rate",IF(Health_claims_data!M36=0,0,Health_claims_data!M36/ECO!W74))))</f>
        <v>0</v>
      </c>
      <c r="O37" s="47">
        <f>IF($C$2="National Currency",IF(Health_claims_data!N36=0,0,Health_claims_data!N36),IF($C$2="Current Exchange rate",IF(Health_claims_data!N36=0,0,Health_claims_data!N36/ECO!X39),IF($C$2="Constant Exchange rate",IF(Health_claims_data!N36=0,0,Health_claims_data!N36/ECO!X74))))</f>
        <v>0</v>
      </c>
      <c r="P37" s="134">
        <f>IF($C$2="National Currency",IF(Health_claims_data!O36=0,0,Health_claims_data!O36),IF($C$2="Current Exchange rate",IF(Health_claims_data!O36=0,0,Health_claims_data!O36/ECO!Y39),IF($C$2="Constant Exchange rate",IF(Health_claims_data!O36=0,0,Health_claims_data!O36/ECO!Y74))))</f>
        <v>0</v>
      </c>
      <c r="Q37" s="46">
        <f t="shared" si="1"/>
        <v>0</v>
      </c>
      <c r="R37" s="46" t="str">
        <f t="shared" si="2"/>
        <v>-</v>
      </c>
      <c r="S37" s="46" t="str">
        <f t="shared" si="3"/>
        <v>-</v>
      </c>
    </row>
    <row r="38" spans="3:39" ht="15" x14ac:dyDescent="0.25">
      <c r="C38" s="155"/>
      <c r="D38" s="156"/>
      <c r="E38" s="44" t="s">
        <v>36</v>
      </c>
      <c r="F38" s="47">
        <f>IF($C$2="National Currency",IF(Health_claims_data!E37=0,0,Health_claims_data!E37),IF($C$2="Current Exchange rate",IF(Health_claims_data!E37=0,0,Health_claims_data!E37/ECO!O40),IF($C$2="Constant Exchange rate",IF(Health_claims_data!E37=0,0,Health_claims_data!E37/ECO!O75))))</f>
        <v>264.47104519774012</v>
      </c>
      <c r="G38" s="47">
        <f>IF($C$2="National Currency",IF(Health_claims_data!F37=0,0,Health_claims_data!F37),IF($C$2="Current Exchange rate",IF(Health_claims_data!F37=0,0,Health_claims_data!F37/ECO!P40),IF($C$2="Constant Exchange rate",IF(Health_claims_data!F37=0,0,Health_claims_data!F37/ECO!P75))))</f>
        <v>312.5</v>
      </c>
      <c r="H38" s="47">
        <f>IF($C$2="National Currency",IF(Health_claims_data!G37=0,0,Health_claims_data!G37),IF($C$2="Current Exchange rate",IF(Health_claims_data!G37=0,0,Health_claims_data!G37/ECO!Q40),IF($C$2="Constant Exchange rate",IF(Health_claims_data!G37=0,0,Health_claims_data!G37/ECO!Q75))))</f>
        <v>267.30225988700568</v>
      </c>
      <c r="I38" s="47">
        <f>IF($C$2="National Currency",IF(Health_claims_data!H37=0,0,Health_claims_data!H37),IF($C$2="Current Exchange rate",IF(Health_claims_data!H37=0,0,Health_claims_data!H37/ECO!R40),IF($C$2="Constant Exchange rate",IF(Health_claims_data!H37=0,0,Health_claims_data!H37/ECO!R75))))</f>
        <v>317.4435028248588</v>
      </c>
      <c r="J38" s="47">
        <f>IF($C$2="National Currency",IF(Health_claims_data!I37=0,0,Health_claims_data!I37),IF($C$2="Current Exchange rate",IF(Health_claims_data!I37=0,0,Health_claims_data!I37/ECO!S40),IF($C$2="Constant Exchange rate",IF(Health_claims_data!I37=0,0,Health_claims_data!I37/ECO!S75))))</f>
        <v>369.70338983050851</v>
      </c>
      <c r="K38" s="47">
        <f>IF($C$2="National Currency",IF(Health_claims_data!J37=0,0,Health_claims_data!J37),IF($C$2="Current Exchange rate",IF(Health_claims_data!J37=0,0,Health_claims_data!J37/ECO!T40),IF($C$2="Constant Exchange rate",IF(Health_claims_data!J37=0,0,Health_claims_data!J37/ECO!T75))))</f>
        <v>438.9124293785311</v>
      </c>
      <c r="L38" s="47">
        <f>IF($C$2="National Currency",IF(Health_claims_data!K37=0,0,Health_claims_data!K37),IF($C$2="Current Exchange rate",IF(Health_claims_data!K37=0,0,Health_claims_data!K37/ECO!U40),IF($C$2="Constant Exchange rate",IF(Health_claims_data!K37=0,0,Health_claims_data!K37/ECO!U75))))</f>
        <v>479.51977401129943</v>
      </c>
      <c r="M38" s="47">
        <f>IF($C$2="National Currency",IF(Health_claims_data!L37=0,0,Health_claims_data!L37),IF($C$2="Current Exchange rate",IF(Health_claims_data!L37=0,0,Health_claims_data!L37/ECO!V40),IF($C$2="Constant Exchange rate",IF(Health_claims_data!L37=0,0,Health_claims_data!L37/ECO!V75))))</f>
        <v>534.25141242937855</v>
      </c>
      <c r="N38" s="47">
        <f>IF($C$2="National Currency",IF(Health_claims_data!M37=0,0,Health_claims_data!M37),IF($C$2="Current Exchange rate",IF(Health_claims_data!M37=0,0,Health_claims_data!M37/ECO!W40),IF($C$2="Constant Exchange rate",IF(Health_claims_data!M37=0,0,Health_claims_data!M37/ECO!W75))))</f>
        <v>545.19774011299432</v>
      </c>
      <c r="O38" s="47">
        <f>IF($C$2="National Currency",IF(Health_claims_data!N37=0,0,Health_claims_data!N37),IF($C$2="Current Exchange rate",IF(Health_claims_data!N37=0,0,Health_claims_data!N37/ECO!X40),IF($C$2="Constant Exchange rate",IF(Health_claims_data!N37=0,0,Health_claims_data!N37/ECO!X75))))</f>
        <v>624.29378531073451</v>
      </c>
      <c r="P38" s="134">
        <f>IF($C$2="National Currency",IF(Health_claims_data!O37=0,0,Health_claims_data!O37),IF($C$2="Current Exchange rate",IF(Health_claims_data!O37=0,0,Health_claims_data!O37/ECO!Y40),IF($C$2="Constant Exchange rate",IF(Health_claims_data!O37=0,0,Health_claims_data!O37/ECO!Y75))))</f>
        <v>0</v>
      </c>
      <c r="Q38" s="46">
        <f t="shared" si="1"/>
        <v>5.6659605261798179E-3</v>
      </c>
      <c r="R38" s="46">
        <f t="shared" si="2"/>
        <v>0.14507772020725396</v>
      </c>
      <c r="S38" s="46">
        <f t="shared" si="3"/>
        <v>1.3605373693893847</v>
      </c>
    </row>
    <row r="39" spans="3:39" ht="15" x14ac:dyDescent="0.25">
      <c r="C39" s="155"/>
      <c r="D39" s="156"/>
      <c r="E39" s="44" t="s">
        <v>56</v>
      </c>
      <c r="F39" s="48">
        <f>IF($C$2="National Currency",IF(Health_claims_data!E38=0,0,Health_claims_data!E38),IF($C$2="Current Exchange rate",IF(Health_claims_data!E38=0,0,Health_claims_data!E38/ECO!O41),IF($C$2="Constant Exchange rate",IF(Health_claims_data!E38=0,0,Health_claims_data!E38/ECO!O76))))</f>
        <v>3310.412465637557</v>
      </c>
      <c r="G39" s="48">
        <f>IF($C$2="National Currency",IF(Health_claims_data!F38=0,0,Health_claims_data!F38),IF($C$2="Current Exchange rate",IF(Health_claims_data!F38=0,0,Health_claims_data!F38/ECO!P41),IF($C$2="Constant Exchange rate",IF(Health_claims_data!F38=0,0,Health_claims_data!F38/ECO!P76))))</f>
        <v>3549.0589893148313</v>
      </c>
      <c r="H39" s="48">
        <f>IF($C$2="National Currency",IF(Health_claims_data!G38=0,0,Health_claims_data!G38),IF($C$2="Current Exchange rate",IF(Health_claims_data!G38=0,0,Health_claims_data!G38/ECO!Q41),IF($C$2="Constant Exchange rate",IF(Health_claims_data!G38=0,0,Health_claims_data!G38/ECO!Q76))))</f>
        <v>3823.3706731856651</v>
      </c>
      <c r="I39" s="48">
        <f>IF($C$2="National Currency",IF(Health_claims_data!H38=0,0,Health_claims_data!H38),IF($C$2="Current Exchange rate",IF(Health_claims_data!H38=0,0,Health_claims_data!H38/ECO!R41),IF($C$2="Constant Exchange rate",IF(Health_claims_data!H38=0,0,Health_claims_data!H38/ECO!R76))))</f>
        <v>4058.8105009425676</v>
      </c>
      <c r="J39" s="48">
        <f>IF($C$2="National Currency",IF(Health_claims_data!I38=0,0,Health_claims_data!I38),IF($C$2="Current Exchange rate",IF(Health_claims_data!I38=0,0,Health_claims_data!I38/ECO!S41),IF($C$2="Constant Exchange rate",IF(Health_claims_data!I38=0,0,Health_claims_data!I38/ECO!S76))))</f>
        <v>3834.7249988287967</v>
      </c>
      <c r="K39" s="48">
        <f>IF($C$2="National Currency",IF(Health_claims_data!J38=0,0,Health_claims_data!J38),IF($C$2="Current Exchange rate",IF(Health_claims_data!J38=0,0,Health_claims_data!J38/ECO!T41),IF($C$2="Constant Exchange rate",IF(Health_claims_data!J38=0,0,Health_claims_data!J38/ECO!T76))))</f>
        <v>3938.3868719032544</v>
      </c>
      <c r="L39" s="48">
        <f>IF($C$2="National Currency",IF(Health_claims_data!K38=0,0,Health_claims_data!K38),IF($C$2="Current Exchange rate",IF(Health_claims_data!K38=0,0,Health_claims_data!K38/ECO!U41),IF($C$2="Constant Exchange rate",IF(Health_claims_data!K38=0,0,Health_claims_data!K38/ECO!U76))))</f>
        <v>4682.9628580240624</v>
      </c>
      <c r="M39" s="48">
        <f>IF($C$2="National Currency",IF(Health_claims_data!L38=0,0,Health_claims_data!L38),IF($C$2="Current Exchange rate",IF(Health_claims_data!L38=0,0,Health_claims_data!L38/ECO!V41),IF($C$2="Constant Exchange rate",IF(Health_claims_data!L38=0,0,Health_claims_data!L38/ECO!V76))))</f>
        <v>4585.1399630779042</v>
      </c>
      <c r="N39" s="48">
        <f>IF($C$2="National Currency",IF(Health_claims_data!M38=0,0,Health_claims_data!M38),IF($C$2="Current Exchange rate",IF(Health_claims_data!M38=0,0,Health_claims_data!M38/ECO!W41),IF($C$2="Constant Exchange rate",IF(Health_claims_data!M38=0,0,Health_claims_data!M38/ECO!W76))))</f>
        <v>4713.6383021738593</v>
      </c>
      <c r="O39" s="48">
        <f>IF($C$2="National Currency",IF(Health_claims_data!N38=0,0,Health_claims_data!N38),IF($C$2="Current Exchange rate",IF(Health_claims_data!N38=0,0,Health_claims_data!N38/ECO!X41),IF($C$2="Constant Exchange rate",IF(Health_claims_data!N38=0,0,Health_claims_data!N38/ECO!X76))))</f>
        <v>4645.0287097645369</v>
      </c>
      <c r="P39" s="135">
        <f>IF($C$2="National Currency",IF(Health_claims_data!O38=0,0,Health_claims_data!O38),IF($C$2="Current Exchange rate",IF(Health_claims_data!O38=0,0,Health_claims_data!O38/ECO!Y41),IF($C$2="Constant Exchange rate",IF(Health_claims_data!O38=0,0,Health_claims_data!O38/ECO!Y76))))</f>
        <v>0</v>
      </c>
      <c r="Q39" s="46">
        <f t="shared" si="1"/>
        <v>4.2157314283367574E-2</v>
      </c>
      <c r="R39" s="46">
        <f t="shared" si="2"/>
        <v>-1.4555548816225561E-2</v>
      </c>
      <c r="S39" s="46">
        <f t="shared" si="3"/>
        <v>0.40315708630886404</v>
      </c>
    </row>
    <row r="40" spans="3:39" ht="15.75" thickBot="1" x14ac:dyDescent="0.3">
      <c r="C40" s="151"/>
      <c r="D40" s="152"/>
      <c r="E40" s="49" t="s">
        <v>57</v>
      </c>
      <c r="F40" s="50">
        <f t="shared" ref="F40:O40" si="4">SUM(F8:F39)</f>
        <v>49167.185593929062</v>
      </c>
      <c r="G40" s="50">
        <f t="shared" si="4"/>
        <v>52327.97845740708</v>
      </c>
      <c r="H40" s="50">
        <f t="shared" si="4"/>
        <v>54306.055799930618</v>
      </c>
      <c r="I40" s="50">
        <f t="shared" si="4"/>
        <v>88377.218833484512</v>
      </c>
      <c r="J40" s="50">
        <f t="shared" si="4"/>
        <v>92577.845851979553</v>
      </c>
      <c r="K40" s="50">
        <f t="shared" si="4"/>
        <v>96414.023836852342</v>
      </c>
      <c r="L40" s="50">
        <f t="shared" si="4"/>
        <v>103848.41336563228</v>
      </c>
      <c r="M40" s="50">
        <f t="shared" si="4"/>
        <v>106413.64461229244</v>
      </c>
      <c r="N40" s="50">
        <f t="shared" si="4"/>
        <v>107717.44498227967</v>
      </c>
      <c r="O40" s="50">
        <f t="shared" si="4"/>
        <v>110183.22179022565</v>
      </c>
      <c r="P40" s="136" t="s">
        <v>132</v>
      </c>
      <c r="Q40" s="46">
        <f t="shared" si="1"/>
        <v>1</v>
      </c>
      <c r="R40" s="149"/>
      <c r="S40" s="149"/>
    </row>
    <row r="41" spans="3:39" ht="17.25" customHeight="1" thickTop="1" thickBot="1" x14ac:dyDescent="0.3">
      <c r="C41" s="153"/>
      <c r="D41" s="154"/>
      <c r="E41" s="51" t="s">
        <v>58</v>
      </c>
      <c r="F41" s="50">
        <v>49143.04296875</v>
      </c>
      <c r="G41" s="50">
        <v>52292.4921875</v>
      </c>
      <c r="H41" s="50">
        <v>54254.9765625</v>
      </c>
      <c r="I41" s="50">
        <v>56982.9921875</v>
      </c>
      <c r="J41" s="50">
        <v>59311.4375</v>
      </c>
      <c r="K41" s="50">
        <v>61887.50390625</v>
      </c>
      <c r="L41" s="50">
        <v>66272.578125</v>
      </c>
      <c r="M41" s="50">
        <v>67581.140625</v>
      </c>
      <c r="N41" s="50">
        <v>70476.5625</v>
      </c>
      <c r="O41" s="50">
        <v>71777.65625</v>
      </c>
      <c r="P41" s="137" t="s">
        <v>132</v>
      </c>
      <c r="Q41" s="46">
        <f>O41/$O$40</f>
        <v>0.65143907651071598</v>
      </c>
      <c r="R41" s="46">
        <f>IF(OR(O41=0, N41=0),"-",O41/N41-1)</f>
        <v>1.846136791929931E-2</v>
      </c>
      <c r="S41" s="46">
        <f t="shared" si="3"/>
        <v>0.4605863193218076</v>
      </c>
    </row>
    <row r="42" spans="3:39" ht="15.75" thickTop="1" x14ac:dyDescent="0.25">
      <c r="E42" s="51" t="s">
        <v>59</v>
      </c>
      <c r="F42" s="54"/>
      <c r="G42" s="54">
        <f t="shared" ref="G42:O42" si="5">G41/F41-1</f>
        <v>6.4087387115053795E-2</v>
      </c>
      <c r="H42" s="54">
        <f t="shared" si="5"/>
        <v>3.7528989208686303E-2</v>
      </c>
      <c r="I42" s="54">
        <f t="shared" si="5"/>
        <v>5.0281389797623754E-2</v>
      </c>
      <c r="J42" s="54">
        <f t="shared" si="5"/>
        <v>4.0862110308955923E-2</v>
      </c>
      <c r="K42" s="54">
        <f t="shared" si="5"/>
        <v>4.3432877617407328E-2</v>
      </c>
      <c r="L42" s="54">
        <f t="shared" si="5"/>
        <v>7.0855567634343641E-2</v>
      </c>
      <c r="M42" s="54">
        <f t="shared" si="5"/>
        <v>1.9745157605485897E-2</v>
      </c>
      <c r="N42" s="54">
        <f t="shared" si="5"/>
        <v>4.2843637266591239E-2</v>
      </c>
      <c r="O42" s="54">
        <f t="shared" si="5"/>
        <v>1.846136791929931E-2</v>
      </c>
      <c r="P42" s="55"/>
    </row>
    <row r="43" spans="3:39" x14ac:dyDescent="0.15">
      <c r="P43" s="2" t="s">
        <v>45</v>
      </c>
    </row>
    <row r="46" spans="3:39" ht="18.75" x14ac:dyDescent="0.15">
      <c r="C46" s="160" t="s">
        <v>60</v>
      </c>
      <c r="D46" s="161"/>
      <c r="E46" s="167" t="s">
        <v>107</v>
      </c>
      <c r="F46" s="168"/>
      <c r="G46" s="168"/>
      <c r="H46" s="168"/>
      <c r="I46" s="168"/>
      <c r="J46" s="168"/>
      <c r="K46" s="168"/>
      <c r="L46" s="168"/>
      <c r="M46" s="168"/>
      <c r="N46" s="168"/>
      <c r="O46" s="168"/>
      <c r="P46" s="169"/>
    </row>
    <row r="47" spans="3:39" ht="15" x14ac:dyDescent="0.15">
      <c r="C47" s="162" t="s">
        <v>52</v>
      </c>
      <c r="D47" s="163"/>
      <c r="E47" s="56">
        <v>2</v>
      </c>
      <c r="F47" s="57">
        <v>2004</v>
      </c>
      <c r="G47" s="57">
        <f t="shared" ref="G47:P47" si="6">F47+1</f>
        <v>2005</v>
      </c>
      <c r="H47" s="57">
        <f t="shared" si="6"/>
        <v>2006</v>
      </c>
      <c r="I47" s="57">
        <f t="shared" si="6"/>
        <v>2007</v>
      </c>
      <c r="J47" s="57">
        <f t="shared" si="6"/>
        <v>2008</v>
      </c>
      <c r="K47" s="57">
        <f t="shared" si="6"/>
        <v>2009</v>
      </c>
      <c r="L47" s="57">
        <f t="shared" si="6"/>
        <v>2010</v>
      </c>
      <c r="M47" s="57">
        <f t="shared" si="6"/>
        <v>2011</v>
      </c>
      <c r="N47" s="57">
        <f t="shared" si="6"/>
        <v>2012</v>
      </c>
      <c r="O47" s="41">
        <f t="shared" si="6"/>
        <v>2013</v>
      </c>
      <c r="P47" s="41">
        <f t="shared" si="6"/>
        <v>2014</v>
      </c>
      <c r="Q47" s="42" t="s">
        <v>61</v>
      </c>
      <c r="R47" s="101" t="s">
        <v>54</v>
      </c>
      <c r="S47" s="102" t="s">
        <v>55</v>
      </c>
    </row>
    <row r="48" spans="3:39" ht="15" x14ac:dyDescent="0.25">
      <c r="C48" s="155"/>
      <c r="D48" s="156"/>
      <c r="E48" s="44" t="s">
        <v>4</v>
      </c>
      <c r="F48" s="45">
        <f>IF($C$2="National Currency",IF(Health_claims_data!E44=0,0,Health_claims_data!E7),IF($C$2="Current Exchange rate",IF(Health_claims_data!E44=0,0,Health_claims_data!E44/ECO!O10),IF($C$2="Constant Exchange rate",IF(Health_claims_data!E44=0,0,Health_claims_data!E44/ECO!O45))))</f>
        <v>971</v>
      </c>
      <c r="G48" s="45">
        <f>IF($C$2="National Currency",IF(Health_claims_data!F44=0,0,Health_claims_data!F7),IF($C$2="Current Exchange rate",IF(Health_claims_data!F44=0,0,Health_claims_data!F44/ECO!P10),IF($C$2="Constant Exchange rate",IF(Health_claims_data!F44=0,0,Health_claims_data!F44/ECO!P45))))</f>
        <v>989</v>
      </c>
      <c r="H48" s="45">
        <f>IF($C$2="National Currency",IF(Health_claims_data!G44=0,0,Health_claims_data!G7),IF($C$2="Current Exchange rate",IF(Health_claims_data!G44=0,0,Health_claims_data!G44/ECO!Q10),IF($C$2="Constant Exchange rate",IF(Health_claims_data!G44=0,0,Health_claims_data!G44/ECO!Q45))))</f>
        <v>997</v>
      </c>
      <c r="I48" s="45">
        <f>IF($C$2="National Currency",IF(Health_claims_data!H44=0,0,Health_claims_data!H7),IF($C$2="Current Exchange rate",IF(Health_claims_data!H44=0,0,Health_claims_data!H44/ECO!R10),IF($C$2="Constant Exchange rate",IF(Health_claims_data!H44=0,0,Health_claims_data!H44/ECO!R45))))</f>
        <v>1024</v>
      </c>
      <c r="J48" s="45">
        <f>IF($C$2="National Currency",IF(Health_claims_data!I44=0,0,Health_claims_data!I7),IF($C$2="Current Exchange rate",IF(Health_claims_data!I44=0,0,Health_claims_data!I44/ECO!S10),IF($C$2="Constant Exchange rate",IF(Health_claims_data!I44=0,0,Health_claims_data!I44/ECO!S45))))</f>
        <v>1047</v>
      </c>
      <c r="K48" s="45">
        <f>IF($C$2="National Currency",IF(Health_claims_data!J44=0,0,Health_claims_data!J7),IF($C$2="Current Exchange rate",IF(Health_claims_data!J44=0,0,Health_claims_data!J44/ECO!T10),IF($C$2="Constant Exchange rate",IF(Health_claims_data!J44=0,0,Health_claims_data!J44/ECO!T45))))</f>
        <v>1056</v>
      </c>
      <c r="L48" s="45">
        <f>IF($C$2="National Currency",IF(Health_claims_data!K44=0,0,Health_claims_data!K7),IF($C$2="Current Exchange rate",IF(Health_claims_data!K44=0,0,Health_claims_data!K44/ECO!U10),IF($C$2="Constant Exchange rate",IF(Health_claims_data!K44=0,0,Health_claims_data!K44/ECO!U45))))</f>
        <v>1085</v>
      </c>
      <c r="M48" s="45">
        <f>IF($C$2="National Currency",IF(Health_claims_data!L44=0,0,Health_claims_data!L7),IF($C$2="Current Exchange rate",IF(Health_claims_data!L44=0,0,Health_claims_data!L44/ECO!V10),IF($C$2="Constant Exchange rate",IF(Health_claims_data!L44=0,0,Health_claims_data!L44/ECO!V45))))</f>
        <v>1103</v>
      </c>
      <c r="N48" s="45">
        <f>IF($C$2="National Currency",IF(Health_claims_data!M44=0,0,Health_claims_data!M7),IF($C$2="Current Exchange rate",IF(Health_claims_data!M44=0,0,Health_claims_data!M44/ECO!W10),IF($C$2="Constant Exchange rate",IF(Health_claims_data!M44=0,0,Health_claims_data!M44/ECO!W45))))</f>
        <v>1138</v>
      </c>
      <c r="O48" s="45">
        <f>IF($C$2="National Currency",IF(Health_claims_data!N44=0,0,Health_claims_data!N7),IF($C$2="Current Exchange rate",IF(Health_claims_data!N44=0,0,Health_claims_data!N44/ECO!X10),IF($C$2="Constant Exchange rate",IF(Health_claims_data!N44=0,0,Health_claims_data!N44/ECO!X45))))</f>
        <v>1184</v>
      </c>
      <c r="P48" s="45">
        <f>IF($C$2="National Currency",IF(Health_claims_data!O44=0,0,Health_claims_data!O7),IF($C$2="Current Exchange rate",IF(Health_claims_data!O44=0,0,Health_claims_data!O44/ECO!Y10),IF($C$2="Constant Exchange rate",IF(Health_claims_data!O44=0,0,Health_claims_data!O44/ECO!Y45))))</f>
        <v>1219</v>
      </c>
      <c r="Q48" s="46">
        <f>P48/$P$80</f>
        <v>1.2804730641591764E-2</v>
      </c>
      <c r="R48" s="46">
        <f>IF(OR(P48=0, O48=0),"-",P48/O48-1)</f>
        <v>2.9560810810810745E-2</v>
      </c>
      <c r="S48" s="46">
        <f>IF(OR(P48=0, G48=0),"-",P48/G48-1)</f>
        <v>0.23255813953488369</v>
      </c>
    </row>
    <row r="49" spans="3:19" ht="15" x14ac:dyDescent="0.25">
      <c r="C49" s="155"/>
      <c r="D49" s="156"/>
      <c r="E49" s="44" t="s">
        <v>5</v>
      </c>
      <c r="F49" s="47">
        <f>IF($C$2="National Currency",IF(Health_claims_data!E45=0,0,Health_claims_data!E8),IF($C$2="Current Exchange rate",IF(Health_claims_data!E45=0,0,Health_claims_data!E45/ECO!O11),IF($C$2="Constant Exchange rate",IF(Health_claims_data!E45=0,0,Health_claims_data!E45/ECO!O46))))</f>
        <v>587.55660517000013</v>
      </c>
      <c r="G49" s="47">
        <f>IF($C$2="National Currency",IF(Health_claims_data!F45=0,0,Health_claims_data!F8),IF($C$2="Current Exchange rate",IF(Health_claims_data!F45=0,0,Health_claims_data!F45/ECO!P11),IF($C$2="Constant Exchange rate",IF(Health_claims_data!F45=0,0,Health_claims_data!F45/ECO!P46))))</f>
        <v>629.21932312000001</v>
      </c>
      <c r="H49" s="47">
        <f>IF($C$2="National Currency",IF(Health_claims_data!G45=0,0,Health_claims_data!G8),IF($C$2="Current Exchange rate",IF(Health_claims_data!G45=0,0,Health_claims_data!G45/ECO!Q11),IF($C$2="Constant Exchange rate",IF(Health_claims_data!G45=0,0,Health_claims_data!G45/ECO!Q46))))</f>
        <v>660.92194853000001</v>
      </c>
      <c r="I49" s="47">
        <f>IF($C$2="National Currency",IF(Health_claims_data!H45=0,0,Health_claims_data!H8),IF($C$2="Current Exchange rate",IF(Health_claims_data!H45=0,0,Health_claims_data!H45/ECO!R11),IF($C$2="Constant Exchange rate",IF(Health_claims_data!H45=0,0,Health_claims_data!H45/ECO!R46))))</f>
        <v>720.76443431999996</v>
      </c>
      <c r="J49" s="47">
        <f>IF($C$2="National Currency",IF(Health_claims_data!I45=0,0,Health_claims_data!I8),IF($C$2="Current Exchange rate",IF(Health_claims_data!I45=0,0,Health_claims_data!I45/ECO!S11),IF($C$2="Constant Exchange rate",IF(Health_claims_data!I45=0,0,Health_claims_data!I45/ECO!S46))))</f>
        <v>777.86754164000013</v>
      </c>
      <c r="K49" s="47">
        <f>IF($C$2="National Currency",IF(Health_claims_data!J45=0,0,Health_claims_data!J8),IF($C$2="Current Exchange rate",IF(Health_claims_data!J45=0,0,Health_claims_data!J45/ECO!T11),IF($C$2="Constant Exchange rate",IF(Health_claims_data!J45=0,0,Health_claims_data!J45/ECO!T46))))</f>
        <v>808.00903776999996</v>
      </c>
      <c r="L49" s="47">
        <f>IF($C$2="National Currency",IF(Health_claims_data!K45=0,0,Health_claims_data!K8),IF($C$2="Current Exchange rate",IF(Health_claims_data!K45=0,0,Health_claims_data!K45/ECO!U11),IF($C$2="Constant Exchange rate",IF(Health_claims_data!K45=0,0,Health_claims_data!K45/ECO!U46))))</f>
        <v>824.32168131999993</v>
      </c>
      <c r="M49" s="47">
        <f>IF($C$2="National Currency",IF(Health_claims_data!L45=0,0,Health_claims_data!L8),IF($C$2="Current Exchange rate",IF(Health_claims_data!L45=0,0,Health_claims_data!L45/ECO!V11),IF($C$2="Constant Exchange rate",IF(Health_claims_data!L45=0,0,Health_claims_data!L45/ECO!V46))))</f>
        <v>860.66276285999993</v>
      </c>
      <c r="N49" s="47">
        <f>IF($C$2="National Currency",IF(Health_claims_data!M45=0,0,Health_claims_data!M8),IF($C$2="Current Exchange rate",IF(Health_claims_data!M45=0,0,Health_claims_data!M45/ECO!W11),IF($C$2="Constant Exchange rate",IF(Health_claims_data!M45=0,0,Health_claims_data!M45/ECO!W46))))</f>
        <v>888.20696371999998</v>
      </c>
      <c r="O49" s="47">
        <f>IF($C$2="National Currency",IF(Health_claims_data!N45=0,0,Health_claims_data!N8),IF($C$2="Current Exchange rate",IF(Health_claims_data!N45=0,0,Health_claims_data!N45/ECO!X11),IF($C$2="Constant Exchange rate",IF(Health_claims_data!N45=0,0,Health_claims_data!N45/ECO!X46))))</f>
        <v>931.47935540000014</v>
      </c>
      <c r="P49" s="47">
        <f>IF($C$2="National Currency",IF(Health_claims_data!O45=0,0,Health_claims_data!O8),IF($C$2="Current Exchange rate",IF(Health_claims_data!O45=0,0,Health_claims_data!O45/ECO!Y11),IF($C$2="Constant Exchange rate",IF(Health_claims_data!O45=0,0,Health_claims_data!O45/ECO!Y46))))</f>
        <v>970.66826327000001</v>
      </c>
      <c r="Q49" s="46">
        <f t="shared" ref="Q49:Q81" si="7">P49/$P$80</f>
        <v>1.019618183225105E-2</v>
      </c>
      <c r="R49" s="46">
        <f t="shared" ref="R49:R79" si="8">IF(OR(P49=0, O49=0),"-",P49/O49-1)</f>
        <v>4.2071686981372869E-2</v>
      </c>
      <c r="S49" s="46">
        <f t="shared" ref="S49:S79" si="9">IF(OR(P49=0, G49=0),"-",P49/G49-1)</f>
        <v>0.54265488614830959</v>
      </c>
    </row>
    <row r="50" spans="3:19" ht="15" x14ac:dyDescent="0.25">
      <c r="C50" s="155"/>
      <c r="D50" s="156"/>
      <c r="E50" s="44" t="s">
        <v>6</v>
      </c>
      <c r="F50" s="47">
        <f>IF($C$2="National Currency",IF(Health_claims_data!E46=0,0,Health_claims_data!E9),IF($C$2="Current Exchange rate",IF(Health_claims_data!E46=0,0,Health_claims_data!E46/ECO!O12),IF($C$2="Constant Exchange rate",IF(Health_claims_data!E46=0,0,Health_claims_data!E46/ECO!O47))))</f>
        <v>0</v>
      </c>
      <c r="G50" s="47">
        <f>IF($C$2="National Currency",IF(Health_claims_data!F46=0,0,Health_claims_data!F9),IF($C$2="Current Exchange rate",IF(Health_claims_data!F46=0,0,Health_claims_data!F46/ECO!P12),IF($C$2="Constant Exchange rate",IF(Health_claims_data!F46=0,0,Health_claims_data!F46/ECO!P47))))</f>
        <v>0</v>
      </c>
      <c r="H50" s="47">
        <f>IF($C$2="National Currency",IF(Health_claims_data!G46=0,0,Health_claims_data!G9),IF($C$2="Current Exchange rate",IF(Health_claims_data!G46=0,0,Health_claims_data!G46/ECO!Q12),IF($C$2="Constant Exchange rate",IF(Health_claims_data!G46=0,0,Health_claims_data!G46/ECO!Q47))))</f>
        <v>0</v>
      </c>
      <c r="I50" s="47">
        <f>IF($C$2="National Currency",IF(Health_claims_data!H46=0,0,Health_claims_data!H9),IF($C$2="Current Exchange rate",IF(Health_claims_data!H46=0,0,Health_claims_data!H46/ECO!R12),IF($C$2="Constant Exchange rate",IF(Health_claims_data!H46=0,0,Health_claims_data!H46/ECO!R47))))</f>
        <v>1.6822256876981287E-2</v>
      </c>
      <c r="J50" s="47">
        <f>IF($C$2="National Currency",IF(Health_claims_data!I46=0,0,Health_claims_data!I9),IF($C$2="Current Exchange rate",IF(Health_claims_data!I46=0,0,Health_claims_data!I46/ECO!S12),IF($C$2="Constant Exchange rate",IF(Health_claims_data!I46=0,0,Health_claims_data!I46/ECO!S47))))</f>
        <v>8.1417271704673291E-3</v>
      </c>
      <c r="K50" s="47">
        <f>IF($C$2="National Currency",IF(Health_claims_data!J46=0,0,Health_claims_data!J9),IF($C$2="Current Exchange rate",IF(Health_claims_data!J46=0,0,Health_claims_data!J46/ECO!T12),IF($C$2="Constant Exchange rate",IF(Health_claims_data!J46=0,0,Health_claims_data!J46/ECO!T47))))</f>
        <v>1.0760425401370285E-2</v>
      </c>
      <c r="L50" s="47">
        <f>IF($C$2="National Currency",IF(Health_claims_data!K46=0,0,Health_claims_data!K9),IF($C$2="Current Exchange rate",IF(Health_claims_data!K46=0,0,Health_claims_data!K46/ECO!U12),IF($C$2="Constant Exchange rate",IF(Health_claims_data!K46=0,0,Health_claims_data!K46/ECO!U47))))</f>
        <v>8.3341854995398288E-3</v>
      </c>
      <c r="M50" s="47">
        <f>IF($C$2="National Currency",IF(Health_claims_data!L46=0,0,Health_claims_data!L9),IF($C$2="Current Exchange rate",IF(Health_claims_data!L46=0,0,Health_claims_data!L46/ECO!V12),IF($C$2="Constant Exchange rate",IF(Health_claims_data!L46=0,0,Health_claims_data!L46/ECO!V47))))</f>
        <v>1.2271193373555579E-2</v>
      </c>
      <c r="N50" s="47">
        <f>IF($C$2="National Currency",IF(Health_claims_data!M46=0,0,Health_claims_data!M9),IF($C$2="Current Exchange rate",IF(Health_claims_data!M46=0,0,Health_claims_data!M46/ECO!W12),IF($C$2="Constant Exchange rate",IF(Health_claims_data!M46=0,0,Health_claims_data!M46/ECO!W47))))</f>
        <v>0.51129972389814915</v>
      </c>
      <c r="O50" s="47">
        <f>IF($C$2="National Currency",IF(Health_claims_data!N46=0,0,Health_claims_data!N9),IF($C$2="Current Exchange rate",IF(Health_claims_data!N46=0,0,Health_claims_data!N46/ECO!X12),IF($C$2="Constant Exchange rate",IF(Health_claims_data!N46=0,0,Health_claims_data!N46/ECO!X47))))</f>
        <v>12.782493097453727</v>
      </c>
      <c r="P50" s="47">
        <f>IF($C$2="National Currency",IF(Health_claims_data!O46=0,0,Health_claims_data!O9),IF($C$2="Current Exchange rate",IF(Health_claims_data!O46=0,0,Health_claims_data!O46/ECO!Y12),IF($C$2="Constant Exchange rate",IF(Health_claims_data!O46=0,0,Health_claims_data!O46/ECO!Y47))))</f>
        <v>12.782493097453727</v>
      </c>
      <c r="Q50" s="46">
        <f t="shared" si="7"/>
        <v>1.3427102628457832E-4</v>
      </c>
      <c r="R50" s="46">
        <f t="shared" si="8"/>
        <v>0</v>
      </c>
      <c r="S50" s="46" t="str">
        <f t="shared" si="9"/>
        <v>-</v>
      </c>
    </row>
    <row r="51" spans="3:19" ht="15" x14ac:dyDescent="0.25">
      <c r="C51" s="155"/>
      <c r="D51" s="156"/>
      <c r="E51" s="44" t="s">
        <v>8</v>
      </c>
      <c r="F51" s="47">
        <f>IF($C$2="National Currency",IF(Health_claims_data!E47=0,0,Health_claims_data!E10),IF($C$2="Current Exchange rate",IF(Health_claims_data!E47=0,0,Health_claims_data!E47/ECO!O13),IF($C$2="Constant Exchange rate",IF(Health_claims_data!E47=0,0,Health_claims_data!E47/ECO!O48))))</f>
        <v>4843.587824351298</v>
      </c>
      <c r="G51" s="47">
        <f>IF($C$2="National Currency",IF(Health_claims_data!F47=0,0,Health_claims_data!F10),IF($C$2="Current Exchange rate",IF(Health_claims_data!F47=0,0,Health_claims_data!F47/ECO!P13),IF($C$2="Constant Exchange rate",IF(Health_claims_data!F47=0,0,Health_claims_data!F47/ECO!P48))))</f>
        <v>4801.6267465069859</v>
      </c>
      <c r="H51" s="47">
        <f>IF($C$2="National Currency",IF(Health_claims_data!G47=0,0,Health_claims_data!G10),IF($C$2="Current Exchange rate",IF(Health_claims_data!G47=0,0,Health_claims_data!G47/ECO!Q13),IF($C$2="Constant Exchange rate",IF(Health_claims_data!G47=0,0,Health_claims_data!G47/ECO!Q48))))</f>
        <v>4774.0901530272795</v>
      </c>
      <c r="I51" s="47">
        <f>IF($C$2="National Currency",IF(Health_claims_data!H47=0,0,Health_claims_data!H10),IF($C$2="Current Exchange rate",IF(Health_claims_data!H47=0,0,Health_claims_data!H47/ECO!R13),IF($C$2="Constant Exchange rate",IF(Health_claims_data!H47=0,0,Health_claims_data!H47/ECO!R48))))</f>
        <v>4932.2164005322693</v>
      </c>
      <c r="J51" s="47">
        <f>IF($C$2="National Currency",IF(Health_claims_data!I47=0,0,Health_claims_data!I10),IF($C$2="Current Exchange rate",IF(Health_claims_data!I47=0,0,Health_claims_data!I47/ECO!S13),IF($C$2="Constant Exchange rate",IF(Health_claims_data!I47=0,0,Health_claims_data!I47/ECO!S48))))</f>
        <v>5269.0299318030611</v>
      </c>
      <c r="K51" s="47">
        <f>IF($C$2="National Currency",IF(Health_claims_data!J47=0,0,Health_claims_data!J10),IF($C$2="Current Exchange rate",IF(Health_claims_data!J47=0,0,Health_claims_data!J47/ECO!T13),IF($C$2="Constant Exchange rate",IF(Health_claims_data!J47=0,0,Health_claims_data!J47/ECO!T48))))</f>
        <v>5464.6223960412508</v>
      </c>
      <c r="L51" s="47">
        <f>IF($C$2="National Currency",IF(Health_claims_data!K47=0,0,Health_claims_data!K10),IF($C$2="Current Exchange rate",IF(Health_claims_data!K47=0,0,Health_claims_data!K47/ECO!U13),IF($C$2="Constant Exchange rate",IF(Health_claims_data!K47=0,0,Health_claims_data!K47/ECO!U48))))</f>
        <v>5636.75130405855</v>
      </c>
      <c r="M51" s="47">
        <f>IF($C$2="National Currency",IF(Health_claims_data!L47=0,0,Health_claims_data!L10),IF($C$2="Current Exchange rate",IF(Health_claims_data!L47=0,0,Health_claims_data!L47/ECO!V13),IF($C$2="Constant Exchange rate",IF(Health_claims_data!L47=0,0,Health_claims_data!L47/ECO!V48))))</f>
        <v>5838.0555979707251</v>
      </c>
      <c r="N51" s="47">
        <f>IF($C$2="National Currency",IF(Health_claims_data!M47=0,0,Health_claims_data!M10),IF($C$2="Current Exchange rate",IF(Health_claims_data!M47=0,0,Health_claims_data!M47/ECO!W13),IF($C$2="Constant Exchange rate",IF(Health_claims_data!M47=0,0,Health_claims_data!M47/ECO!W48))))</f>
        <v>5458.7656852960745</v>
      </c>
      <c r="O51" s="47">
        <f>IF($C$2="National Currency",IF(Health_claims_data!N47=0,0,Health_claims_data!N10),IF($C$2="Current Exchange rate",IF(Health_claims_data!N47=0,0,Health_claims_data!N47/ECO!X13),IF($C$2="Constant Exchange rate",IF(Health_claims_data!N47=0,0,Health_claims_data!N47/ECO!X48))))</f>
        <v>5800.7614429474388</v>
      </c>
      <c r="P51" s="47">
        <f>IF($C$2="National Currency",IF(Health_claims_data!O47=0,0,Health_claims_data!O10),IF($C$2="Current Exchange rate",IF(Health_claims_data!O47=0,0,Health_claims_data!O47/ECO!Y13),IF($C$2="Constant Exchange rate",IF(Health_claims_data!O47=0,0,Health_claims_data!O47/ECO!Y48))))</f>
        <v>6024.9733865602129</v>
      </c>
      <c r="Q51" s="46">
        <f t="shared" si="7"/>
        <v>6.3288073287664032E-2</v>
      </c>
      <c r="R51" s="46">
        <f t="shared" si="8"/>
        <v>3.865215727589888E-2</v>
      </c>
      <c r="S51" s="46">
        <f t="shared" si="9"/>
        <v>0.25477753782989665</v>
      </c>
    </row>
    <row r="52" spans="3:19" ht="15" x14ac:dyDescent="0.25">
      <c r="C52" s="155"/>
      <c r="D52" s="156"/>
      <c r="E52" s="44" t="s">
        <v>10</v>
      </c>
      <c r="F52" s="47">
        <f>IF($C$2="National Currency",IF(Health_claims_data!E48=0,0,Health_claims_data!E11),IF($C$2="Current Exchange rate",IF(Health_claims_data!E48=0,0,Health_claims_data!E48/ECO!O14),IF($C$2="Constant Exchange rate",IF(Health_claims_data!E48=0,0,Health_claims_data!E48/ECO!O49))))</f>
        <v>0</v>
      </c>
      <c r="G52" s="47">
        <f>IF($C$2="National Currency",IF(Health_claims_data!F48=0,0,Health_claims_data!F11),IF($C$2="Current Exchange rate",IF(Health_claims_data!F48=0,0,Health_claims_data!F48/ECO!P14),IF($C$2="Constant Exchange rate",IF(Health_claims_data!F48=0,0,Health_claims_data!F48/ECO!P49))))</f>
        <v>0</v>
      </c>
      <c r="H52" s="47">
        <f>IF($C$2="National Currency",IF(Health_claims_data!G48=0,0,Health_claims_data!G11),IF($C$2="Current Exchange rate",IF(Health_claims_data!G48=0,0,Health_claims_data!G48/ECO!Q14),IF($C$2="Constant Exchange rate",IF(Health_claims_data!G48=0,0,Health_claims_data!G48/ECO!Q49))))</f>
        <v>0</v>
      </c>
      <c r="I52" s="47">
        <f>IF($C$2="National Currency",IF(Health_claims_data!H48=0,0,Health_claims_data!H11),IF($C$2="Current Exchange rate",IF(Health_claims_data!H48=0,0,Health_claims_data!H48/ECO!R14),IF($C$2="Constant Exchange rate",IF(Health_claims_data!H48=0,0,Health_claims_data!H48/ECO!R49))))</f>
        <v>0</v>
      </c>
      <c r="J52" s="47">
        <f>IF($C$2="National Currency",IF(Health_claims_data!I48=0,0,Health_claims_data!I11),IF($C$2="Current Exchange rate",IF(Health_claims_data!I48=0,0,Health_claims_data!I48/ECO!S14),IF($C$2="Constant Exchange rate",IF(Health_claims_data!I48=0,0,Health_claims_data!I48/ECO!S49))))</f>
        <v>45</v>
      </c>
      <c r="K52" s="47">
        <f>IF($C$2="National Currency",IF(Health_claims_data!J48=0,0,Health_claims_data!J11),IF($C$2="Current Exchange rate",IF(Health_claims_data!J48=0,0,Health_claims_data!J48/ECO!T14),IF($C$2="Constant Exchange rate",IF(Health_claims_data!J48=0,0,Health_claims_data!J48/ECO!T49))))</f>
        <v>52</v>
      </c>
      <c r="L52" s="47">
        <f>IF($C$2="National Currency",IF(Health_claims_data!K48=0,0,Health_claims_data!K11),IF($C$2="Current Exchange rate",IF(Health_claims_data!K48=0,0,Health_claims_data!K48/ECO!U14),IF($C$2="Constant Exchange rate",IF(Health_claims_data!K48=0,0,Health_claims_data!K48/ECO!U49))))</f>
        <v>56</v>
      </c>
      <c r="M52" s="47">
        <f>IF($C$2="National Currency",IF(Health_claims_data!L48=0,0,Health_claims_data!L11),IF($C$2="Current Exchange rate",IF(Health_claims_data!L48=0,0,Health_claims_data!L48/ECO!V14),IF($C$2="Constant Exchange rate",IF(Health_claims_data!L48=0,0,Health_claims_data!L48/ECO!V49))))</f>
        <v>47</v>
      </c>
      <c r="N52" s="47">
        <f>IF($C$2="National Currency",IF(Health_claims_data!M48=0,0,Health_claims_data!M11),IF($C$2="Current Exchange rate",IF(Health_claims_data!M48=0,0,Health_claims_data!M48/ECO!W14),IF($C$2="Constant Exchange rate",IF(Health_claims_data!M48=0,0,Health_claims_data!M48/ECO!W49))))</f>
        <v>52</v>
      </c>
      <c r="O52" s="47">
        <f>IF($C$2="National Currency",IF(Health_claims_data!N48=0,0,Health_claims_data!N11),IF($C$2="Current Exchange rate",IF(Health_claims_data!N48=0,0,Health_claims_data!N48/ECO!X14),IF($C$2="Constant Exchange rate",IF(Health_claims_data!N48=0,0,Health_claims_data!N48/ECO!X49))))</f>
        <v>65</v>
      </c>
      <c r="P52" s="47">
        <f>IF($C$2="National Currency",IF(Health_claims_data!O48=0,0,Health_claims_data!O11),IF($C$2="Current Exchange rate",IF(Health_claims_data!O48=0,0,Health_claims_data!O48/ECO!Y14),IF($C$2="Constant Exchange rate",IF(Health_claims_data!O48=0,0,Health_claims_data!O48/ECO!Y49))))</f>
        <v>70</v>
      </c>
      <c r="Q52" s="46">
        <f t="shared" si="7"/>
        <v>7.3530036498065912E-4</v>
      </c>
      <c r="R52" s="46">
        <f t="shared" si="8"/>
        <v>7.6923076923076872E-2</v>
      </c>
      <c r="S52" s="46" t="str">
        <f t="shared" si="9"/>
        <v>-</v>
      </c>
    </row>
    <row r="53" spans="3:19" ht="15" x14ac:dyDescent="0.25">
      <c r="C53" s="155"/>
      <c r="D53" s="156"/>
      <c r="E53" s="44" t="s">
        <v>11</v>
      </c>
      <c r="F53" s="47">
        <f>IF($C$2="National Currency",IF(Health_claims_data!E49=0,0,Health_claims_data!E12),IF($C$2="Current Exchange rate",IF(Health_claims_data!E49=0,0,Health_claims_data!E49/ECO!O15),IF($C$2="Constant Exchange rate",IF(Health_claims_data!E49=0,0,Health_claims_data!E49/ECO!O50))))</f>
        <v>0</v>
      </c>
      <c r="G53" s="47">
        <f>IF($C$2="National Currency",IF(Health_claims_data!F49=0,0,Health_claims_data!F12),IF($C$2="Current Exchange rate",IF(Health_claims_data!F49=0,0,Health_claims_data!F49/ECO!P15),IF($C$2="Constant Exchange rate",IF(Health_claims_data!F49=0,0,Health_claims_data!F49/ECO!P50))))</f>
        <v>0</v>
      </c>
      <c r="H53" s="47">
        <f>IF($C$2="National Currency",IF(Health_claims_data!G49=0,0,Health_claims_data!G12),IF($C$2="Current Exchange rate",IF(Health_claims_data!G49=0,0,Health_claims_data!G49/ECO!Q15),IF($C$2="Constant Exchange rate",IF(Health_claims_data!G49=0,0,Health_claims_data!G49/ECO!Q50))))</f>
        <v>0</v>
      </c>
      <c r="I53" s="47">
        <f>IF($C$2="National Currency",IF(Health_claims_data!H49=0,0,Health_claims_data!H12),IF($C$2="Current Exchange rate",IF(Health_claims_data!H49=0,0,Health_claims_data!H49/ECO!R15),IF($C$2="Constant Exchange rate",IF(Health_claims_data!H49=0,0,Health_claims_data!H49/ECO!R50))))</f>
        <v>0</v>
      </c>
      <c r="J53" s="47">
        <f>IF($C$2="National Currency",IF(Health_claims_data!I49=0,0,Health_claims_data!I12),IF($C$2="Current Exchange rate",IF(Health_claims_data!I49=0,0,Health_claims_data!I49/ECO!S15),IF($C$2="Constant Exchange rate",IF(Health_claims_data!I49=0,0,Health_claims_data!I49/ECO!S50))))</f>
        <v>12.006489994591671</v>
      </c>
      <c r="K53" s="47">
        <f>IF($C$2="National Currency",IF(Health_claims_data!J49=0,0,Health_claims_data!J12),IF($C$2="Current Exchange rate",IF(Health_claims_data!J49=0,0,Health_claims_data!J49/ECO!T15),IF($C$2="Constant Exchange rate",IF(Health_claims_data!J49=0,0,Health_claims_data!J49/ECO!T50))))</f>
        <v>14.818820984315847</v>
      </c>
      <c r="L53" s="47">
        <f>IF($C$2="National Currency",IF(Health_claims_data!K49=0,0,Health_claims_data!K12),IF($C$2="Current Exchange rate",IF(Health_claims_data!K49=0,0,Health_claims_data!K49/ECO!U15),IF($C$2="Constant Exchange rate",IF(Health_claims_data!K49=0,0,Health_claims_data!K49/ECO!U50))))</f>
        <v>19.866594555615649</v>
      </c>
      <c r="M53" s="47">
        <f>IF($C$2="National Currency",IF(Health_claims_data!L49=0,0,Health_claims_data!L12),IF($C$2="Current Exchange rate",IF(Health_claims_data!L49=0,0,Health_claims_data!L49/ECO!V15),IF($C$2="Constant Exchange rate",IF(Health_claims_data!L49=0,0,Health_claims_data!L49/ECO!V50))))</f>
        <v>17.234541193437895</v>
      </c>
      <c r="N53" s="47">
        <f>IF($C$2="National Currency",IF(Health_claims_data!M49=0,0,Health_claims_data!M12),IF($C$2="Current Exchange rate",IF(Health_claims_data!M49=0,0,Health_claims_data!M49/ECO!W15),IF($C$2="Constant Exchange rate",IF(Health_claims_data!M49=0,0,Health_claims_data!M49/ECO!W50))))</f>
        <v>23.868757887146206</v>
      </c>
      <c r="O53" s="47">
        <f>IF($C$2="National Currency",IF(Health_claims_data!N49=0,0,Health_claims_data!N12),IF($C$2="Current Exchange rate",IF(Health_claims_data!N49=0,0,Health_claims_data!N49/ECO!X15),IF($C$2="Constant Exchange rate",IF(Health_claims_data!N49=0,0,Health_claims_data!N49/ECO!X50))))</f>
        <v>24.806201550387598</v>
      </c>
      <c r="P53" s="47">
        <f>IF($C$2="National Currency",IF(Health_claims_data!O49=0,0,Health_claims_data!O12),IF($C$2="Current Exchange rate",IF(Health_claims_data!O49=0,0,Health_claims_data!O49/ECO!Y15),IF($C$2="Constant Exchange rate",IF(Health_claims_data!O49=0,0,Health_claims_data!O49/ECO!Y50))))</f>
        <v>25.202812330989726</v>
      </c>
      <c r="Q53" s="46">
        <f t="shared" si="7"/>
        <v>2.6473767293594001E-4</v>
      </c>
      <c r="R53" s="46">
        <f t="shared" si="8"/>
        <v>1.5988372093023173E-2</v>
      </c>
      <c r="S53" s="46" t="str">
        <f t="shared" si="9"/>
        <v>-</v>
      </c>
    </row>
    <row r="54" spans="3:19" ht="15" x14ac:dyDescent="0.25">
      <c r="C54" s="155"/>
      <c r="D54" s="156"/>
      <c r="E54" s="44" t="s">
        <v>12</v>
      </c>
      <c r="F54" s="47">
        <f>IF($C$2="National Currency",IF(Health_claims_data!E50=0,0,Health_claims_data!E13),IF($C$2="Current Exchange rate",IF(Health_claims_data!E50=0,0,Health_claims_data!E50/ECO!O16),IF($C$2="Constant Exchange rate",IF(Health_claims_data!E50=0,0,Health_claims_data!E50/ECO!O51))))</f>
        <v>16553.400000000001</v>
      </c>
      <c r="G54" s="47">
        <f>IF($C$2="National Currency",IF(Health_claims_data!F50=0,0,Health_claims_data!F13),IF($C$2="Current Exchange rate",IF(Health_claims_data!F50=0,0,Health_claims_data!F50/ECO!P16),IF($C$2="Constant Exchange rate",IF(Health_claims_data!F50=0,0,Health_claims_data!F50/ECO!P51))))</f>
        <v>17300.2</v>
      </c>
      <c r="H54" s="47">
        <f>IF($C$2="National Currency",IF(Health_claims_data!G50=0,0,Health_claims_data!G13),IF($C$2="Current Exchange rate",IF(Health_claims_data!G50=0,0,Health_claims_data!G50/ECO!Q16),IF($C$2="Constant Exchange rate",IF(Health_claims_data!G50=0,0,Health_claims_data!G50/ECO!Q51))))</f>
        <v>17838.5</v>
      </c>
      <c r="I54" s="47">
        <f>IF($C$2="National Currency",IF(Health_claims_data!H50=0,0,Health_claims_data!H13),IF($C$2="Current Exchange rate",IF(Health_claims_data!H50=0,0,Health_claims_data!H50/ECO!R16),IF($C$2="Constant Exchange rate",IF(Health_claims_data!H50=0,0,Health_claims_data!H50/ECO!R51))))</f>
        <v>18897.599999999999</v>
      </c>
      <c r="J54" s="47">
        <f>IF($C$2="National Currency",IF(Health_claims_data!I50=0,0,Health_claims_data!I13),IF($C$2="Current Exchange rate",IF(Health_claims_data!I50=0,0,Health_claims_data!I50/ECO!S16),IF($C$2="Constant Exchange rate",IF(Health_claims_data!I50=0,0,Health_claims_data!I50/ECO!S51))))</f>
        <v>20169</v>
      </c>
      <c r="K54" s="47">
        <f>IF($C$2="National Currency",IF(Health_claims_data!J50=0,0,Health_claims_data!J13),IF($C$2="Current Exchange rate",IF(Health_claims_data!J50=0,0,Health_claims_data!J50/ECO!T16),IF($C$2="Constant Exchange rate",IF(Health_claims_data!J50=0,0,Health_claims_data!J50/ECO!T51))))</f>
        <v>21121.1</v>
      </c>
      <c r="L54" s="47">
        <f>IF($C$2="National Currency",IF(Health_claims_data!K50=0,0,Health_claims_data!K13),IF($C$2="Current Exchange rate",IF(Health_claims_data!K50=0,0,Health_claims_data!K50/ECO!U16),IF($C$2="Constant Exchange rate",IF(Health_claims_data!K50=0,0,Health_claims_data!K50/ECO!U51))))</f>
        <v>21915.5</v>
      </c>
      <c r="M54" s="47">
        <f>IF($C$2="National Currency",IF(Health_claims_data!L50=0,0,Health_claims_data!L13),IF($C$2="Current Exchange rate",IF(Health_claims_data!L50=0,0,Health_claims_data!L50/ECO!V16),IF($C$2="Constant Exchange rate",IF(Health_claims_data!L50=0,0,Health_claims_data!L50/ECO!V51))))</f>
        <v>22774.1</v>
      </c>
      <c r="N54" s="47">
        <f>IF($C$2="National Currency",IF(Health_claims_data!M50=0,0,Health_claims_data!M13),IF($C$2="Current Exchange rate",IF(Health_claims_data!M50=0,0,Health_claims_data!M50/ECO!W16),IF($C$2="Constant Exchange rate",IF(Health_claims_data!M50=0,0,Health_claims_data!M50/ECO!W51))))</f>
        <v>23287</v>
      </c>
      <c r="O54" s="47">
        <f>IF($C$2="National Currency",IF(Health_claims_data!N50=0,0,Health_claims_data!N13),IF($C$2="Current Exchange rate",IF(Health_claims_data!N50=0,0,Health_claims_data!N50/ECO!X16),IF($C$2="Constant Exchange rate",IF(Health_claims_data!N50=0,0,Health_claims_data!N50/ECO!X51))))</f>
        <v>24349</v>
      </c>
      <c r="P54" s="47">
        <f>IF($C$2="National Currency",IF(Health_claims_data!O50=0,0,Health_claims_data!O13),IF($C$2="Current Exchange rate",IF(Health_claims_data!O50=0,0,Health_claims_data!O50/ECO!Y16),IF($C$2="Constant Exchange rate",IF(Health_claims_data!O50=0,0,Health_claims_data!O50/ECO!Y51))))</f>
        <v>24791</v>
      </c>
      <c r="Q54" s="46">
        <f t="shared" si="7"/>
        <v>0.26041187640336455</v>
      </c>
      <c r="R54" s="46">
        <f t="shared" si="8"/>
        <v>1.8152696209289942E-2</v>
      </c>
      <c r="S54" s="46">
        <f t="shared" si="9"/>
        <v>0.43298921399752599</v>
      </c>
    </row>
    <row r="55" spans="3:19" ht="15" x14ac:dyDescent="0.25">
      <c r="C55" s="155"/>
      <c r="D55" s="156"/>
      <c r="E55" s="44" t="s">
        <v>13</v>
      </c>
      <c r="F55" s="47">
        <f>IF($C$2="National Currency",IF(Health_claims_data!E51=0,0,Health_claims_data!E14),IF($C$2="Current Exchange rate",IF(Health_claims_data!E51=0,0,Health_claims_data!E51/ECO!O17),IF($C$2="Constant Exchange rate",IF(Health_claims_data!E51=0,0,Health_claims_data!E51/ECO!O52))))</f>
        <v>0</v>
      </c>
      <c r="G55" s="47">
        <f>IF($C$2="National Currency",IF(Health_claims_data!F51=0,0,Health_claims_data!F14),IF($C$2="Current Exchange rate",IF(Health_claims_data!F51=0,0,Health_claims_data!F51/ECO!P17),IF($C$2="Constant Exchange rate",IF(Health_claims_data!F51=0,0,Health_claims_data!F51/ECO!P52))))</f>
        <v>0</v>
      </c>
      <c r="H55" s="47">
        <f>IF($C$2="National Currency",IF(Health_claims_data!G51=0,0,Health_claims_data!G14),IF($C$2="Current Exchange rate",IF(Health_claims_data!G51=0,0,Health_claims_data!G51/ECO!Q17),IF($C$2="Constant Exchange rate",IF(Health_claims_data!G51=0,0,Health_claims_data!G51/ECO!Q52))))</f>
        <v>0</v>
      </c>
      <c r="I55" s="47">
        <f>IF($C$2="National Currency",IF(Health_claims_data!H51=0,0,Health_claims_data!H14),IF($C$2="Current Exchange rate",IF(Health_claims_data!H51=0,0,Health_claims_data!H51/ECO!R17),IF($C$2="Constant Exchange rate",IF(Health_claims_data!H51=0,0,Health_claims_data!H51/ECO!R52))))</f>
        <v>0</v>
      </c>
      <c r="J55" s="47">
        <f>IF($C$2="National Currency",IF(Health_claims_data!I51=0,0,Health_claims_data!I14),IF($C$2="Current Exchange rate",IF(Health_claims_data!I51=0,0,Health_claims_data!I51/ECO!S17),IF($C$2="Constant Exchange rate",IF(Health_claims_data!I51=0,0,Health_claims_data!I51/ECO!S52))))</f>
        <v>0</v>
      </c>
      <c r="K55" s="47">
        <f>IF($C$2="National Currency",IF(Health_claims_data!J51=0,0,Health_claims_data!J14),IF($C$2="Current Exchange rate",IF(Health_claims_data!J51=0,0,Health_claims_data!J51/ECO!T17),IF($C$2="Constant Exchange rate",IF(Health_claims_data!J51=0,0,Health_claims_data!J51/ECO!T52))))</f>
        <v>0</v>
      </c>
      <c r="L55" s="47">
        <f>IF($C$2="National Currency",IF(Health_claims_data!K51=0,0,Health_claims_data!K14),IF($C$2="Current Exchange rate",IF(Health_claims_data!K51=0,0,Health_claims_data!K51/ECO!U17),IF($C$2="Constant Exchange rate",IF(Health_claims_data!K51=0,0,Health_claims_data!K51/ECO!U52))))</f>
        <v>0</v>
      </c>
      <c r="M55" s="47">
        <f>IF($C$2="National Currency",IF(Health_claims_data!L51=0,0,Health_claims_data!L14),IF($C$2="Current Exchange rate",IF(Health_claims_data!L51=0,0,Health_claims_data!L51/ECO!V17),IF($C$2="Constant Exchange rate",IF(Health_claims_data!L51=0,0,Health_claims_data!L51/ECO!V52))))</f>
        <v>0</v>
      </c>
      <c r="N55" s="47">
        <f>IF($C$2="National Currency",IF(Health_claims_data!M51=0,0,Health_claims_data!M14),IF($C$2="Current Exchange rate",IF(Health_claims_data!M51=0,0,Health_claims_data!M51/ECO!W17),IF($C$2="Constant Exchange rate",IF(Health_claims_data!M51=0,0,Health_claims_data!M51/ECO!W52))))</f>
        <v>0</v>
      </c>
      <c r="O55" s="47">
        <f>IF($C$2="National Currency",IF(Health_claims_data!N51=0,0,Health_claims_data!N14),IF($C$2="Current Exchange rate",IF(Health_claims_data!N51=0,0,Health_claims_data!N51/ECO!X17),IF($C$2="Constant Exchange rate",IF(Health_claims_data!N51=0,0,Health_claims_data!N51/ECO!X52))))</f>
        <v>123.70220138879563</v>
      </c>
      <c r="P55" s="47">
        <f>IF($C$2="National Currency",IF(Health_claims_data!O51=0,0,Health_claims_data!O14),IF($C$2="Current Exchange rate",IF(Health_claims_data!O51=0,0,Health_claims_data!O51/ECO!Y17),IF($C$2="Constant Exchange rate",IF(Health_claims_data!O51=0,0,Health_claims_data!O51/ECO!Y52))))</f>
        <v>152.98241843847796</v>
      </c>
      <c r="Q55" s="46">
        <f t="shared" si="7"/>
        <v>1.6069718301919538E-3</v>
      </c>
      <c r="R55" s="46">
        <f t="shared" si="8"/>
        <v>0.23669923995656883</v>
      </c>
      <c r="S55" s="46" t="str">
        <f t="shared" si="9"/>
        <v>-</v>
      </c>
    </row>
    <row r="56" spans="3:19" ht="15" x14ac:dyDescent="0.25">
      <c r="C56" s="155"/>
      <c r="D56" s="156"/>
      <c r="E56" s="44" t="s">
        <v>14</v>
      </c>
      <c r="F56" s="47">
        <f>IF($C$2="National Currency",IF(Health_claims_data!E52=0,0,Health_claims_data!E15),IF($C$2="Current Exchange rate",IF(Health_claims_data!E52=0,0,Health_claims_data!E52/ECO!O18),IF($C$2="Constant Exchange rate",IF(Health_claims_data!E52=0,0,Health_claims_data!E52/ECO!O53))))</f>
        <v>1.0928891899837665</v>
      </c>
      <c r="G56" s="47">
        <f>IF($C$2="National Currency",IF(Health_claims_data!F52=0,0,Health_claims_data!F15),IF($C$2="Current Exchange rate",IF(Health_claims_data!F52=0,0,Health_claims_data!F52/ECO!P18),IF($C$2="Constant Exchange rate",IF(Health_claims_data!F52=0,0,Health_claims_data!F52/ECO!P53))))</f>
        <v>1.3804916084005472</v>
      </c>
      <c r="H56" s="47">
        <f>IF($C$2="National Currency",IF(Health_claims_data!G52=0,0,Health_claims_data!G15),IF($C$2="Current Exchange rate",IF(Health_claims_data!G52=0,0,Health_claims_data!G52/ECO!Q18),IF($C$2="Constant Exchange rate",IF(Health_claims_data!G52=0,0,Health_claims_data!G52/ECO!Q53))))</f>
        <v>1.3357534544246035</v>
      </c>
      <c r="I56" s="47">
        <f>IF($C$2="National Currency",IF(Health_claims_data!H52=0,0,Health_claims_data!H15),IF($C$2="Current Exchange rate",IF(Health_claims_data!H52=0,0,Health_claims_data!H52/ECO!R18),IF($C$2="Constant Exchange rate",IF(Health_claims_data!H52=0,0,Health_claims_data!H52/ECO!R53))))</f>
        <v>1.6872675213784465</v>
      </c>
      <c r="J56" s="47">
        <f>IF($C$2="National Currency",IF(Health_claims_data!I52=0,0,Health_claims_data!I15),IF($C$2="Current Exchange rate",IF(Health_claims_data!I52=0,0,Health_claims_data!I52/ECO!S18),IF($C$2="Constant Exchange rate",IF(Health_claims_data!I52=0,0,Health_claims_data!I52/ECO!S53))))</f>
        <v>3</v>
      </c>
      <c r="K56" s="47">
        <f>IF($C$2="National Currency",IF(Health_claims_data!J52=0,0,Health_claims_data!J15),IF($C$2="Current Exchange rate",IF(Health_claims_data!J52=0,0,Health_claims_data!J52/ECO!T18),IF($C$2="Constant Exchange rate",IF(Health_claims_data!J52=0,0,Health_claims_data!J52/ECO!T53))))</f>
        <v>3.6160000000000001</v>
      </c>
      <c r="L56" s="47">
        <f>IF($C$2="National Currency",IF(Health_claims_data!K52=0,0,Health_claims_data!K15),IF($C$2="Current Exchange rate",IF(Health_claims_data!K52=0,0,Health_claims_data!K52/ECO!U18),IF($C$2="Constant Exchange rate",IF(Health_claims_data!K52=0,0,Health_claims_data!K52/ECO!U53))))</f>
        <v>4.3979999999999997</v>
      </c>
      <c r="M56" s="47">
        <f>IF($C$2="National Currency",IF(Health_claims_data!L52=0,0,Health_claims_data!L15),IF($C$2="Current Exchange rate",IF(Health_claims_data!L52=0,0,Health_claims_data!L52/ECO!V18),IF($C$2="Constant Exchange rate",IF(Health_claims_data!L52=0,0,Health_claims_data!L52/ECO!V53))))</f>
        <v>4.0670000000000002</v>
      </c>
      <c r="N56" s="47">
        <f>IF($C$2="National Currency",IF(Health_claims_data!M52=0,0,Health_claims_data!M15),IF($C$2="Current Exchange rate",IF(Health_claims_data!M52=0,0,Health_claims_data!M52/ECO!W18),IF($C$2="Constant Exchange rate",IF(Health_claims_data!M52=0,0,Health_claims_data!M52/ECO!W53))))</f>
        <v>4.3620000000000001</v>
      </c>
      <c r="O56" s="47">
        <f>IF($C$2="National Currency",IF(Health_claims_data!N52=0,0,Health_claims_data!N15),IF($C$2="Current Exchange rate",IF(Health_claims_data!N52=0,0,Health_claims_data!N52/ECO!X18),IF($C$2="Constant Exchange rate",IF(Health_claims_data!N52=0,0,Health_claims_data!N52/ECO!X53))))</f>
        <v>4.907</v>
      </c>
      <c r="P56" s="47">
        <f>IF($C$2="National Currency",IF(Health_claims_data!O52=0,0,Health_claims_data!O15),IF($C$2="Current Exchange rate",IF(Health_claims_data!O52=0,0,Health_claims_data!O52/ECO!Y18),IF($C$2="Constant Exchange rate",IF(Health_claims_data!O52=0,0,Health_claims_data!O52/ECO!Y53))))</f>
        <v>5.3040000000000003</v>
      </c>
      <c r="Q56" s="46">
        <f t="shared" si="7"/>
        <v>5.5714759083677374E-5</v>
      </c>
      <c r="R56" s="46">
        <f t="shared" si="8"/>
        <v>8.0904829834929748E-2</v>
      </c>
      <c r="S56" s="46">
        <f t="shared" si="9"/>
        <v>2.8421095555555556</v>
      </c>
    </row>
    <row r="57" spans="3:19" ht="15" x14ac:dyDescent="0.25">
      <c r="C57" s="155"/>
      <c r="D57" s="156"/>
      <c r="E57" s="44" t="s">
        <v>15</v>
      </c>
      <c r="F57" s="47">
        <f>IF($C$2="National Currency",IF(Health_claims_data!E53=0,0,Health_claims_data!E16),IF($C$2="Current Exchange rate",IF(Health_claims_data!E53=0,0,Health_claims_data!E53/ECO!O19),IF($C$2="Constant Exchange rate",IF(Health_claims_data!E53=0,0,Health_claims_data!E53/ECO!O54))))</f>
        <v>3173.296863</v>
      </c>
      <c r="G57" s="47">
        <f>IF($C$2="National Currency",IF(Health_claims_data!F53=0,0,Health_claims_data!F16),IF($C$2="Current Exchange rate",IF(Health_claims_data!F53=0,0,Health_claims_data!F53/ECO!P19),IF($C$2="Constant Exchange rate",IF(Health_claims_data!F53=0,0,Health_claims_data!F53/ECO!P54))))</f>
        <v>3443.9920390000002</v>
      </c>
      <c r="H57" s="47">
        <f>IF($C$2="National Currency",IF(Health_claims_data!G53=0,0,Health_claims_data!G16),IF($C$2="Current Exchange rate",IF(Health_claims_data!G53=0,0,Health_claims_data!G53/ECO!Q19),IF($C$2="Constant Exchange rate",IF(Health_claims_data!G53=0,0,Health_claims_data!G53/ECO!Q54))))</f>
        <v>3748.6601405700003</v>
      </c>
      <c r="I57" s="47">
        <f>IF($C$2="National Currency",IF(Health_claims_data!H53=0,0,Health_claims_data!H16),IF($C$2="Current Exchange rate",IF(Health_claims_data!H53=0,0,Health_claims_data!H53/ECO!R19),IF($C$2="Constant Exchange rate",IF(Health_claims_data!H53=0,0,Health_claims_data!H53/ECO!R54))))</f>
        <v>4192.2643452000002</v>
      </c>
      <c r="J57" s="47">
        <f>IF($C$2="National Currency",IF(Health_claims_data!I53=0,0,Health_claims_data!I16),IF($C$2="Current Exchange rate",IF(Health_claims_data!I53=0,0,Health_claims_data!I53/ECO!S19),IF($C$2="Constant Exchange rate",IF(Health_claims_data!I53=0,0,Health_claims_data!I53/ECO!S54))))</f>
        <v>4596.0361394900001</v>
      </c>
      <c r="K57" s="47">
        <f>IF($C$2="National Currency",IF(Health_claims_data!J53=0,0,Health_claims_data!J16),IF($C$2="Current Exchange rate",IF(Health_claims_data!J53=0,0,Health_claims_data!J53/ECO!T19),IF($C$2="Constant Exchange rate",IF(Health_claims_data!J53=0,0,Health_claims_data!J53/ECO!T54))))</f>
        <v>5007.3401077375011</v>
      </c>
      <c r="L57" s="47">
        <f>IF($C$2="National Currency",IF(Health_claims_data!K53=0,0,Health_claims_data!K16),IF($C$2="Current Exchange rate",IF(Health_claims_data!K53=0,0,Health_claims_data!K53/ECO!U19),IF($C$2="Constant Exchange rate",IF(Health_claims_data!K53=0,0,Health_claims_data!K53/ECO!U54))))</f>
        <v>4550.0550929362998</v>
      </c>
      <c r="M57" s="47">
        <f>IF($C$2="National Currency",IF(Health_claims_data!L53=0,0,Health_claims_data!L16),IF($C$2="Current Exchange rate",IF(Health_claims_data!L53=0,0,Health_claims_data!L53/ECO!V19),IF($C$2="Constant Exchange rate",IF(Health_claims_data!L53=0,0,Health_claims_data!L53/ECO!V54))))</f>
        <v>5324.0180406499012</v>
      </c>
      <c r="N57" s="47">
        <f>IF($C$2="National Currency",IF(Health_claims_data!M53=0,0,Health_claims_data!M16),IF($C$2="Current Exchange rate",IF(Health_claims_data!M53=0,0,Health_claims_data!M53/ECO!W19),IF($C$2="Constant Exchange rate",IF(Health_claims_data!M53=0,0,Health_claims_data!M53/ECO!W54))))</f>
        <v>5425.2473031308991</v>
      </c>
      <c r="O57" s="47">
        <f>IF($C$2="National Currency",IF(Health_claims_data!N53=0,0,Health_claims_data!N16),IF($C$2="Current Exchange rate",IF(Health_claims_data!N53=0,0,Health_claims_data!N53/ECO!X19),IF($C$2="Constant Exchange rate",IF(Health_claims_data!N53=0,0,Health_claims_data!N53/ECO!X54))))</f>
        <v>5659.8077464916996</v>
      </c>
      <c r="P57" s="47">
        <f>IF($C$2="National Currency",IF(Health_claims_data!O53=0,0,Health_claims_data!O16),IF($C$2="Current Exchange rate",IF(Health_claims_data!O53=0,0,Health_claims_data!O53/ECO!Y19),IF($C$2="Constant Exchange rate",IF(Health_claims_data!O53=0,0,Health_claims_data!O53/ECO!Y54))))</f>
        <v>5487.4648942300009</v>
      </c>
      <c r="Q57" s="46">
        <f t="shared" si="7"/>
        <v>5.7641927707798198E-2</v>
      </c>
      <c r="R57" s="46">
        <f t="shared" si="8"/>
        <v>-3.0450301490987486E-2</v>
      </c>
      <c r="S57" s="46">
        <f t="shared" si="9"/>
        <v>0.59334424472808744</v>
      </c>
    </row>
    <row r="58" spans="3:19" ht="15" x14ac:dyDescent="0.25">
      <c r="C58" s="155"/>
      <c r="D58" s="156"/>
      <c r="E58" s="44" t="s">
        <v>16</v>
      </c>
      <c r="F58" s="47">
        <f>IF($C$2="National Currency",IF(Health_claims_data!E54=0,0,Health_claims_data!E17),IF($C$2="Current Exchange rate",IF(Health_claims_data!E54=0,0,Health_claims_data!E54/ECO!O20),IF($C$2="Constant Exchange rate",IF(Health_claims_data!E54=0,0,Health_claims_data!E54/ECO!O55))))</f>
        <v>0</v>
      </c>
      <c r="G58" s="47">
        <f>IF($C$2="National Currency",IF(Health_claims_data!F54=0,0,Health_claims_data!F17),IF($C$2="Current Exchange rate",IF(Health_claims_data!F54=0,0,Health_claims_data!F54/ECO!P20),IF($C$2="Constant Exchange rate",IF(Health_claims_data!F54=0,0,Health_claims_data!F54/ECO!P55))))</f>
        <v>0</v>
      </c>
      <c r="H58" s="47">
        <f>IF($C$2="National Currency",IF(Health_claims_data!G54=0,0,Health_claims_data!G17),IF($C$2="Current Exchange rate",IF(Health_claims_data!G54=0,0,Health_claims_data!G54/ECO!Q20),IF($C$2="Constant Exchange rate",IF(Health_claims_data!G54=0,0,Health_claims_data!G54/ECO!Q55))))</f>
        <v>0</v>
      </c>
      <c r="I58" s="47">
        <f>IF($C$2="National Currency",IF(Health_claims_data!H54=0,0,Health_claims_data!H17),IF($C$2="Current Exchange rate",IF(Health_claims_data!H54=0,0,Health_claims_data!H54/ECO!R20),IF($C$2="Constant Exchange rate",IF(Health_claims_data!H54=0,0,Health_claims_data!H54/ECO!R55))))</f>
        <v>0</v>
      </c>
      <c r="J58" s="47">
        <f>IF($C$2="National Currency",IF(Health_claims_data!I54=0,0,Health_claims_data!I17),IF($C$2="Current Exchange rate",IF(Health_claims_data!I54=0,0,Health_claims_data!I54/ECO!S20),IF($C$2="Constant Exchange rate",IF(Health_claims_data!I54=0,0,Health_claims_data!I54/ECO!S55))))</f>
        <v>0</v>
      </c>
      <c r="K58" s="47">
        <f>IF($C$2="National Currency",IF(Health_claims_data!J54=0,0,Health_claims_data!J17),IF($C$2="Current Exchange rate",IF(Health_claims_data!J54=0,0,Health_claims_data!J54/ECO!T20),IF($C$2="Constant Exchange rate",IF(Health_claims_data!J54=0,0,Health_claims_data!J54/ECO!T55))))</f>
        <v>0</v>
      </c>
      <c r="L58" s="47">
        <f>IF($C$2="National Currency",IF(Health_claims_data!K54=0,0,Health_claims_data!K17),IF($C$2="Current Exchange rate",IF(Health_claims_data!K54=0,0,Health_claims_data!K54/ECO!U20),IF($C$2="Constant Exchange rate",IF(Health_claims_data!K54=0,0,Health_claims_data!K54/ECO!U55))))</f>
        <v>0</v>
      </c>
      <c r="M58" s="47">
        <f>IF($C$2="National Currency",IF(Health_claims_data!L54=0,0,Health_claims_data!L17),IF($C$2="Current Exchange rate",IF(Health_claims_data!L54=0,0,Health_claims_data!L54/ECO!V20),IF($C$2="Constant Exchange rate",IF(Health_claims_data!L54=0,0,Health_claims_data!L54/ECO!V55))))</f>
        <v>0</v>
      </c>
      <c r="N58" s="47">
        <f>IF($C$2="National Currency",IF(Health_claims_data!M54=0,0,Health_claims_data!M17),IF($C$2="Current Exchange rate",IF(Health_claims_data!M54=0,0,Health_claims_data!M54/ECO!W20),IF($C$2="Constant Exchange rate",IF(Health_claims_data!M54=0,0,Health_claims_data!M54/ECO!W55))))</f>
        <v>0</v>
      </c>
      <c r="O58" s="47">
        <f>IF($C$2="National Currency",IF(Health_claims_data!N54=0,0,Health_claims_data!N17),IF($C$2="Current Exchange rate",IF(Health_claims_data!N54=0,0,Health_claims_data!N54/ECO!X20),IF($C$2="Constant Exchange rate",IF(Health_claims_data!N54=0,0,Health_claims_data!N54/ECO!X55))))</f>
        <v>220</v>
      </c>
      <c r="P58" s="47">
        <f>IF($C$2="National Currency",IF(Health_claims_data!O54=0,0,Health_claims_data!O17),IF($C$2="Current Exchange rate",IF(Health_claims_data!O54=0,0,Health_claims_data!O54/ECO!Y20),IF($C$2="Constant Exchange rate",IF(Health_claims_data!O54=0,0,Health_claims_data!O54/ECO!Y55))))</f>
        <v>240</v>
      </c>
      <c r="Q58" s="46">
        <f t="shared" si="7"/>
        <v>2.5210298227908313E-3</v>
      </c>
      <c r="R58" s="46">
        <f t="shared" si="8"/>
        <v>9.0909090909090828E-2</v>
      </c>
      <c r="S58" s="46" t="str">
        <f t="shared" si="9"/>
        <v>-</v>
      </c>
    </row>
    <row r="59" spans="3:19" ht="15" x14ac:dyDescent="0.25">
      <c r="C59" s="155"/>
      <c r="D59" s="156"/>
      <c r="E59" s="44" t="s">
        <v>17</v>
      </c>
      <c r="F59" s="47">
        <f>IF($C$2="National Currency",IF(Health_claims_data!E55=0,0,Health_claims_data!E18),IF($C$2="Current Exchange rate",IF(Health_claims_data!E55=0,0,Health_claims_data!E55/ECO!O21),IF($C$2="Constant Exchange rate",IF(Health_claims_data!E55=0,0,Health_claims_data!E55/ECO!O56))))</f>
        <v>4455.8379396847704</v>
      </c>
      <c r="G59" s="47">
        <f>IF($C$2="National Currency",IF(Health_claims_data!F55=0,0,Health_claims_data!F18),IF($C$2="Current Exchange rate",IF(Health_claims_data!F55=0,0,Health_claims_data!F55/ECO!P21),IF($C$2="Constant Exchange rate",IF(Health_claims_data!F55=0,0,Health_claims_data!F55/ECO!P56))))</f>
        <v>4716.34</v>
      </c>
      <c r="H59" s="47">
        <f>IF($C$2="National Currency",IF(Health_claims_data!G55=0,0,Health_claims_data!G18),IF($C$2="Current Exchange rate",IF(Health_claims_data!G55=0,0,Health_claims_data!G55/ECO!Q21),IF($C$2="Constant Exchange rate",IF(Health_claims_data!G55=0,0,Health_claims_data!G55/ECO!Q56))))</f>
        <v>4973.9830000000002</v>
      </c>
      <c r="I59" s="47">
        <f>IF($C$2="National Currency",IF(Health_claims_data!H55=0,0,Health_claims_data!H18),IF($C$2="Current Exchange rate",IF(Health_claims_data!H55=0,0,Health_claims_data!H55/ECO!R21),IF($C$2="Constant Exchange rate",IF(Health_claims_data!H55=0,0,Health_claims_data!H55/ECO!R56))))</f>
        <v>5310.5605382170024</v>
      </c>
      <c r="J59" s="47">
        <f>IF($C$2="National Currency",IF(Health_claims_data!I55=0,0,Health_claims_data!I18),IF($C$2="Current Exchange rate",IF(Health_claims_data!I55=0,0,Health_claims_data!I55/ECO!S21),IF($C$2="Constant Exchange rate",IF(Health_claims_data!I55=0,0,Health_claims_data!I55/ECO!S56))))</f>
        <v>5887.958208889364</v>
      </c>
      <c r="K59" s="47">
        <f>IF($C$2="National Currency",IF(Health_claims_data!J55=0,0,Health_claims_data!J18),IF($C$2="Current Exchange rate",IF(Health_claims_data!J55=0,0,Health_claims_data!J55/ECO!T21),IF($C$2="Constant Exchange rate",IF(Health_claims_data!J55=0,0,Health_claims_data!J55/ECO!T56))))</f>
        <v>6238.2310884662511</v>
      </c>
      <c r="L59" s="47">
        <f>IF($C$2="National Currency",IF(Health_claims_data!K55=0,0,Health_claims_data!K18),IF($C$2="Current Exchange rate",IF(Health_claims_data!K55=0,0,Health_claims_data!K55/ECO!U21),IF($C$2="Constant Exchange rate",IF(Health_claims_data!K55=0,0,Health_claims_data!K55/ECO!U56))))</f>
        <v>6753.9449687407214</v>
      </c>
      <c r="M59" s="47">
        <f>IF($C$2="National Currency",IF(Health_claims_data!L55=0,0,Health_claims_data!L18),IF($C$2="Current Exchange rate",IF(Health_claims_data!L55=0,0,Health_claims_data!L55/ECO!V21),IF($C$2="Constant Exchange rate",IF(Health_claims_data!L55=0,0,Health_claims_data!L55/ECO!V56))))</f>
        <v>7238.5729499511781</v>
      </c>
      <c r="N59" s="47">
        <f>IF($C$2="National Currency",IF(Health_claims_data!M55=0,0,Health_claims_data!M18),IF($C$2="Current Exchange rate",IF(Health_claims_data!M55=0,0,Health_claims_data!M55/ECO!W21),IF($C$2="Constant Exchange rate",IF(Health_claims_data!M55=0,0,Health_claims_data!M55/ECO!W56))))</f>
        <v>7583.0308784033368</v>
      </c>
      <c r="O59" s="47">
        <f>IF($C$2="National Currency",IF(Health_claims_data!N55=0,0,Health_claims_data!N18),IF($C$2="Current Exchange rate",IF(Health_claims_data!N55=0,0,Health_claims_data!N55/ECO!X21),IF($C$2="Constant Exchange rate",IF(Health_claims_data!N55=0,0,Health_claims_data!N55/ECO!X56))))</f>
        <v>7783</v>
      </c>
      <c r="P59" s="47">
        <f>IF($C$2="National Currency",IF(Health_claims_data!O55=0,0,Health_claims_data!O18),IF($C$2="Current Exchange rate",IF(Health_claims_data!O55=0,0,Health_claims_data!O55/ECO!Y21),IF($C$2="Constant Exchange rate",IF(Health_claims_data!O55=0,0,Health_claims_data!O55/ECO!Y56))))</f>
        <v>7906</v>
      </c>
      <c r="Q59" s="46">
        <f t="shared" si="7"/>
        <v>8.3046924079101303E-2</v>
      </c>
      <c r="R59" s="46">
        <f t="shared" si="8"/>
        <v>1.5803674675574975E-2</v>
      </c>
      <c r="S59" s="46">
        <f t="shared" si="9"/>
        <v>0.67629984267461629</v>
      </c>
    </row>
    <row r="60" spans="3:19" ht="15" x14ac:dyDescent="0.25">
      <c r="C60" s="155"/>
      <c r="D60" s="156"/>
      <c r="E60" s="44" t="s">
        <v>18</v>
      </c>
      <c r="F60" s="47">
        <f>IF($C$2="National Currency",IF(Health_claims_data!E56=0,0,Health_claims_data!E19),IF($C$2="Current Exchange rate",IF(Health_claims_data!E56=0,0,Health_claims_data!E56/ECO!O22),IF($C$2="Constant Exchange rate",IF(Health_claims_data!E56=0,0,Health_claims_data!E56/ECO!O57))))</f>
        <v>0</v>
      </c>
      <c r="G60" s="47">
        <f>IF($C$2="National Currency",IF(Health_claims_data!F56=0,0,Health_claims_data!F19),IF($C$2="Current Exchange rate",IF(Health_claims_data!F56=0,0,Health_claims_data!F56/ECO!P22),IF($C$2="Constant Exchange rate",IF(Health_claims_data!F56=0,0,Health_claims_data!F56/ECO!P57))))</f>
        <v>0</v>
      </c>
      <c r="H60" s="47">
        <f>IF($C$2="National Currency",IF(Health_claims_data!G56=0,0,Health_claims_data!G19),IF($C$2="Current Exchange rate",IF(Health_claims_data!G56=0,0,Health_claims_data!G56/ECO!Q22),IF($C$2="Constant Exchange rate",IF(Health_claims_data!G56=0,0,Health_claims_data!G56/ECO!Q57))))</f>
        <v>0</v>
      </c>
      <c r="I60" s="47">
        <f>IF($C$2="National Currency",IF(Health_claims_data!H56=0,0,Health_claims_data!H19),IF($C$2="Current Exchange rate",IF(Health_claims_data!H56=0,0,Health_claims_data!H56/ECO!R22),IF($C$2="Constant Exchange rate",IF(Health_claims_data!H56=0,0,Health_claims_data!H56/ECO!R57))))</f>
        <v>0</v>
      </c>
      <c r="J60" s="47">
        <f>IF($C$2="National Currency",IF(Health_claims_data!I56=0,0,Health_claims_data!I19),IF($C$2="Current Exchange rate",IF(Health_claims_data!I56=0,0,Health_claims_data!I56/ECO!S22),IF($C$2="Constant Exchange rate",IF(Health_claims_data!I56=0,0,Health_claims_data!I56/ECO!S57))))</f>
        <v>6</v>
      </c>
      <c r="K60" s="47">
        <f>IF($C$2="National Currency",IF(Health_claims_data!J56=0,0,Health_claims_data!J19),IF($C$2="Current Exchange rate",IF(Health_claims_data!J56=0,0,Health_claims_data!J56/ECO!T22),IF($C$2="Constant Exchange rate",IF(Health_claims_data!J56=0,0,Health_claims_data!J56/ECO!T57))))</f>
        <v>6</v>
      </c>
      <c r="L60" s="47">
        <f>IF($C$2="National Currency",IF(Health_claims_data!K56=0,0,Health_claims_data!K19),IF($C$2="Current Exchange rate",IF(Health_claims_data!K56=0,0,Health_claims_data!K56/ECO!U22),IF($C$2="Constant Exchange rate",IF(Health_claims_data!K56=0,0,Health_claims_data!K56/ECO!U57))))</f>
        <v>10</v>
      </c>
      <c r="M60" s="47">
        <f>IF($C$2="National Currency",IF(Health_claims_data!L56=0,0,Health_claims_data!L19),IF($C$2="Current Exchange rate",IF(Health_claims_data!L56=0,0,Health_claims_data!L56/ECO!V22),IF($C$2="Constant Exchange rate",IF(Health_claims_data!L56=0,0,Health_claims_data!L56/ECO!V57))))</f>
        <v>8.5</v>
      </c>
      <c r="N60" s="47">
        <f>IF($C$2="National Currency",IF(Health_claims_data!M56=0,0,Health_claims_data!M19),IF($C$2="Current Exchange rate",IF(Health_claims_data!M56=0,0,Health_claims_data!M56/ECO!W22),IF($C$2="Constant Exchange rate",IF(Health_claims_data!M56=0,0,Health_claims_data!M56/ECO!W57))))</f>
        <v>8.14</v>
      </c>
      <c r="O60" s="47">
        <f>IF($C$2="National Currency",IF(Health_claims_data!N56=0,0,Health_claims_data!N19),IF($C$2="Current Exchange rate",IF(Health_claims_data!N56=0,0,Health_claims_data!N56/ECO!X22),IF($C$2="Constant Exchange rate",IF(Health_claims_data!N56=0,0,Health_claims_data!N56/ECO!X57))))</f>
        <v>0</v>
      </c>
      <c r="P60" s="47">
        <f>IF($C$2="National Currency",IF(Health_claims_data!O56=0,0,Health_claims_data!O19),IF($C$2="Current Exchange rate",IF(Health_claims_data!O56=0,0,Health_claims_data!O56/ECO!Y22),IF($C$2="Constant Exchange rate",IF(Health_claims_data!O56=0,0,Health_claims_data!O56/ECO!Y57))))</f>
        <v>0</v>
      </c>
      <c r="Q60" s="46">
        <f t="shared" si="7"/>
        <v>0</v>
      </c>
      <c r="R60" s="46" t="str">
        <f t="shared" si="8"/>
        <v>-</v>
      </c>
      <c r="S60" s="46" t="str">
        <f t="shared" si="9"/>
        <v>-</v>
      </c>
    </row>
    <row r="61" spans="3:19" ht="15" x14ac:dyDescent="0.25">
      <c r="C61" s="155"/>
      <c r="D61" s="156"/>
      <c r="E61" s="44" t="s">
        <v>19</v>
      </c>
      <c r="F61" s="47">
        <f>IF($C$2="National Currency",IF(Health_claims_data!E57=0,0,Health_claims_data!E20),IF($C$2="Current Exchange rate",IF(Health_claims_data!E57=0,0,Health_claims_data!E57/ECO!O23),IF($C$2="Constant Exchange rate",IF(Health_claims_data!E57=0,0,Health_claims_data!E57/ECO!O58))))</f>
        <v>0</v>
      </c>
      <c r="G61" s="47">
        <f>IF($C$2="National Currency",IF(Health_claims_data!F57=0,0,Health_claims_data!F20),IF($C$2="Current Exchange rate",IF(Health_claims_data!F57=0,0,Health_claims_data!F57/ECO!P23),IF($C$2="Constant Exchange rate",IF(Health_claims_data!F57=0,0,Health_claims_data!F57/ECO!P58))))</f>
        <v>14.494646121702793</v>
      </c>
      <c r="H61" s="47">
        <f>IF($C$2="National Currency",IF(Health_claims_data!G57=0,0,Health_claims_data!G20),IF($C$2="Current Exchange rate",IF(Health_claims_data!G57=0,0,Health_claims_data!G57/ECO!Q23),IF($C$2="Constant Exchange rate",IF(Health_claims_data!G57=0,0,Health_claims_data!G57/ECO!Q58))))</f>
        <v>16.453382084095065</v>
      </c>
      <c r="I61" s="47">
        <f>IF($C$2="National Currency",IF(Health_claims_data!H57=0,0,Health_claims_data!H20),IF($C$2="Current Exchange rate",IF(Health_claims_data!H57=0,0,Health_claims_data!H57/ECO!R23),IF($C$2="Constant Exchange rate",IF(Health_claims_data!H57=0,0,Health_claims_data!H57/ECO!R58))))</f>
        <v>21.023765996343691</v>
      </c>
      <c r="J61" s="47">
        <f>IF($C$2="National Currency",IF(Health_claims_data!I57=0,0,Health_claims_data!I20),IF($C$2="Current Exchange rate",IF(Health_claims_data!I57=0,0,Health_claims_data!I57/ECO!S23),IF($C$2="Constant Exchange rate",IF(Health_claims_data!I57=0,0,Health_claims_data!I57/ECO!S58))))</f>
        <v>23.63541394620005</v>
      </c>
      <c r="K61" s="47">
        <f>IF($C$2="National Currency",IF(Health_claims_data!J57=0,0,Health_claims_data!J20),IF($C$2="Current Exchange rate",IF(Health_claims_data!J57=0,0,Health_claims_data!J57/ECO!T23),IF($C$2="Constant Exchange rate",IF(Health_claims_data!J57=0,0,Health_claims_data!J57/ECO!T58))))</f>
        <v>27.030556281013318</v>
      </c>
      <c r="L61" s="47">
        <f>IF($C$2="National Currency",IF(Health_claims_data!K57=0,0,Health_claims_data!K20),IF($C$2="Current Exchange rate",IF(Health_claims_data!K57=0,0,Health_claims_data!K57/ECO!U23),IF($C$2="Constant Exchange rate",IF(Health_claims_data!K57=0,0,Health_claims_data!K57/ECO!U58))))</f>
        <v>25.07182031862105</v>
      </c>
      <c r="M61" s="47">
        <f>IF($C$2="National Currency",IF(Health_claims_data!L57=0,0,Health_claims_data!L20),IF($C$2="Current Exchange rate",IF(Health_claims_data!L57=0,0,Health_claims_data!L57/ECO!V23),IF($C$2="Constant Exchange rate",IF(Health_claims_data!L57=0,0,Health_claims_data!L57/ECO!V58))))</f>
        <v>25.463567511099502</v>
      </c>
      <c r="N61" s="47">
        <f>IF($C$2="National Currency",IF(Health_claims_data!M57=0,0,Health_claims_data!M20),IF($C$2="Current Exchange rate",IF(Health_claims_data!M57=0,0,Health_claims_data!M57/ECO!W23),IF($C$2="Constant Exchange rate",IF(Health_claims_data!M57=0,0,Health_claims_data!M57/ECO!W58))))</f>
        <v>24.027161138678505</v>
      </c>
      <c r="O61" s="47">
        <f>IF($C$2="National Currency",IF(Health_claims_data!N57=0,0,Health_claims_data!N20),IF($C$2="Current Exchange rate",IF(Health_claims_data!N57=0,0,Health_claims_data!N57/ECO!X23),IF($C$2="Constant Exchange rate",IF(Health_claims_data!N57=0,0,Health_claims_data!N57/ECO!X58))))</f>
        <v>21.284930791329327</v>
      </c>
      <c r="P61" s="47">
        <f>IF($C$2="National Currency",IF(Health_claims_data!O57=0,0,Health_claims_data!O20),IF($C$2="Current Exchange rate",IF(Health_claims_data!O57=0,0,Health_claims_data!O57/ECO!Y23),IF($C$2="Constant Exchange rate",IF(Health_claims_data!O57=0,0,Health_claims_data!O57/ECO!Y58))))</f>
        <v>20.370854008879601</v>
      </c>
      <c r="Q61" s="46">
        <f t="shared" si="7"/>
        <v>2.1398137696709848E-4</v>
      </c>
      <c r="R61" s="46">
        <f t="shared" si="8"/>
        <v>-4.2944785276073594E-2</v>
      </c>
      <c r="S61" s="46">
        <f t="shared" si="9"/>
        <v>0.40540540540540526</v>
      </c>
    </row>
    <row r="62" spans="3:19" ht="15" x14ac:dyDescent="0.25">
      <c r="C62" s="155"/>
      <c r="D62" s="156"/>
      <c r="E62" s="44" t="s">
        <v>20</v>
      </c>
      <c r="F62" s="47">
        <f>IF($C$2="National Currency",IF(Health_claims_data!E58=0,0,Health_claims_data!E21),IF($C$2="Current Exchange rate",IF(Health_claims_data!E58=0,0,Health_claims_data!E58/ECO!O24),IF($C$2="Constant Exchange rate",IF(Health_claims_data!E58=0,0,Health_claims_data!E58/ECO!O59))))</f>
        <v>1.3437282119541103</v>
      </c>
      <c r="G62" s="47">
        <f>IF($C$2="National Currency",IF(Health_claims_data!F58=0,0,Health_claims_data!F21),IF($C$2="Current Exchange rate",IF(Health_claims_data!F58=0,0,Health_claims_data!F58/ECO!P24),IF($C$2="Constant Exchange rate",IF(Health_claims_data!F58=0,0,Health_claims_data!F58/ECO!P59))))</f>
        <v>1.5972618368511122</v>
      </c>
      <c r="H62" s="47">
        <f>IF($C$2="National Currency",IF(Health_claims_data!G58=0,0,Health_claims_data!G21),IF($C$2="Current Exchange rate",IF(Health_claims_data!G58=0,0,Health_claims_data!G58/ECO!Q24),IF($C$2="Constant Exchange rate",IF(Health_claims_data!G58=0,0,Health_claims_data!G58/ECO!Q59))))</f>
        <v>2.4212461177663687</v>
      </c>
      <c r="I62" s="47">
        <f>IF($C$2="National Currency",IF(Health_claims_data!H58=0,0,Health_claims_data!H21),IF($C$2="Current Exchange rate",IF(Health_claims_data!H58=0,0,Health_claims_data!H58/ECO!R24),IF($C$2="Constant Exchange rate",IF(Health_claims_data!H58=0,0,Health_claims_data!H58/ECO!R59))))</f>
        <v>2.2786334537618051</v>
      </c>
      <c r="J62" s="47">
        <f>IF($C$2="National Currency",IF(Health_claims_data!I58=0,0,Health_claims_data!I21),IF($C$2="Current Exchange rate",IF(Health_claims_data!I58=0,0,Health_claims_data!I58/ECO!S24),IF($C$2="Constant Exchange rate",IF(Health_claims_data!I58=0,0,Health_claims_data!I58/ECO!S59))))</f>
        <v>3.384673892374976</v>
      </c>
      <c r="K62" s="47">
        <f>IF($C$2="National Currency",IF(Health_claims_data!J58=0,0,Health_claims_data!J21),IF($C$2="Current Exchange rate",IF(Health_claims_data!J58=0,0,Health_claims_data!J58/ECO!T24),IF($C$2="Constant Exchange rate",IF(Health_claims_data!J58=0,0,Health_claims_data!J58/ECO!T59))))</f>
        <v>4.2942257716929708</v>
      </c>
      <c r="L62" s="47">
        <f>IF($C$2="National Currency",IF(Health_claims_data!K58=0,0,Health_claims_data!K21),IF($C$2="Current Exchange rate",IF(Health_claims_data!K58=0,0,Health_claims_data!K58/ECO!U24),IF($C$2="Constant Exchange rate",IF(Health_claims_data!K58=0,0,Health_claims_data!K58/ECO!U59))))</f>
        <v>8.2176586169740755</v>
      </c>
      <c r="M62" s="47">
        <f>IF($C$2="National Currency",IF(Health_claims_data!L58=0,0,Health_claims_data!L21),IF($C$2="Current Exchange rate",IF(Health_claims_data!L58=0,0,Health_claims_data!L58/ECO!V24),IF($C$2="Constant Exchange rate",IF(Health_claims_data!L58=0,0,Health_claims_data!L58/ECO!V59))))</f>
        <v>3.7142676047410785</v>
      </c>
      <c r="N62" s="47">
        <f>IF($C$2="National Currency",IF(Health_claims_data!M58=0,0,Health_claims_data!M21),IF($C$2="Current Exchange rate",IF(Health_claims_data!M58=0,0,Health_claims_data!M58/ECO!W24),IF($C$2="Constant Exchange rate",IF(Health_claims_data!M58=0,0,Health_claims_data!M58/ECO!W59))))</f>
        <v>5.4826646383976669</v>
      </c>
      <c r="O62" s="47">
        <f>IF($C$2="National Currency",IF(Health_claims_data!N58=0,0,Health_claims_data!N21),IF($C$2="Current Exchange rate",IF(Health_claims_data!N58=0,0,Health_claims_data!N58/ECO!X24),IF($C$2="Constant Exchange rate",IF(Health_claims_data!N58=0,0,Health_claims_data!N58/ECO!X59))))</f>
        <v>9.05115040882297</v>
      </c>
      <c r="P62" s="47">
        <f>IF($C$2="National Currency",IF(Health_claims_data!O58=0,0,Health_claims_data!O21),IF($C$2="Current Exchange rate",IF(Health_claims_data!O58=0,0,Health_claims_data!O58/ECO!Y24),IF($C$2="Constant Exchange rate",IF(Health_claims_data!O58=0,0,Health_claims_data!O58/ECO!Y59))))</f>
        <v>11.428028142232362</v>
      </c>
      <c r="Q62" s="46">
        <f t="shared" si="7"/>
        <v>1.2004333234275285E-4</v>
      </c>
      <c r="R62" s="46">
        <f t="shared" si="8"/>
        <v>0.26260504201680668</v>
      </c>
      <c r="S62" s="46">
        <f t="shared" si="9"/>
        <v>6.1547619047619042</v>
      </c>
    </row>
    <row r="63" spans="3:19" ht="15" x14ac:dyDescent="0.25">
      <c r="C63" s="155"/>
      <c r="D63" s="156"/>
      <c r="E63" s="44" t="s">
        <v>21</v>
      </c>
      <c r="F63" s="47">
        <f>IF($C$2="National Currency",IF(Health_claims_data!E59=0,0,Health_claims_data!E22),IF($C$2="Current Exchange rate",IF(Health_claims_data!E59=0,0,Health_claims_data!E59/ECO!O25),IF($C$2="Constant Exchange rate",IF(Health_claims_data!E59=0,0,Health_claims_data!E59/ECO!O60))))</f>
        <v>0</v>
      </c>
      <c r="G63" s="47">
        <f>IF($C$2="National Currency",IF(Health_claims_data!F59=0,0,Health_claims_data!F22),IF($C$2="Current Exchange rate",IF(Health_claims_data!F59=0,0,Health_claims_data!F59/ECO!P25),IF($C$2="Constant Exchange rate",IF(Health_claims_data!F59=0,0,Health_claims_data!F59/ECO!P60))))</f>
        <v>0</v>
      </c>
      <c r="H63" s="47">
        <f>IF($C$2="National Currency",IF(Health_claims_data!G59=0,0,Health_claims_data!G22),IF($C$2="Current Exchange rate",IF(Health_claims_data!G59=0,0,Health_claims_data!G59/ECO!Q25),IF($C$2="Constant Exchange rate",IF(Health_claims_data!G59=0,0,Health_claims_data!G59/ECO!Q60))))</f>
        <v>0</v>
      </c>
      <c r="I63" s="47">
        <f>IF($C$2="National Currency",IF(Health_claims_data!H59=0,0,Health_claims_data!H22),IF($C$2="Current Exchange rate",IF(Health_claims_data!H59=0,0,Health_claims_data!H59/ECO!R25),IF($C$2="Constant Exchange rate",IF(Health_claims_data!H59=0,0,Health_claims_data!H59/ECO!R60))))</f>
        <v>0</v>
      </c>
      <c r="J63" s="47">
        <f>IF($C$2="National Currency",IF(Health_claims_data!I59=0,0,Health_claims_data!I22),IF($C$2="Current Exchange rate",IF(Health_claims_data!I59=0,0,Health_claims_data!I59/ECO!S25),IF($C$2="Constant Exchange rate",IF(Health_claims_data!I59=0,0,Health_claims_data!I59/ECO!S60))))</f>
        <v>0</v>
      </c>
      <c r="K63" s="47">
        <f>IF($C$2="National Currency",IF(Health_claims_data!J59=0,0,Health_claims_data!J22),IF($C$2="Current Exchange rate",IF(Health_claims_data!J59=0,0,Health_claims_data!J59/ECO!T25),IF($C$2="Constant Exchange rate",IF(Health_claims_data!J59=0,0,Health_claims_data!J59/ECO!T60))))</f>
        <v>0</v>
      </c>
      <c r="L63" s="47">
        <f>IF($C$2="National Currency",IF(Health_claims_data!K59=0,0,Health_claims_data!K22),IF($C$2="Current Exchange rate",IF(Health_claims_data!K59=0,0,Health_claims_data!K59/ECO!U25),IF($C$2="Constant Exchange rate",IF(Health_claims_data!K59=0,0,Health_claims_data!K59/ECO!U60))))</f>
        <v>0</v>
      </c>
      <c r="M63" s="47">
        <f>IF($C$2="National Currency",IF(Health_claims_data!L59=0,0,Health_claims_data!L22),IF($C$2="Current Exchange rate",IF(Health_claims_data!L59=0,0,Health_claims_data!L59/ECO!V25),IF($C$2="Constant Exchange rate",IF(Health_claims_data!L59=0,0,Health_claims_data!L59/ECO!V60))))</f>
        <v>0</v>
      </c>
      <c r="N63" s="47">
        <f>IF($C$2="National Currency",IF(Health_claims_data!M59=0,0,Health_claims_data!M22),IF($C$2="Current Exchange rate",IF(Health_claims_data!M59=0,0,Health_claims_data!M59/ECO!W25),IF($C$2="Constant Exchange rate",IF(Health_claims_data!M59=0,0,Health_claims_data!M59/ECO!W60))))</f>
        <v>0</v>
      </c>
      <c r="O63" s="47">
        <f>IF($C$2="National Currency",IF(Health_claims_data!N59=0,0,Health_claims_data!N22),IF($C$2="Current Exchange rate",IF(Health_claims_data!N59=0,0,Health_claims_data!N59/ECO!X25),IF($C$2="Constant Exchange rate",IF(Health_claims_data!N59=0,0,Health_claims_data!N59/ECO!X60))))</f>
        <v>0</v>
      </c>
      <c r="P63" s="47">
        <f>IF($C$2="National Currency",IF(Health_claims_data!O59=0,0,Health_claims_data!O22),IF($C$2="Current Exchange rate",IF(Health_claims_data!O59=0,0,Health_claims_data!O59/ECO!Y25),IF($C$2="Constant Exchange rate",IF(Health_claims_data!O59=0,0,Health_claims_data!O59/ECO!Y60))))</f>
        <v>0</v>
      </c>
      <c r="Q63" s="46">
        <f t="shared" si="7"/>
        <v>0</v>
      </c>
      <c r="R63" s="46" t="str">
        <f t="shared" si="8"/>
        <v>-</v>
      </c>
      <c r="S63" s="46" t="str">
        <f t="shared" si="9"/>
        <v>-</v>
      </c>
    </row>
    <row r="64" spans="3:19" ht="15" x14ac:dyDescent="0.25">
      <c r="C64" s="155"/>
      <c r="D64" s="156"/>
      <c r="E64" s="44" t="s">
        <v>22</v>
      </c>
      <c r="F64" s="47">
        <f>IF($C$2="National Currency",IF(Health_claims_data!E60=0,0,Health_claims_data!E23),IF($C$2="Current Exchange rate",IF(Health_claims_data!E60=0,0,Health_claims_data!E60/ECO!O26),IF($C$2="Constant Exchange rate",IF(Health_claims_data!E60=0,0,Health_claims_data!E60/ECO!O61))))</f>
        <v>0</v>
      </c>
      <c r="G64" s="47">
        <f>IF($C$2="National Currency",IF(Health_claims_data!F60=0,0,Health_claims_data!F23),IF($C$2="Current Exchange rate",IF(Health_claims_data!F60=0,0,Health_claims_data!F60/ECO!P26),IF($C$2="Constant Exchange rate",IF(Health_claims_data!F60=0,0,Health_claims_data!F60/ECO!P61))))</f>
        <v>0</v>
      </c>
      <c r="H64" s="47">
        <f>IF($C$2="National Currency",IF(Health_claims_data!G60=0,0,Health_claims_data!G23),IF($C$2="Current Exchange rate",IF(Health_claims_data!G60=0,0,Health_claims_data!G60/ECO!Q26),IF($C$2="Constant Exchange rate",IF(Health_claims_data!G60=0,0,Health_claims_data!G60/ECO!Q61))))</f>
        <v>0</v>
      </c>
      <c r="I64" s="47">
        <f>IF($C$2="National Currency",IF(Health_claims_data!H60=0,0,Health_claims_data!H23),IF($C$2="Current Exchange rate",IF(Health_claims_data!H60=0,0,Health_claims_data!H60/ECO!R26),IF($C$2="Constant Exchange rate",IF(Health_claims_data!H60=0,0,Health_claims_data!H60/ECO!R61))))</f>
        <v>0</v>
      </c>
      <c r="J64" s="47">
        <f>IF($C$2="National Currency",IF(Health_claims_data!I60=0,0,Health_claims_data!I23),IF($C$2="Current Exchange rate",IF(Health_claims_data!I60=0,0,Health_claims_data!I60/ECO!S26),IF($C$2="Constant Exchange rate",IF(Health_claims_data!I60=0,0,Health_claims_data!I60/ECO!S61))))</f>
        <v>0</v>
      </c>
      <c r="K64" s="47">
        <f>IF($C$2="National Currency",IF(Health_claims_data!J60=0,0,Health_claims_data!J23),IF($C$2="Current Exchange rate",IF(Health_claims_data!J60=0,0,Health_claims_data!J60/ECO!T26),IF($C$2="Constant Exchange rate",IF(Health_claims_data!J60=0,0,Health_claims_data!J60/ECO!T61))))</f>
        <v>0</v>
      </c>
      <c r="L64" s="47">
        <f>IF($C$2="National Currency",IF(Health_claims_data!K60=0,0,Health_claims_data!K23),IF($C$2="Current Exchange rate",IF(Health_claims_data!K60=0,0,Health_claims_data!K60/ECO!U26),IF($C$2="Constant Exchange rate",IF(Health_claims_data!K60=0,0,Health_claims_data!K60/ECO!U61))))</f>
        <v>0</v>
      </c>
      <c r="M64" s="47">
        <f>IF($C$2="National Currency",IF(Health_claims_data!L60=0,0,Health_claims_data!L23),IF($C$2="Current Exchange rate",IF(Health_claims_data!L60=0,0,Health_claims_data!L60/ECO!V26),IF($C$2="Constant Exchange rate",IF(Health_claims_data!L60=0,0,Health_claims_data!L60/ECO!V61))))</f>
        <v>0</v>
      </c>
      <c r="N64" s="47">
        <f>IF($C$2="National Currency",IF(Health_claims_data!M60=0,0,Health_claims_data!M23),IF($C$2="Current Exchange rate",IF(Health_claims_data!M60=0,0,Health_claims_data!M60/ECO!W26),IF($C$2="Constant Exchange rate",IF(Health_claims_data!M60=0,0,Health_claims_data!M60/ECO!W61))))</f>
        <v>0</v>
      </c>
      <c r="O64" s="47">
        <f>IF($C$2="National Currency",IF(Health_claims_data!N60=0,0,Health_claims_data!N23),IF($C$2="Current Exchange rate",IF(Health_claims_data!N60=0,0,Health_claims_data!N60/ECO!X26),IF($C$2="Constant Exchange rate",IF(Health_claims_data!N60=0,0,Health_claims_data!N60/ECO!X61))))</f>
        <v>0</v>
      </c>
      <c r="P64" s="47">
        <f>IF($C$2="National Currency",IF(Health_claims_data!O60=0,0,Health_claims_data!O23),IF($C$2="Current Exchange rate",IF(Health_claims_data!O60=0,0,Health_claims_data!O60/ECO!Y26),IF($C$2="Constant Exchange rate",IF(Health_claims_data!O60=0,0,Health_claims_data!O60/ECO!Y61))))</f>
        <v>0</v>
      </c>
      <c r="Q64" s="46">
        <f t="shared" si="7"/>
        <v>0</v>
      </c>
      <c r="R64" s="46" t="str">
        <f t="shared" si="8"/>
        <v>-</v>
      </c>
      <c r="S64" s="46" t="str">
        <f t="shared" si="9"/>
        <v>-</v>
      </c>
    </row>
    <row r="65" spans="3:19" ht="15" x14ac:dyDescent="0.25">
      <c r="C65" s="155"/>
      <c r="D65" s="156"/>
      <c r="E65" s="44" t="s">
        <v>23</v>
      </c>
      <c r="F65" s="47">
        <f>IF($C$2="National Currency",IF(Health_claims_data!E61=0,0,Health_claims_data!E24),IF($C$2="Current Exchange rate",IF(Health_claims_data!E61=0,0,Health_claims_data!E61/ECO!O27),IF($C$2="Constant Exchange rate",IF(Health_claims_data!E61=0,0,Health_claims_data!E61/ECO!O62))))</f>
        <v>1166</v>
      </c>
      <c r="G65" s="47">
        <f>IF($C$2="National Currency",IF(Health_claims_data!F61=0,0,Health_claims_data!F24),IF($C$2="Current Exchange rate",IF(Health_claims_data!F61=0,0,Health_claims_data!F61/ECO!P27),IF($C$2="Constant Exchange rate",IF(Health_claims_data!F61=0,0,Health_claims_data!F61/ECO!P62))))</f>
        <v>1198</v>
      </c>
      <c r="H65" s="47">
        <f>IF($C$2="National Currency",IF(Health_claims_data!G61=0,0,Health_claims_data!G24),IF($C$2="Current Exchange rate",IF(Health_claims_data!G61=0,0,Health_claims_data!G61/ECO!Q27),IF($C$2="Constant Exchange rate",IF(Health_claims_data!G61=0,0,Health_claims_data!G61/ECO!Q62))))</f>
        <v>1296</v>
      </c>
      <c r="I65" s="47">
        <f>IF($C$2="National Currency",IF(Health_claims_data!H61=0,0,Health_claims_data!H24),IF($C$2="Current Exchange rate",IF(Health_claims_data!H61=0,0,Health_claims_data!H61/ECO!R27),IF($C$2="Constant Exchange rate",IF(Health_claims_data!H61=0,0,Health_claims_data!H61/ECO!R62))))</f>
        <v>1399</v>
      </c>
      <c r="J65" s="47">
        <f>IF($C$2="National Currency",IF(Health_claims_data!I61=0,0,Health_claims_data!I24),IF($C$2="Current Exchange rate",IF(Health_claims_data!I61=0,0,Health_claims_data!I61/ECO!S27),IF($C$2="Constant Exchange rate",IF(Health_claims_data!I61=0,0,Health_claims_data!I61/ECO!S62))))</f>
        <v>1457</v>
      </c>
      <c r="K65" s="47">
        <f>IF($C$2="National Currency",IF(Health_claims_data!J61=0,0,Health_claims_data!J24),IF($C$2="Current Exchange rate",IF(Health_claims_data!J61=0,0,Health_claims_data!J61/ECO!T27),IF($C$2="Constant Exchange rate",IF(Health_claims_data!J61=0,0,Health_claims_data!J61/ECO!T62))))</f>
        <v>1546</v>
      </c>
      <c r="L65" s="47">
        <f>IF($C$2="National Currency",IF(Health_claims_data!K61=0,0,Health_claims_data!K24),IF($C$2="Current Exchange rate",IF(Health_claims_data!K61=0,0,Health_claims_data!K61/ECO!U27),IF($C$2="Constant Exchange rate",IF(Health_claims_data!K61=0,0,Health_claims_data!K61/ECO!U62))))</f>
        <v>1510</v>
      </c>
      <c r="M65" s="47">
        <f>IF($C$2="National Currency",IF(Health_claims_data!L61=0,0,Health_claims_data!L24),IF($C$2="Current Exchange rate",IF(Health_claims_data!L61=0,0,Health_claims_data!L61/ECO!V27),IF($C$2="Constant Exchange rate",IF(Health_claims_data!L61=0,0,Health_claims_data!L61/ECO!V62))))</f>
        <v>1475</v>
      </c>
      <c r="N65" s="47">
        <f>IF($C$2="National Currency",IF(Health_claims_data!M61=0,0,Health_claims_data!M24),IF($C$2="Current Exchange rate",IF(Health_claims_data!M61=0,0,Health_claims_data!M61/ECO!W27),IF($C$2="Constant Exchange rate",IF(Health_claims_data!M61=0,0,Health_claims_data!M61/ECO!W62))))</f>
        <v>1520</v>
      </c>
      <c r="O65" s="47">
        <f>IF($C$2="National Currency",IF(Health_claims_data!N61=0,0,Health_claims_data!N24),IF($C$2="Current Exchange rate",IF(Health_claims_data!N61=0,0,Health_claims_data!N61/ECO!X27),IF($C$2="Constant Exchange rate",IF(Health_claims_data!N61=0,0,Health_claims_data!N61/ECO!X62))))</f>
        <v>1465</v>
      </c>
      <c r="P65" s="47">
        <f>IF($C$2="National Currency",IF(Health_claims_data!O61=0,0,Health_claims_data!O24),IF($C$2="Current Exchange rate",IF(Health_claims_data!O61=0,0,Health_claims_data!O61/ECO!Y27),IF($C$2="Constant Exchange rate",IF(Health_claims_data!O61=0,0,Health_claims_data!O61/ECO!Y62))))</f>
        <v>1445</v>
      </c>
      <c r="Q65" s="46">
        <f t="shared" si="7"/>
        <v>1.5178700391386463E-2</v>
      </c>
      <c r="R65" s="46">
        <f t="shared" si="8"/>
        <v>-1.3651877133105783E-2</v>
      </c>
      <c r="S65" s="46">
        <f t="shared" si="9"/>
        <v>0.20617696160267118</v>
      </c>
    </row>
    <row r="66" spans="3:19" ht="15" x14ac:dyDescent="0.25">
      <c r="C66" s="155"/>
      <c r="D66" s="156"/>
      <c r="E66" s="44" t="s">
        <v>24</v>
      </c>
      <c r="F66" s="47">
        <f>IF($C$2="National Currency",IF(Health_claims_data!E62=0,0,Health_claims_data!E25),IF($C$2="Current Exchange rate",IF(Health_claims_data!E62=0,0,Health_claims_data!E62/ECO!O28),IF($C$2="Constant Exchange rate",IF(Health_claims_data!E62=0,0,Health_claims_data!E62/ECO!O63))))</f>
        <v>0</v>
      </c>
      <c r="G66" s="47">
        <f>IF($C$2="National Currency",IF(Health_claims_data!F62=0,0,Health_claims_data!F25),IF($C$2="Current Exchange rate",IF(Health_claims_data!F62=0,0,Health_claims_data!F62/ECO!P28),IF($C$2="Constant Exchange rate",IF(Health_claims_data!F62=0,0,Health_claims_data!F62/ECO!P63))))</f>
        <v>0</v>
      </c>
      <c r="H66" s="47">
        <f>IF($C$2="National Currency",IF(Health_claims_data!G62=0,0,Health_claims_data!G25),IF($C$2="Current Exchange rate",IF(Health_claims_data!G62=0,0,Health_claims_data!G62/ECO!Q28),IF($C$2="Constant Exchange rate",IF(Health_claims_data!G62=0,0,Health_claims_data!G62/ECO!Q63))))</f>
        <v>0</v>
      </c>
      <c r="I66" s="47">
        <f>IF($C$2="National Currency",IF(Health_claims_data!H62=0,0,Health_claims_data!H25),IF($C$2="Current Exchange rate",IF(Health_claims_data!H62=0,0,Health_claims_data!H62/ECO!R28),IF($C$2="Constant Exchange rate",IF(Health_claims_data!H62=0,0,Health_claims_data!H62/ECO!R63))))</f>
        <v>0</v>
      </c>
      <c r="J66" s="47">
        <f>IF($C$2="National Currency",IF(Health_claims_data!I62=0,0,Health_claims_data!I25),IF($C$2="Current Exchange rate",IF(Health_claims_data!I62=0,0,Health_claims_data!I62/ECO!S28),IF($C$2="Constant Exchange rate",IF(Health_claims_data!I62=0,0,Health_claims_data!I62/ECO!S63))))</f>
        <v>0</v>
      </c>
      <c r="K66" s="47">
        <f>IF($C$2="National Currency",IF(Health_claims_data!J62=0,0,Health_claims_data!J25),IF($C$2="Current Exchange rate",IF(Health_claims_data!J62=0,0,Health_claims_data!J62/ECO!T28),IF($C$2="Constant Exchange rate",IF(Health_claims_data!J62=0,0,Health_claims_data!J62/ECO!T63))))</f>
        <v>0</v>
      </c>
      <c r="L66" s="47">
        <f>IF($C$2="National Currency",IF(Health_claims_data!K62=0,0,Health_claims_data!K25),IF($C$2="Current Exchange rate",IF(Health_claims_data!K62=0,0,Health_claims_data!K62/ECO!U28),IF($C$2="Constant Exchange rate",IF(Health_claims_data!K62=0,0,Health_claims_data!K62/ECO!U63))))</f>
        <v>0</v>
      </c>
      <c r="M66" s="47">
        <f>IF($C$2="National Currency",IF(Health_claims_data!L62=0,0,Health_claims_data!L25),IF($C$2="Current Exchange rate",IF(Health_claims_data!L62=0,0,Health_claims_data!L62/ECO!V28),IF($C$2="Constant Exchange rate",IF(Health_claims_data!L62=0,0,Health_claims_data!L62/ECO!V63))))</f>
        <v>0</v>
      </c>
      <c r="N66" s="47">
        <f>IF($C$2="National Currency",IF(Health_claims_data!M62=0,0,Health_claims_data!M25),IF($C$2="Current Exchange rate",IF(Health_claims_data!M62=0,0,Health_claims_data!M62/ECO!W28),IF($C$2="Constant Exchange rate",IF(Health_claims_data!M62=0,0,Health_claims_data!M62/ECO!W63))))</f>
        <v>0</v>
      </c>
      <c r="O66" s="47">
        <f>IF($C$2="National Currency",IF(Health_claims_data!N62=0,0,Health_claims_data!N25),IF($C$2="Current Exchange rate",IF(Health_claims_data!N62=0,0,Health_claims_data!N62/ECO!X28),IF($C$2="Constant Exchange rate",IF(Health_claims_data!N62=0,0,Health_claims_data!N62/ECO!X63))))</f>
        <v>0</v>
      </c>
      <c r="P66" s="47">
        <f>IF($C$2="National Currency",IF(Health_claims_data!O62=0,0,Health_claims_data!O25),IF($C$2="Current Exchange rate",IF(Health_claims_data!O62=0,0,Health_claims_data!O62/ECO!Y28),IF($C$2="Constant Exchange rate",IF(Health_claims_data!O62=0,0,Health_claims_data!O62/ECO!Y63))))</f>
        <v>0</v>
      </c>
      <c r="Q66" s="46">
        <f t="shared" si="7"/>
        <v>0</v>
      </c>
      <c r="R66" s="46" t="str">
        <f t="shared" si="8"/>
        <v>-</v>
      </c>
      <c r="S66" s="46" t="str">
        <f t="shared" si="9"/>
        <v>-</v>
      </c>
    </row>
    <row r="67" spans="3:19" ht="15" x14ac:dyDescent="0.25">
      <c r="C67" s="155"/>
      <c r="D67" s="156"/>
      <c r="E67" s="44" t="s">
        <v>25</v>
      </c>
      <c r="F67" s="47">
        <f>IF($C$2="National Currency",IF(Health_claims_data!E63=0,0,Health_claims_data!E26),IF($C$2="Current Exchange rate",IF(Health_claims_data!E63=0,0,Health_claims_data!E63/ECO!O29),IF($C$2="Constant Exchange rate",IF(Health_claims_data!E63=0,0,Health_claims_data!E63/ECO!O64))))</f>
        <v>12</v>
      </c>
      <c r="G67" s="47">
        <f>IF($C$2="National Currency",IF(Health_claims_data!F63=0,0,Health_claims_data!F26),IF($C$2="Current Exchange rate",IF(Health_claims_data!F63=0,0,Health_claims_data!F63/ECO!P29),IF($C$2="Constant Exchange rate",IF(Health_claims_data!F63=0,0,Health_claims_data!F63/ECO!P64))))</f>
        <v>13</v>
      </c>
      <c r="H67" s="47">
        <f>IF($C$2="National Currency",IF(Health_claims_data!G63=0,0,Health_claims_data!G26),IF($C$2="Current Exchange rate",IF(Health_claims_data!G63=0,0,Health_claims_data!G63/ECO!Q29),IF($C$2="Constant Exchange rate",IF(Health_claims_data!G63=0,0,Health_claims_data!G63/ECO!Q64))))</f>
        <v>15</v>
      </c>
      <c r="I67" s="47">
        <f>IF($C$2="National Currency",IF(Health_claims_data!H63=0,0,Health_claims_data!H26),IF($C$2="Current Exchange rate",IF(Health_claims_data!H63=0,0,Health_claims_data!H63/ECO!R29),IF($C$2="Constant Exchange rate",IF(Health_claims_data!H63=0,0,Health_claims_data!H63/ECO!R64))))</f>
        <v>17</v>
      </c>
      <c r="J67" s="47">
        <f>IF($C$2="National Currency",IF(Health_claims_data!I63=0,0,Health_claims_data!I26),IF($C$2="Current Exchange rate",IF(Health_claims_data!I63=0,0,Health_claims_data!I63/ECO!S29),IF($C$2="Constant Exchange rate",IF(Health_claims_data!I63=0,0,Health_claims_data!I63/ECO!S64))))</f>
        <v>23</v>
      </c>
      <c r="K67" s="47">
        <f>IF($C$2="National Currency",IF(Health_claims_data!J63=0,0,Health_claims_data!J26),IF($C$2="Current Exchange rate",IF(Health_claims_data!J63=0,0,Health_claims_data!J63/ECO!T29),IF($C$2="Constant Exchange rate",IF(Health_claims_data!J63=0,0,Health_claims_data!J63/ECO!T64))))</f>
        <v>26</v>
      </c>
      <c r="L67" s="47">
        <f>IF($C$2="National Currency",IF(Health_claims_data!K63=0,0,Health_claims_data!K26),IF($C$2="Current Exchange rate",IF(Health_claims_data!K63=0,0,Health_claims_data!K63/ECO!U29),IF($C$2="Constant Exchange rate",IF(Health_claims_data!K63=0,0,Health_claims_data!K63/ECO!U64))))</f>
        <v>32</v>
      </c>
      <c r="M67" s="47">
        <f>IF($C$2="National Currency",IF(Health_claims_data!L63=0,0,Health_claims_data!L26),IF($C$2="Current Exchange rate",IF(Health_claims_data!L63=0,0,Health_claims_data!L63/ECO!V29),IF($C$2="Constant Exchange rate",IF(Health_claims_data!L63=0,0,Health_claims_data!L63/ECO!V64))))</f>
        <v>42</v>
      </c>
      <c r="N67" s="47">
        <f>IF($C$2="National Currency",IF(Health_claims_data!M63=0,0,Health_claims_data!M26),IF($C$2="Current Exchange rate",IF(Health_claims_data!M63=0,0,Health_claims_data!M63/ECO!W29),IF($C$2="Constant Exchange rate",IF(Health_claims_data!M63=0,0,Health_claims_data!M63/ECO!W64))))</f>
        <v>32</v>
      </c>
      <c r="O67" s="47">
        <f>IF($C$2="National Currency",IF(Health_claims_data!N63=0,0,Health_claims_data!N26),IF($C$2="Current Exchange rate",IF(Health_claims_data!N63=0,0,Health_claims_data!N63/ECO!X29),IF($C$2="Constant Exchange rate",IF(Health_claims_data!N63=0,0,Health_claims_data!N63/ECO!X64))))</f>
        <v>37</v>
      </c>
      <c r="P67" s="47">
        <f>IF($C$2="National Currency",IF(Health_claims_data!O63=0,0,Health_claims_data!O26),IF($C$2="Current Exchange rate",IF(Health_claims_data!O63=0,0,Health_claims_data!O63/ECO!Y29),IF($C$2="Constant Exchange rate",IF(Health_claims_data!O63=0,0,Health_claims_data!O63/ECO!Y64))))</f>
        <v>40</v>
      </c>
      <c r="Q67" s="46">
        <f t="shared" si="7"/>
        <v>4.2017163713180521E-4</v>
      </c>
      <c r="R67" s="46">
        <f t="shared" si="8"/>
        <v>8.1081081081081141E-2</v>
      </c>
      <c r="S67" s="46">
        <f t="shared" si="9"/>
        <v>2.0769230769230771</v>
      </c>
    </row>
    <row r="68" spans="3:19" ht="15" x14ac:dyDescent="0.25">
      <c r="C68" s="155"/>
      <c r="D68" s="156"/>
      <c r="E68" s="44" t="s">
        <v>26</v>
      </c>
      <c r="F68" s="47">
        <f>IF($C$2="National Currency",IF(Health_claims_data!E64=0,0,Health_claims_data!E27),IF($C$2="Current Exchange rate",IF(Health_claims_data!E64=0,0,Health_claims_data!E64/ECO!O30),IF($C$2="Constant Exchange rate",IF(Health_claims_data!E64=0,0,Health_claims_data!E64/ECO!O65))))</f>
        <v>15.295959021058623</v>
      </c>
      <c r="G68" s="47">
        <f>IF($C$2="National Currency",IF(Health_claims_data!F64=0,0,Health_claims_data!F27),IF($C$2="Current Exchange rate",IF(Health_claims_data!F64=0,0,Health_claims_data!F64/ECO!P30),IF($C$2="Constant Exchange rate",IF(Health_claims_data!F64=0,0,Health_claims_data!F64/ECO!P65))))</f>
        <v>17.07455890722823</v>
      </c>
      <c r="H68" s="47">
        <f>IF($C$2="National Currency",IF(Health_claims_data!G64=0,0,Health_claims_data!G27),IF($C$2="Current Exchange rate",IF(Health_claims_data!G64=0,0,Health_claims_data!G64/ECO!Q30),IF($C$2="Constant Exchange rate",IF(Health_claims_data!G64=0,0,Health_claims_data!G64/ECO!Q65))))</f>
        <v>21.542401821286283</v>
      </c>
      <c r="I68" s="47">
        <f>IF($C$2="National Currency",IF(Health_claims_data!H64=0,0,Health_claims_data!H27),IF($C$2="Current Exchange rate",IF(Health_claims_data!H64=0,0,Health_claims_data!H64/ECO!R30),IF($C$2="Constant Exchange rate",IF(Health_claims_data!H64=0,0,Health_claims_data!H64/ECO!R65))))</f>
        <v>26.081388730791119</v>
      </c>
      <c r="J68" s="47">
        <f>IF($C$2="National Currency",IF(Health_claims_data!I64=0,0,Health_claims_data!I27),IF($C$2="Current Exchange rate",IF(Health_claims_data!I64=0,0,Health_claims_data!I64/ECO!S30),IF($C$2="Constant Exchange rate",IF(Health_claims_data!I64=0,0,Health_claims_data!I64/ECO!S65))))</f>
        <v>39.015367103016509</v>
      </c>
      <c r="K68" s="47">
        <f>IF($C$2="National Currency",IF(Health_claims_data!J64=0,0,Health_claims_data!J27),IF($C$2="Current Exchange rate",IF(Health_claims_data!J64=0,0,Health_claims_data!J64/ECO!T30),IF($C$2="Constant Exchange rate",IF(Health_claims_data!J64=0,0,Health_claims_data!J64/ECO!T65))))</f>
        <v>51.323278315310191</v>
      </c>
      <c r="L68" s="47">
        <f>IF($C$2="National Currency",IF(Health_claims_data!K64=0,0,Health_claims_data!K27),IF($C$2="Current Exchange rate",IF(Health_claims_data!K64=0,0,Health_claims_data!K64/ECO!U30),IF($C$2="Constant Exchange rate",IF(Health_claims_data!K64=0,0,Health_claims_data!K64/ECO!U65))))</f>
        <v>23.804780876494025</v>
      </c>
      <c r="M68" s="47">
        <f>IF($C$2="National Currency",IF(Health_claims_data!L64=0,0,Health_claims_data!L27),IF($C$2="Current Exchange rate",IF(Health_claims_data!L64=0,0,Health_claims_data!L64/ECO!V30),IF($C$2="Constant Exchange rate",IF(Health_claims_data!L64=0,0,Health_claims_data!L64/ECO!V65))))</f>
        <v>16.306203756402962</v>
      </c>
      <c r="N68" s="47">
        <f>IF($C$2="National Currency",IF(Health_claims_data!M64=0,0,Health_claims_data!M27),IF($C$2="Current Exchange rate",IF(Health_claims_data!M64=0,0,Health_claims_data!M64/ECO!W30),IF($C$2="Constant Exchange rate",IF(Health_claims_data!M64=0,0,Health_claims_data!M64/ECO!W65))))</f>
        <v>19.351166761525327</v>
      </c>
      <c r="O68" s="47">
        <f>IF($C$2="National Currency",IF(Health_claims_data!N64=0,0,Health_claims_data!N27),IF($C$2="Current Exchange rate",IF(Health_claims_data!N64=0,0,Health_claims_data!N64/ECO!Y30),IF($C$2="Constant Exchange rate",IF(Health_claims_data!N64=0,0,Health_claims_data!N64/ECO!Y65))))</f>
        <v>21.5</v>
      </c>
      <c r="P68" s="47">
        <f>IF($C$2="National Currency",IF(Health_claims_data!O64=0,0,Health_claims_data!O27),IF($C$2="Current Exchange rate",IF(Health_claims_data!O64=0,0,Health_claims_data!O64/ECO!Y30),IF($C$2="Constant Exchange rate",IF(Health_claims_data!O64=0,0,Health_claims_data!O64/ECO!Y65))))</f>
        <v>22.27</v>
      </c>
      <c r="Q68" s="46">
        <f t="shared" si="7"/>
        <v>2.3393055897313254E-4</v>
      </c>
      <c r="R68" s="46">
        <f t="shared" si="8"/>
        <v>3.581395348837213E-2</v>
      </c>
      <c r="S68" s="46">
        <f t="shared" si="9"/>
        <v>0.30427966666666673</v>
      </c>
    </row>
    <row r="69" spans="3:19" ht="15" x14ac:dyDescent="0.25">
      <c r="C69" s="155"/>
      <c r="D69" s="156"/>
      <c r="E69" s="44" t="s">
        <v>27</v>
      </c>
      <c r="F69" s="47">
        <f>IF($C$2="National Currency",IF(Health_claims_data!E65=0,0,Health_claims_data!E28),IF($C$2="Current Exchange rate",IF(Health_claims_data!E65=0,0,Health_claims_data!E65/ECO!O31),IF($C$2="Constant Exchange rate",IF(Health_claims_data!E65=0,0,Health_claims_data!E65/ECO!O66))))</f>
        <v>0</v>
      </c>
      <c r="G69" s="47">
        <f>IF($C$2="National Currency",IF(Health_claims_data!F65=0,0,Health_claims_data!F28),IF($C$2="Current Exchange rate",IF(Health_claims_data!F65=0,0,Health_claims_data!F65/ECO!P31),IF($C$2="Constant Exchange rate",IF(Health_claims_data!F65=0,0,Health_claims_data!F65/ECO!P66))))</f>
        <v>0</v>
      </c>
      <c r="H69" s="47">
        <f>IF($C$2="National Currency",IF(Health_claims_data!G65=0,0,Health_claims_data!G28),IF($C$2="Current Exchange rate",IF(Health_claims_data!G65=0,0,Health_claims_data!G65/ECO!Q31),IF($C$2="Constant Exchange rate",IF(Health_claims_data!G65=0,0,Health_claims_data!G65/ECO!Q66))))</f>
        <v>4.1928721174004195</v>
      </c>
      <c r="I69" s="47">
        <f>IF($C$2="National Currency",IF(Health_claims_data!H65=0,0,Health_claims_data!H28),IF($C$2="Current Exchange rate",IF(Health_claims_data!H65=0,0,Health_claims_data!H65/ECO!R31),IF($C$2="Constant Exchange rate",IF(Health_claims_data!H65=0,0,Health_claims_data!H65/ECO!R66))))</f>
        <v>6.0563708362450503</v>
      </c>
      <c r="J69" s="47">
        <f>IF($C$2="National Currency",IF(Health_claims_data!I65=0,0,Health_claims_data!I28),IF($C$2="Current Exchange rate",IF(Health_claims_data!I65=0,0,Health_claims_data!I65/ECO!S31),IF($C$2="Constant Exchange rate",IF(Health_claims_data!I65=0,0,Health_claims_data!I65/ECO!S66))))</f>
        <v>2.5</v>
      </c>
      <c r="K69" s="47">
        <f>IF($C$2="National Currency",IF(Health_claims_data!J65=0,0,Health_claims_data!J28),IF($C$2="Current Exchange rate",IF(Health_claims_data!J65=0,0,Health_claims_data!J65/ECO!T31),IF($C$2="Constant Exchange rate",IF(Health_claims_data!J65=0,0,Health_claims_data!J65/ECO!T66))))</f>
        <v>2.6</v>
      </c>
      <c r="L69" s="47">
        <f>IF($C$2="National Currency",IF(Health_claims_data!K65=0,0,Health_claims_data!K28),IF($C$2="Current Exchange rate",IF(Health_claims_data!K65=0,0,Health_claims_data!K65/ECO!U31),IF($C$2="Constant Exchange rate",IF(Health_claims_data!K65=0,0,Health_claims_data!K65/ECO!U66))))</f>
        <v>3.3</v>
      </c>
      <c r="M69" s="47">
        <f>IF($C$2="National Currency",IF(Health_claims_data!L65=0,0,Health_claims_data!L28),IF($C$2="Current Exchange rate",IF(Health_claims_data!L65=0,0,Health_claims_data!L65/ECO!V31),IF($C$2="Constant Exchange rate",IF(Health_claims_data!L65=0,0,Health_claims_data!L65/ECO!V66))))</f>
        <v>3.1</v>
      </c>
      <c r="N69" s="47">
        <f>IF($C$2="National Currency",IF(Health_claims_data!M65=0,0,Health_claims_data!M28),IF($C$2="Current Exchange rate",IF(Health_claims_data!M65=0,0,Health_claims_data!M65/ECO!W31),IF($C$2="Constant Exchange rate",IF(Health_claims_data!M65=0,0,Health_claims_data!M65/ECO!W66))))</f>
        <v>3.1</v>
      </c>
      <c r="O69" s="47">
        <f>IF($C$2="National Currency",IF(Health_claims_data!N65=0,0,Health_claims_data!N28),IF($C$2="Current Exchange rate",IF(Health_claims_data!N65=0,0,Health_claims_data!N65/ECO!X31),IF($C$2="Constant Exchange rate",IF(Health_claims_data!N65=0,0,Health_claims_data!N65/ECO!X66))))</f>
        <v>3.6</v>
      </c>
      <c r="P69" s="47">
        <f>IF($C$2="National Currency",IF(Health_claims_data!O65=0,0,Health_claims_data!O28),IF($C$2="Current Exchange rate",IF(Health_claims_data!O65=0,0,Health_claims_data!O65/ECO!Y31),IF($C$2="Constant Exchange rate",IF(Health_claims_data!O65=0,0,Health_claims_data!O65/ECO!Y66))))</f>
        <v>4.4000000000000004</v>
      </c>
      <c r="Q69" s="46">
        <f t="shared" si="7"/>
        <v>4.6218880084498575E-5</v>
      </c>
      <c r="R69" s="46">
        <f t="shared" si="8"/>
        <v>0.22222222222222232</v>
      </c>
      <c r="S69" s="46" t="str">
        <f t="shared" si="9"/>
        <v>-</v>
      </c>
    </row>
    <row r="70" spans="3:19" ht="15" x14ac:dyDescent="0.25">
      <c r="C70" s="155"/>
      <c r="D70" s="156"/>
      <c r="E70" s="44" t="s">
        <v>28</v>
      </c>
      <c r="F70" s="47">
        <f>IF($C$2="National Currency",IF(Health_claims_data!E66=0,0,Health_claims_data!E29),IF($C$2="Current Exchange rate",IF(Health_claims_data!E66=0,0,Health_claims_data!E66/ECO!O32),IF($C$2="Constant Exchange rate",IF(Health_claims_data!E66=0,0,Health_claims_data!E66/ECO!O67))))</f>
        <v>0</v>
      </c>
      <c r="G70" s="47">
        <f>IF($C$2="National Currency",IF(Health_claims_data!F66=0,0,Health_claims_data!F29),IF($C$2="Current Exchange rate",IF(Health_claims_data!F66=0,0,Health_claims_data!F66/ECO!P32),IF($C$2="Constant Exchange rate",IF(Health_claims_data!F66=0,0,Health_claims_data!F66/ECO!P67))))</f>
        <v>0</v>
      </c>
      <c r="H70" s="47">
        <f>IF($C$2="National Currency",IF(Health_claims_data!G66=0,0,Health_claims_data!G29),IF($C$2="Current Exchange rate",IF(Health_claims_data!G66=0,0,Health_claims_data!G66/ECO!Q32),IF($C$2="Constant Exchange rate",IF(Health_claims_data!G66=0,0,Health_claims_data!G66/ECO!Q67))))</f>
        <v>0</v>
      </c>
      <c r="I70" s="47">
        <f>IF($C$2="National Currency",IF(Health_claims_data!H66=0,0,Health_claims_data!H29),IF($C$2="Current Exchange rate",IF(Health_claims_data!H66=0,0,Health_claims_data!H66/ECO!R32),IF($C$2="Constant Exchange rate",IF(Health_claims_data!H66=0,0,Health_claims_data!H66/ECO!R67))))</f>
        <v>30739</v>
      </c>
      <c r="J70" s="47">
        <f>IF($C$2="National Currency",IF(Health_claims_data!I66=0,0,Health_claims_data!I29),IF($C$2="Current Exchange rate",IF(Health_claims_data!I66=0,0,Health_claims_data!I66/ECO!S32),IF($C$2="Constant Exchange rate",IF(Health_claims_data!I66=0,0,Health_claims_data!I66/ECO!S67))))</f>
        <v>31939</v>
      </c>
      <c r="K70" s="47">
        <f>IF($C$2="National Currency",IF(Health_claims_data!J66=0,0,Health_claims_data!J29),IF($C$2="Current Exchange rate",IF(Health_claims_data!J66=0,0,Health_claims_data!J66/ECO!T32),IF($C$2="Constant Exchange rate",IF(Health_claims_data!J66=0,0,Health_claims_data!J66/ECO!T67))))</f>
        <v>34269</v>
      </c>
      <c r="L70" s="47">
        <f>IF($C$2="National Currency",IF(Health_claims_data!K66=0,0,Health_claims_data!K29),IF($C$2="Current Exchange rate",IF(Health_claims_data!K66=0,0,Health_claims_data!K66/ECO!U32),IF($C$2="Constant Exchange rate",IF(Health_claims_data!K66=0,0,Health_claims_data!K66/ECO!U67))))</f>
        <v>35803</v>
      </c>
      <c r="M70" s="47">
        <f>IF($C$2="National Currency",IF(Health_claims_data!L66=0,0,Health_claims_data!L29),IF($C$2="Current Exchange rate",IF(Health_claims_data!L66=0,0,Health_claims_data!L66/ECO!V32),IF($C$2="Constant Exchange rate",IF(Health_claims_data!L66=0,0,Health_claims_data!L66/ECO!V67))))</f>
        <v>37685</v>
      </c>
      <c r="N70" s="47">
        <f>IF($C$2="National Currency",IF(Health_claims_data!M66=0,0,Health_claims_data!M29),IF($C$2="Current Exchange rate",IF(Health_claims_data!M66=0,0,Health_claims_data!M66/ECO!W32),IF($C$2="Constant Exchange rate",IF(Health_claims_data!M66=0,0,Health_claims_data!M66/ECO!W67))))</f>
        <v>33705</v>
      </c>
      <c r="O70" s="47">
        <f>IF($C$2="National Currency",IF(Health_claims_data!N66=0,0,Health_claims_data!N29),IF($C$2="Current Exchange rate",IF(Health_claims_data!N66=0,0,Health_claims_data!N66/ECO!X32),IF($C$2="Constant Exchange rate",IF(Health_claims_data!N66=0,0,Health_claims_data!N66/ECO!X67))))</f>
        <v>39730</v>
      </c>
      <c r="P70" s="47">
        <f>IF($C$2="National Currency",IF(Health_claims_data!O66=0,0,Health_claims_data!O29),IF($C$2="Current Exchange rate",IF(Health_claims_data!O66=0,0,Health_claims_data!O66/ECO!Y32),IF($C$2="Constant Exchange rate",IF(Health_claims_data!O66=0,0,Health_claims_data!O66/ECO!Y67))))</f>
        <v>39942</v>
      </c>
      <c r="Q70" s="46">
        <f t="shared" si="7"/>
        <v>0.4195623882579641</v>
      </c>
      <c r="R70" s="46">
        <f t="shared" si="8"/>
        <v>5.3360181223256475E-3</v>
      </c>
      <c r="S70" s="46" t="str">
        <f t="shared" si="9"/>
        <v>-</v>
      </c>
    </row>
    <row r="71" spans="3:19" ht="15" x14ac:dyDescent="0.25">
      <c r="C71" s="155"/>
      <c r="D71" s="156"/>
      <c r="E71" s="44" t="s">
        <v>29</v>
      </c>
      <c r="F71" s="47">
        <f>IF($C$2="National Currency",IF(Health_claims_data!E67=0,0,Health_claims_data!E30),IF($C$2="Current Exchange rate",IF(Health_claims_data!E67=0,0,Health_claims_data!E67/ECO!O33),IF($C$2="Constant Exchange rate",IF(Health_claims_data!E67=0,0,Health_claims_data!E67/ECO!O68))))</f>
        <v>0</v>
      </c>
      <c r="G71" s="47">
        <f>IF($C$2="National Currency",IF(Health_claims_data!F67=0,0,Health_claims_data!F30),IF($C$2="Current Exchange rate",IF(Health_claims_data!F67=0,0,Health_claims_data!F67/ECO!P33),IF($C$2="Constant Exchange rate",IF(Health_claims_data!F67=0,0,Health_claims_data!F67/ECO!P68))))</f>
        <v>0</v>
      </c>
      <c r="H71" s="47">
        <f>IF($C$2="National Currency",IF(Health_claims_data!G67=0,0,Health_claims_data!G30),IF($C$2="Current Exchange rate",IF(Health_claims_data!G67=0,0,Health_claims_data!G67/ECO!Q33),IF($C$2="Constant Exchange rate",IF(Health_claims_data!G67=0,0,Health_claims_data!G67/ECO!Q68))))</f>
        <v>0</v>
      </c>
      <c r="I71" s="47">
        <f>IF($C$2="National Currency",IF(Health_claims_data!H67=0,0,Health_claims_data!H30),IF($C$2="Current Exchange rate",IF(Health_claims_data!H67=0,0,Health_claims_data!H67/ECO!R33),IF($C$2="Constant Exchange rate",IF(Health_claims_data!H67=0,0,Health_claims_data!H67/ECO!R68))))</f>
        <v>0</v>
      </c>
      <c r="J71" s="47">
        <f>IF($C$2="National Currency",IF(Health_claims_data!I67=0,0,Health_claims_data!I30),IF($C$2="Current Exchange rate",IF(Health_claims_data!I67=0,0,Health_claims_data!I67/ECO!S33),IF($C$2="Constant Exchange rate",IF(Health_claims_data!I67=0,0,Health_claims_data!I67/ECO!S68))))</f>
        <v>0</v>
      </c>
      <c r="K71" s="47">
        <f>IF($C$2="National Currency",IF(Health_claims_data!J67=0,0,Health_claims_data!J30),IF($C$2="Current Exchange rate",IF(Health_claims_data!J67=0,0,Health_claims_data!J67/ECO!T33),IF($C$2="Constant Exchange rate",IF(Health_claims_data!J67=0,0,Health_claims_data!J67/ECO!T68))))</f>
        <v>0</v>
      </c>
      <c r="L71" s="47">
        <f>IF($C$2="National Currency",IF(Health_claims_data!K67=0,0,Health_claims_data!K30),IF($C$2="Current Exchange rate",IF(Health_claims_data!K67=0,0,Health_claims_data!K67/ECO!U33),IF($C$2="Constant Exchange rate",IF(Health_claims_data!K67=0,0,Health_claims_data!K67/ECO!U68))))</f>
        <v>0</v>
      </c>
      <c r="M71" s="47">
        <f>IF($C$2="National Currency",IF(Health_claims_data!L67=0,0,Health_claims_data!L30),IF($C$2="Current Exchange rate",IF(Health_claims_data!L67=0,0,Health_claims_data!L67/ECO!V33),IF($C$2="Constant Exchange rate",IF(Health_claims_data!L67=0,0,Health_claims_data!L67/ECO!V68))))</f>
        <v>0</v>
      </c>
      <c r="N71" s="47">
        <f>IF($C$2="National Currency",IF(Health_claims_data!M67=0,0,Health_claims_data!M30),IF($C$2="Current Exchange rate",IF(Health_claims_data!M67=0,0,Health_claims_data!M67/ECO!W33),IF($C$2="Constant Exchange rate",IF(Health_claims_data!M67=0,0,Health_claims_data!M67/ECO!W68))))</f>
        <v>0</v>
      </c>
      <c r="O71" s="47">
        <f>IF($C$2="National Currency",IF(Health_claims_data!N67=0,0,Health_claims_data!N30),IF($C$2="Current Exchange rate",IF(Health_claims_data!N67=0,0,Health_claims_data!N67/ECO!X33),IF($C$2="Constant Exchange rate",IF(Health_claims_data!N67=0,0,Health_claims_data!N67/ECO!X68))))</f>
        <v>62.154390621543911</v>
      </c>
      <c r="P71" s="47">
        <f>IF($C$2="National Currency",IF(Health_claims_data!O67=0,0,Health_claims_data!O30),IF($C$2="Current Exchange rate",IF(Health_claims_data!O67=0,0,Health_claims_data!O67/ECO!Y33),IF($C$2="Constant Exchange rate",IF(Health_claims_data!O67=0,0,Health_claims_data!O67/ECO!Y68))))</f>
        <v>77.266353980781687</v>
      </c>
      <c r="Q71" s="46">
        <f t="shared" si="7"/>
        <v>8.1162826118276541E-4</v>
      </c>
      <c r="R71" s="46">
        <f t="shared" si="8"/>
        <v>0.2431358944737152</v>
      </c>
      <c r="S71" s="46" t="str">
        <f t="shared" si="9"/>
        <v>-</v>
      </c>
    </row>
    <row r="72" spans="3:19" ht="15" x14ac:dyDescent="0.25">
      <c r="C72" s="155"/>
      <c r="D72" s="156"/>
      <c r="E72" s="44" t="s">
        <v>30</v>
      </c>
      <c r="F72" s="47">
        <f>IF($C$2="National Currency",IF(Health_claims_data!E68=0,0,Health_claims_data!E31),IF($C$2="Current Exchange rate",IF(Health_claims_data!E68=0,0,Health_claims_data!E68/ECO!O34),IF($C$2="Constant Exchange rate",IF(Health_claims_data!E68=0,0,Health_claims_data!E68/ECO!O69))))</f>
        <v>15.679116353084339</v>
      </c>
      <c r="G72" s="47">
        <f>IF($C$2="National Currency",IF(Health_claims_data!F68=0,0,Health_claims_data!F31),IF($C$2="Current Exchange rate",IF(Health_claims_data!F68=0,0,Health_claims_data!F68/ECO!P34),IF($C$2="Constant Exchange rate",IF(Health_claims_data!F68=0,0,Health_claims_data!F68/ECO!P69))))</f>
        <v>14.040999719180006</v>
      </c>
      <c r="H72" s="47">
        <f>IF($C$2="National Currency",IF(Health_claims_data!G68=0,0,Health_claims_data!G31),IF($C$2="Current Exchange rate",IF(Health_claims_data!G68=0,0,Health_claims_data!G68/ECO!Q34),IF($C$2="Constant Exchange rate",IF(Health_claims_data!G68=0,0,Health_claims_data!G68/ECO!Q69))))</f>
        <v>14.977066367125339</v>
      </c>
      <c r="I72" s="47">
        <f>IF($C$2="National Currency",IF(Health_claims_data!H68=0,0,Health_claims_data!H31),IF($C$2="Current Exchange rate",IF(Health_claims_data!H68=0,0,Health_claims_data!H68/ECO!R34),IF($C$2="Constant Exchange rate",IF(Health_claims_data!H68=0,0,Health_claims_data!H68/ECO!R69))))</f>
        <v>16.615183001029674</v>
      </c>
      <c r="J72" s="47">
        <f>IF($C$2="National Currency",IF(Health_claims_data!I68=0,0,Health_claims_data!I31),IF($C$2="Current Exchange rate",IF(Health_claims_data!I68=0,0,Health_claims_data!I68/ECO!S34),IF($C$2="Constant Exchange rate",IF(Health_claims_data!I68=0,0,Health_claims_data!I68/ECO!S69))))</f>
        <v>20.359449592811007</v>
      </c>
      <c r="K72" s="47">
        <f>IF($C$2="National Currency",IF(Health_claims_data!J68=0,0,Health_claims_data!J31),IF($C$2="Current Exchange rate",IF(Health_claims_data!J68=0,0,Health_claims_data!J68/ECO!T34),IF($C$2="Constant Exchange rate",IF(Health_claims_data!J68=0,0,Health_claims_data!J68/ECO!T69))))</f>
        <v>27.379949452401011</v>
      </c>
      <c r="L72" s="47">
        <f>IF($C$2="National Currency",IF(Health_claims_data!K68=0,0,Health_claims_data!K31),IF($C$2="Current Exchange rate",IF(Health_claims_data!K68=0,0,Health_claims_data!K68/ECO!U34),IF($C$2="Constant Exchange rate",IF(Health_claims_data!K68=0,0,Health_claims_data!K68/ECO!U69))))</f>
        <v>31.592249368155013</v>
      </c>
      <c r="M72" s="47">
        <f>IF($C$2="National Currency",IF(Health_claims_data!L68=0,0,Health_claims_data!L31),IF($C$2="Current Exchange rate",IF(Health_claims_data!L68=0,0,Health_claims_data!L68/ECO!V34),IF($C$2="Constant Exchange rate",IF(Health_claims_data!L68=0,0,Health_claims_data!L68/ECO!V69))))</f>
        <v>39.314799213704013</v>
      </c>
      <c r="N72" s="47">
        <f>IF($C$2="National Currency",IF(Health_claims_data!M68=0,0,Health_claims_data!M31),IF($C$2="Current Exchange rate",IF(Health_claims_data!M68=0,0,Health_claims_data!M68/ECO!W34),IF($C$2="Constant Exchange rate",IF(Health_claims_data!M68=0,0,Health_claims_data!M68/ECO!W69))))</f>
        <v>39.314799213704013</v>
      </c>
      <c r="O72" s="47">
        <f>IF($C$2="National Currency",IF(Health_claims_data!N68=0,0,Health_claims_data!N31),IF($C$2="Current Exchange rate",IF(Health_claims_data!N68=0,0,Health_claims_data!N68/ECO!X34),IF($C$2="Constant Exchange rate",IF(Health_claims_data!N68=0,0,Health_claims_data!N68/ECO!X69))))</f>
        <v>38.612749227745013</v>
      </c>
      <c r="P72" s="47">
        <f>IF($C$2="National Currency",IF(Health_claims_data!O68=0,0,Health_claims_data!O31),IF($C$2="Current Exchange rate",IF(Health_claims_data!O68=0,0,Health_claims_data!O68/ECO!Y34),IF($C$2="Constant Exchange rate",IF(Health_claims_data!O68=0,0,Health_claims_data!O68/ECO!Y69))))</f>
        <v>36.74061593185435</v>
      </c>
      <c r="Q72" s="46">
        <f t="shared" si="7"/>
        <v>3.8593411863295317E-4</v>
      </c>
      <c r="R72" s="46">
        <f t="shared" si="8"/>
        <v>-4.8484848484848353E-2</v>
      </c>
      <c r="S72" s="46">
        <f t="shared" si="9"/>
        <v>1.6166666666666667</v>
      </c>
    </row>
    <row r="73" spans="3:19" ht="15" x14ac:dyDescent="0.25">
      <c r="C73" s="155"/>
      <c r="D73" s="156"/>
      <c r="E73" s="44" t="s">
        <v>31</v>
      </c>
      <c r="F73" s="47">
        <f>IF($C$2="National Currency",IF(Health_claims_data!E69=0,0,Health_claims_data!E32),IF($C$2="Current Exchange rate",IF(Health_claims_data!E69=0,0,Health_claims_data!E69/ECO!O35),IF($C$2="Constant Exchange rate",IF(Health_claims_data!E69=0,0,Health_claims_data!E69/ECO!O70))))</f>
        <v>348.28</v>
      </c>
      <c r="G73" s="47">
        <f>IF($C$2="National Currency",IF(Health_claims_data!F69=0,0,Health_claims_data!F32),IF($C$2="Current Exchange rate",IF(Health_claims_data!F69=0,0,Health_claims_data!F69/ECO!P35),IF($C$2="Constant Exchange rate",IF(Health_claims_data!F69=0,0,Health_claims_data!F69/ECO!P70))))</f>
        <v>286.64699999999999</v>
      </c>
      <c r="H73" s="47">
        <f>IF($C$2="National Currency",IF(Health_claims_data!G69=0,0,Health_claims_data!G32),IF($C$2="Current Exchange rate",IF(Health_claims_data!G69=0,0,Health_claims_data!G69/ECO!Q35),IF($C$2="Constant Exchange rate",IF(Health_claims_data!G69=0,0,Health_claims_data!G69/ECO!Q70))))</f>
        <v>314.82600000000002</v>
      </c>
      <c r="I73" s="47">
        <f>IF($C$2="National Currency",IF(Health_claims_data!H69=0,0,Health_claims_data!H32),IF($C$2="Current Exchange rate",IF(Health_claims_data!H69=0,0,Health_claims_data!H69/ECO!R35),IF($C$2="Constant Exchange rate",IF(Health_claims_data!H69=0,0,Health_claims_data!H69/ECO!R70))))</f>
        <v>336.42200000000003</v>
      </c>
      <c r="J73" s="47">
        <f>IF($C$2="National Currency",IF(Health_claims_data!I69=0,0,Health_claims_data!I32),IF($C$2="Current Exchange rate",IF(Health_claims_data!I69=0,0,Health_claims_data!I69/ECO!S35),IF($C$2="Constant Exchange rate",IF(Health_claims_data!I69=0,0,Health_claims_data!I69/ECO!S70))))</f>
        <v>375.60500000000002</v>
      </c>
      <c r="K73" s="47">
        <f>IF($C$2="National Currency",IF(Health_claims_data!J69=0,0,Health_claims_data!J32),IF($C$2="Current Exchange rate",IF(Health_claims_data!J69=0,0,Health_claims_data!J69/ECO!T35),IF($C$2="Constant Exchange rate",IF(Health_claims_data!J69=0,0,Health_claims_data!J69/ECO!T70))))</f>
        <v>402.57299999999998</v>
      </c>
      <c r="L73" s="47">
        <f>IF($C$2="National Currency",IF(Health_claims_data!K69=0,0,Health_claims_data!K32),IF($C$2="Current Exchange rate",IF(Health_claims_data!K69=0,0,Health_claims_data!K69/ECO!U35),IF($C$2="Constant Exchange rate",IF(Health_claims_data!K69=0,0,Health_claims_data!K69/ECO!U70))))</f>
        <v>415</v>
      </c>
      <c r="M73" s="47">
        <f>IF($C$2="National Currency",IF(Health_claims_data!L69=0,0,Health_claims_data!L32),IF($C$2="Current Exchange rate",IF(Health_claims_data!L69=0,0,Health_claims_data!L69/ECO!V35),IF($C$2="Constant Exchange rate",IF(Health_claims_data!L69=0,0,Health_claims_data!L69/ECO!V70))))</f>
        <v>452.35199999999998</v>
      </c>
      <c r="N73" s="47">
        <f>IF($C$2="National Currency",IF(Health_claims_data!M69=0,0,Health_claims_data!M32),IF($C$2="Current Exchange rate",IF(Health_claims_data!M69=0,0,Health_claims_data!M69/ECO!W35),IF($C$2="Constant Exchange rate",IF(Health_claims_data!M69=0,0,Health_claims_data!M69/ECO!W70))))</f>
        <v>433.37299999999999</v>
      </c>
      <c r="O73" s="47">
        <f>IF($C$2="National Currency",IF(Health_claims_data!N69=0,0,Health_claims_data!N32),IF($C$2="Current Exchange rate",IF(Health_claims_data!N69=0,0,Health_claims_data!N69/ECO!X35),IF($C$2="Constant Exchange rate",IF(Health_claims_data!N69=0,0,Health_claims_data!N69/ECO!X70))))</f>
        <v>446.49799999999999</v>
      </c>
      <c r="P73" s="47">
        <f>IF($C$2="National Currency",IF(Health_claims_data!O69=0,0,Health_claims_data!O32),IF($C$2="Current Exchange rate",IF(Health_claims_data!O69=0,0,Health_claims_data!O69/ECO!Y35),IF($C$2="Constant Exchange rate",IF(Health_claims_data!O69=0,0,Health_claims_data!O69/ECO!Y70))))</f>
        <v>448.13218795619565</v>
      </c>
      <c r="Q73" s="46">
        <f t="shared" si="7"/>
        <v>4.7073108766253141E-3</v>
      </c>
      <c r="R73" s="46">
        <f t="shared" si="8"/>
        <v>3.6600118168406137E-3</v>
      </c>
      <c r="S73" s="46">
        <f t="shared" si="9"/>
        <v>0.56335907215563275</v>
      </c>
    </row>
    <row r="74" spans="3:19" ht="15" x14ac:dyDescent="0.25">
      <c r="C74" s="155"/>
      <c r="D74" s="156"/>
      <c r="E74" s="44" t="s">
        <v>32</v>
      </c>
      <c r="F74" s="47">
        <f>IF($C$2="National Currency",IF(Health_claims_data!E70=0,0,Health_claims_data!E33),IF($C$2="Current Exchange rate",IF(Health_claims_data!E70=0,0,Health_claims_data!E70/ECO!O36),IF($C$2="Constant Exchange rate",IF(Health_claims_data!E70=0,0,Health_claims_data!E70/ECO!O71))))</f>
        <v>0.5457604297936558</v>
      </c>
      <c r="G74" s="47">
        <f>IF($C$2="National Currency",IF(Health_claims_data!F70=0,0,Health_claims_data!F33),IF($C$2="Current Exchange rate",IF(Health_claims_data!F70=0,0,Health_claims_data!F70/ECO!P36),IF($C$2="Constant Exchange rate",IF(Health_claims_data!F70=0,0,Health_claims_data!F70/ECO!P71))))</f>
        <v>0.97198801725332362</v>
      </c>
      <c r="H74" s="131">
        <f>IF($C$2="National Currency",IF(Health_claims_data!G70=0,0,Health_claims_data!G33),IF($C$2="Current Exchange rate",IF(Health_claims_data!G70=0,0,Health_claims_data!G70/ECO!Q36),IF($C$2="Constant Exchange rate",IF(Health_claims_data!G70=0,0,Health_claims_data!G70/ECO!Q71))))</f>
        <v>1.3982156047129917</v>
      </c>
      <c r="I74" s="131">
        <f>IF($C$2="National Currency",IF(Health_claims_data!H70=0,0,Health_claims_data!H33),IF($C$2="Current Exchange rate",IF(Health_claims_data!H70=0,0,Health_claims_data!H70/ECO!R36),IF($C$2="Constant Exchange rate",IF(Health_claims_data!H70=0,0,Health_claims_data!H70/ECO!R71))))</f>
        <v>1.8244431921726598</v>
      </c>
      <c r="J74" s="131">
        <f>IF($C$2="National Currency",IF(Health_claims_data!I70=0,0,Health_claims_data!I33),IF($C$2="Current Exchange rate",IF(Health_claims_data!I70=0,0,Health_claims_data!I70/ECO!S36),IF($C$2="Constant Exchange rate",IF(Health_claims_data!I70=0,0,Health_claims_data!I70/ECO!S71))))</f>
        <v>2.250670779632328</v>
      </c>
      <c r="K74" s="47">
        <f>IF($C$2="National Currency",IF(Health_claims_data!J70=0,0,Health_claims_data!J33),IF($C$2="Current Exchange rate",IF(Health_claims_data!J70=0,0,Health_claims_data!J70/ECO!T36),IF($C$2="Constant Exchange rate",IF(Health_claims_data!J70=0,0,Health_claims_data!J70/ECO!T71))))</f>
        <v>2.6768983670919959</v>
      </c>
      <c r="L74" s="47">
        <f>IF($C$2="National Currency",IF(Health_claims_data!K70=0,0,Health_claims_data!K33),IF($C$2="Current Exchange rate",IF(Health_claims_data!K70=0,0,Health_claims_data!K70/ECO!U36),IF($C$2="Constant Exchange rate",IF(Health_claims_data!K70=0,0,Health_claims_data!K70/ECO!U71))))</f>
        <v>1.5169090746854643</v>
      </c>
      <c r="M74" s="47">
        <f>IF($C$2="National Currency",IF(Health_claims_data!L70=0,0,Health_claims_data!L33),IF($C$2="Current Exchange rate",IF(Health_claims_data!L70=0,0,Health_claims_data!L70/ECO!V36),IF($C$2="Constant Exchange rate",IF(Health_claims_data!L70=0,0,Health_claims_data!L70/ECO!V71))))</f>
        <v>1.5838315338627642</v>
      </c>
      <c r="N74" s="47">
        <f>IF($C$2="National Currency",IF(Health_claims_data!M70=0,0,Health_claims_data!M33),IF($C$2="Current Exchange rate",IF(Health_claims_data!M70=0,0,Health_claims_data!M70/ECO!W36),IF($C$2="Constant Exchange rate",IF(Health_claims_data!M70=0,0,Health_claims_data!M70/ECO!W71))))</f>
        <v>2.1638261800660299</v>
      </c>
      <c r="O74" s="47">
        <f>IF($C$2="National Currency",IF(Health_claims_data!N70=0,0,Health_claims_data!N33),IF($C$2="Current Exchange rate",IF(Health_claims_data!N70=0,0,Health_claims_data!N70/ECO!X36),IF($C$2="Constant Exchange rate",IF(Health_claims_data!N70=0,0,Health_claims_data!N70/ECO!X71))))</f>
        <v>2.8999732310163289</v>
      </c>
      <c r="P74" s="47">
        <f>IF($C$2="National Currency",IF(Health_claims_data!O70=0,0,Health_claims_data!O33),IF($C$2="Current Exchange rate",IF(Health_claims_data!O70=0,0,Health_claims_data!O70/ECO!Y36),IF($C$2="Constant Exchange rate",IF(Health_claims_data!O70=0,0,Health_claims_data!O70/ECO!Y71))))</f>
        <v>4.1268849826001608</v>
      </c>
      <c r="Q74" s="46">
        <f t="shared" si="7"/>
        <v>4.3350000484844278E-5</v>
      </c>
      <c r="R74" s="46">
        <f t="shared" si="8"/>
        <v>0.42307692307692335</v>
      </c>
      <c r="S74" s="46">
        <f t="shared" si="9"/>
        <v>3.2458187851554499</v>
      </c>
    </row>
    <row r="75" spans="3:19" ht="15" x14ac:dyDescent="0.25">
      <c r="C75" s="155"/>
      <c r="D75" s="156"/>
      <c r="E75" s="44" t="s">
        <v>33</v>
      </c>
      <c r="F75" s="47">
        <f>IF($C$2="National Currency",IF(Health_claims_data!E71=0,0,Health_claims_data!E34),IF($C$2="Current Exchange rate",IF(Health_claims_data!E71=0,0,Health_claims_data!E71/ECO!O37),IF($C$2="Constant Exchange rate",IF(Health_claims_data!E71=0,0,Health_claims_data!E71/ECO!O72))))</f>
        <v>0</v>
      </c>
      <c r="G75" s="47">
        <f>IF($C$2="National Currency",IF(Health_claims_data!F71=0,0,Health_claims_data!F34),IF($C$2="Current Exchange rate",IF(Health_claims_data!F71=0,0,Health_claims_data!F71/ECO!P37),IF($C$2="Constant Exchange rate",IF(Health_claims_data!F71=0,0,Health_claims_data!F71/ECO!P72))))</f>
        <v>0</v>
      </c>
      <c r="H75" s="47">
        <f>IF($C$2="National Currency",IF(Health_claims_data!G71=0,0,Health_claims_data!G34),IF($C$2="Current Exchange rate",IF(Health_claims_data!G71=0,0,Health_claims_data!G71/ECO!Q37),IF($C$2="Constant Exchange rate",IF(Health_claims_data!G71=0,0,Health_claims_data!G71/ECO!Q72))))</f>
        <v>0</v>
      </c>
      <c r="I75" s="47">
        <f>IF($C$2="National Currency",IF(Health_claims_data!H71=0,0,Health_claims_data!H34),IF($C$2="Current Exchange rate",IF(Health_claims_data!H71=0,0,Health_claims_data!H71/ECO!R37),IF($C$2="Constant Exchange rate",IF(Health_claims_data!H71=0,0,Health_claims_data!H71/ECO!R72))))</f>
        <v>0</v>
      </c>
      <c r="J75" s="47">
        <f>IF($C$2="National Currency",IF(Health_claims_data!I71=0,0,Health_claims_data!I34),IF($C$2="Current Exchange rate",IF(Health_claims_data!I71=0,0,Health_claims_data!I71/ECO!S37),IF($C$2="Constant Exchange rate",IF(Health_claims_data!I71=0,0,Health_claims_data!I71/ECO!S72))))</f>
        <v>0</v>
      </c>
      <c r="K75" s="47">
        <f>IF($C$2="National Currency",IF(Health_claims_data!J71=0,0,Health_claims_data!J34),IF($C$2="Current Exchange rate",IF(Health_claims_data!J71=0,0,Health_claims_data!J71/ECO!T37),IF($C$2="Constant Exchange rate",IF(Health_claims_data!J71=0,0,Health_claims_data!J71/ECO!T72))))</f>
        <v>0</v>
      </c>
      <c r="L75" s="47">
        <f>IF($C$2="National Currency",IF(Health_claims_data!K71=0,0,Health_claims_data!K34),IF($C$2="Current Exchange rate",IF(Health_claims_data!K71=0,0,Health_claims_data!K71/ECO!U37),IF($C$2="Constant Exchange rate",IF(Health_claims_data!K71=0,0,Health_claims_data!K71/ECO!U72))))</f>
        <v>0</v>
      </c>
      <c r="M75" s="47">
        <f>IF($C$2="National Currency",IF(Health_claims_data!L71=0,0,Health_claims_data!L34),IF($C$2="Current Exchange rate",IF(Health_claims_data!L71=0,0,Health_claims_data!L71/ECO!V37),IF($C$2="Constant Exchange rate",IF(Health_claims_data!L71=0,0,Health_claims_data!L71/ECO!V72))))</f>
        <v>0</v>
      </c>
      <c r="N75" s="47">
        <f>IF($C$2="National Currency",IF(Health_claims_data!M71=0,0,Health_claims_data!M34),IF($C$2="Current Exchange rate",IF(Health_claims_data!M71=0,0,Health_claims_data!M71/ECO!W37),IF($C$2="Constant Exchange rate",IF(Health_claims_data!M71=0,0,Health_claims_data!M71/ECO!W72))))</f>
        <v>0</v>
      </c>
      <c r="O75" s="47">
        <f>IF($C$2="National Currency",IF(Health_claims_data!N71=0,0,Health_claims_data!N34),IF($C$2="Current Exchange rate",IF(Health_claims_data!N71=0,0,Health_claims_data!N71/ECO!X37),IF($C$2="Constant Exchange rate",IF(Health_claims_data!N71=0,0,Health_claims_data!N71/ECO!X72))))</f>
        <v>0</v>
      </c>
      <c r="P75" s="47">
        <f>IF($C$2="National Currency",IF(Health_claims_data!O71=0,0,Health_claims_data!O34),IF($C$2="Current Exchange rate",IF(Health_claims_data!O71=0,0,Health_claims_data!O71/ECO!Y37),IF($C$2="Constant Exchange rate",IF(Health_claims_data!O71=0,0,Health_claims_data!O71/ECO!Y72))))</f>
        <v>0</v>
      </c>
      <c r="Q75" s="46">
        <f t="shared" si="7"/>
        <v>0</v>
      </c>
      <c r="R75" s="46" t="str">
        <f t="shared" si="8"/>
        <v>-</v>
      </c>
      <c r="S75" s="46" t="str">
        <f t="shared" si="9"/>
        <v>-</v>
      </c>
    </row>
    <row r="76" spans="3:19" ht="15" x14ac:dyDescent="0.25">
      <c r="C76" s="155"/>
      <c r="D76" s="156"/>
      <c r="E76" s="44" t="s">
        <v>34</v>
      </c>
      <c r="F76" s="47">
        <f>IF($C$2="National Currency",IF(Health_claims_data!E72=0,0,Health_claims_data!E35),IF($C$2="Current Exchange rate",IF(Health_claims_data!E72=0,0,Health_claims_data!E72/ECO!O38),IF($C$2="Constant Exchange rate",IF(Health_claims_data!E72=0,0,Health_claims_data!E72/ECO!O73))))</f>
        <v>250.75529961609081</v>
      </c>
      <c r="G76" s="47">
        <f>IF($C$2="National Currency",IF(Health_claims_data!F72=0,0,Health_claims_data!F35),IF($C$2="Current Exchange rate",IF(Health_claims_data!F72=0,0,Health_claims_data!F72/ECO!P38),IF($C$2="Constant Exchange rate",IF(Health_claims_data!F72=0,0,Health_claims_data!F72/ECO!P73))))</f>
        <v>265.78200634284764</v>
      </c>
      <c r="H76" s="47">
        <f>IF($C$2="National Currency",IF(Health_claims_data!G72=0,0,Health_claims_data!G35),IF($C$2="Current Exchange rate",IF(Health_claims_data!G72=0,0,Health_claims_data!G72/ECO!Q38),IF($C$2="Constant Exchange rate",IF(Health_claims_data!G72=0,0,Health_claims_data!G72/ECO!Q73))))</f>
        <v>290.85294608579539</v>
      </c>
      <c r="I76" s="47">
        <f>IF($C$2="National Currency",IF(Health_claims_data!H72=0,0,Health_claims_data!H35),IF($C$2="Current Exchange rate",IF(Health_claims_data!H72=0,0,Health_claims_data!H72/ECO!R38),IF($C$2="Constant Exchange rate",IF(Health_claims_data!H72=0,0,Health_claims_data!H72/ECO!R73))))</f>
        <v>294</v>
      </c>
      <c r="J76" s="47">
        <f>IF($C$2="National Currency",IF(Health_claims_data!I72=0,0,Health_claims_data!I35),IF($C$2="Current Exchange rate",IF(Health_claims_data!I72=0,0,Health_claims_data!I72/ECO!S38),IF($C$2="Constant Exchange rate",IF(Health_claims_data!I72=0,0,Health_claims_data!I72/ECO!S73))))</f>
        <v>322</v>
      </c>
      <c r="K76" s="47">
        <f>IF($C$2="National Currency",IF(Health_claims_data!J72=0,0,Health_claims_data!J35),IF($C$2="Current Exchange rate",IF(Health_claims_data!J72=0,0,Health_claims_data!J72/ECO!T38),IF($C$2="Constant Exchange rate",IF(Health_claims_data!J72=0,0,Health_claims_data!J72/ECO!T73))))</f>
        <v>341</v>
      </c>
      <c r="L76" s="47">
        <f>IF($C$2="National Currency",IF(Health_claims_data!K72=0,0,Health_claims_data!K35),IF($C$2="Current Exchange rate",IF(Health_claims_data!K72=0,0,Health_claims_data!K72/ECO!U38),IF($C$2="Constant Exchange rate",IF(Health_claims_data!K72=0,0,Health_claims_data!K72/ECO!U73))))</f>
        <v>366</v>
      </c>
      <c r="M76" s="47">
        <f>IF($C$2="National Currency",IF(Health_claims_data!L72=0,0,Health_claims_data!L35),IF($C$2="Current Exchange rate",IF(Health_claims_data!L72=0,0,Health_claims_data!L72/ECO!V38),IF($C$2="Constant Exchange rate",IF(Health_claims_data!L72=0,0,Health_claims_data!L72/ECO!V73))))</f>
        <v>375</v>
      </c>
      <c r="N76" s="47">
        <f>IF($C$2="National Currency",IF(Health_claims_data!M72=0,0,Health_claims_data!M35),IF($C$2="Current Exchange rate",IF(Health_claims_data!M72=0,0,Health_claims_data!M72/ECO!W38),IF($C$2="Constant Exchange rate",IF(Health_claims_data!M72=0,0,Health_claims_data!M72/ECO!W73))))</f>
        <v>400</v>
      </c>
      <c r="O76" s="47">
        <f>IF($C$2="National Currency",IF(Health_claims_data!N72=0,0,Health_claims_data!N35),IF($C$2="Current Exchange rate",IF(Health_claims_data!N72=0,0,Health_claims_data!N72/ECO!X38),IF($C$2="Constant Exchange rate",IF(Health_claims_data!N72=0,0,Health_claims_data!N72/ECO!X73))))</f>
        <v>415.50649299999998</v>
      </c>
      <c r="P76" s="47">
        <f>IF($C$2="National Currency",IF(Health_claims_data!O72=0,0,Health_claims_data!O35),IF($C$2="Current Exchange rate",IF(Health_claims_data!O72=0,0,Health_claims_data!O72/ECO!Y38),IF($C$2="Constant Exchange rate",IF(Health_claims_data!O72=0,0,Health_claims_data!O72/ECO!Y73))))</f>
        <v>402.99365299999999</v>
      </c>
      <c r="Q76" s="46">
        <f t="shared" si="7"/>
        <v>4.2331625733684156E-3</v>
      </c>
      <c r="R76" s="46">
        <f t="shared" si="8"/>
        <v>-3.0114667786912297E-2</v>
      </c>
      <c r="S76" s="46">
        <f t="shared" si="9"/>
        <v>0.51625634310305824</v>
      </c>
    </row>
    <row r="77" spans="3:19" ht="15" x14ac:dyDescent="0.25">
      <c r="C77" s="155"/>
      <c r="D77" s="156"/>
      <c r="E77" s="44" t="s">
        <v>35</v>
      </c>
      <c r="F77" s="47">
        <f>IF($C$2="National Currency",IF(Health_claims_data!E73=0,0,Health_claims_data!E36),IF($C$2="Current Exchange rate",IF(Health_claims_data!E73=0,0,Health_claims_data!E73/ECO!O39),IF($C$2="Constant Exchange rate",IF(Health_claims_data!E73=0,0,Health_claims_data!E73/ECO!O74))))</f>
        <v>0</v>
      </c>
      <c r="G77" s="47">
        <f>IF($C$2="National Currency",IF(Health_claims_data!F73=0,0,Health_claims_data!F36),IF($C$2="Current Exchange rate",IF(Health_claims_data!F73=0,0,Health_claims_data!F73/ECO!P39),IF($C$2="Constant Exchange rate",IF(Health_claims_data!F73=0,0,Health_claims_data!F73/ECO!P74))))</f>
        <v>0</v>
      </c>
      <c r="H77" s="47">
        <f>IF($C$2="National Currency",IF(Health_claims_data!G73=0,0,Health_claims_data!G36),IF($C$2="Current Exchange rate",IF(Health_claims_data!G73=0,0,Health_claims_data!G73/ECO!Q39),IF($C$2="Constant Exchange rate",IF(Health_claims_data!G73=0,0,Health_claims_data!G73/ECO!Q74))))</f>
        <v>0</v>
      </c>
      <c r="I77" s="47">
        <f>IF($C$2="National Currency",IF(Health_claims_data!H73=0,0,Health_claims_data!H36),IF($C$2="Current Exchange rate",IF(Health_claims_data!H73=0,0,Health_claims_data!H73/ECO!R39),IF($C$2="Constant Exchange rate",IF(Health_claims_data!H73=0,0,Health_claims_data!H73/ECO!R74))))</f>
        <v>0</v>
      </c>
      <c r="J77" s="47">
        <f>IF($C$2="National Currency",IF(Health_claims_data!I73=0,0,Health_claims_data!I36),IF($C$2="Current Exchange rate",IF(Health_claims_data!I73=0,0,Health_claims_data!I73/ECO!S39),IF($C$2="Constant Exchange rate",IF(Health_claims_data!I73=0,0,Health_claims_data!I73/ECO!S74))))</f>
        <v>0</v>
      </c>
      <c r="K77" s="47">
        <f>IF($C$2="National Currency",IF(Health_claims_data!J73=0,0,Health_claims_data!J36),IF($C$2="Current Exchange rate",IF(Health_claims_data!J73=0,0,Health_claims_data!J73/ECO!T39),IF($C$2="Constant Exchange rate",IF(Health_claims_data!J73=0,0,Health_claims_data!J73/ECO!T74))))</f>
        <v>0</v>
      </c>
      <c r="L77" s="47">
        <f>IF($C$2="National Currency",IF(Health_claims_data!K73=0,0,Health_claims_data!K36),IF($C$2="Current Exchange rate",IF(Health_claims_data!K73=0,0,Health_claims_data!K73/ECO!U39),IF($C$2="Constant Exchange rate",IF(Health_claims_data!K73=0,0,Health_claims_data!K73/ECO!U74))))</f>
        <v>0</v>
      </c>
      <c r="M77" s="47">
        <f>IF($C$2="National Currency",IF(Health_claims_data!L73=0,0,Health_claims_data!L36),IF($C$2="Current Exchange rate",IF(Health_claims_data!L73=0,0,Health_claims_data!L73/ECO!V39),IF($C$2="Constant Exchange rate",IF(Health_claims_data!L73=0,0,Health_claims_data!L73/ECO!V74))))</f>
        <v>0</v>
      </c>
      <c r="N77" s="47">
        <f>IF($C$2="National Currency",IF(Health_claims_data!M73=0,0,Health_claims_data!M36),IF($C$2="Current Exchange rate",IF(Health_claims_data!M73=0,0,Health_claims_data!M73/ECO!W39),IF($C$2="Constant Exchange rate",IF(Health_claims_data!M73=0,0,Health_claims_data!M73/ECO!W74))))</f>
        <v>0</v>
      </c>
      <c r="O77" s="47">
        <f>IF($C$2="National Currency",IF(Health_claims_data!N73=0,0,Health_claims_data!N36),IF($C$2="Current Exchange rate",IF(Health_claims_data!N73=0,0,Health_claims_data!N73/ECO!X39),IF($C$2="Constant Exchange rate",IF(Health_claims_data!N73=0,0,Health_claims_data!N73/ECO!X74))))</f>
        <v>15</v>
      </c>
      <c r="P77" s="47">
        <f>IF($C$2="National Currency",IF(Health_claims_data!O73=0,0,Health_claims_data!O36),IF($C$2="Current Exchange rate",IF(Health_claims_data!O73=0,0,Health_claims_data!O73/ECO!Y39),IF($C$2="Constant Exchange rate",IF(Health_claims_data!O73=0,0,Health_claims_data!O73/ECO!Y74))))</f>
        <v>15</v>
      </c>
      <c r="Q77" s="46">
        <f t="shared" si="7"/>
        <v>1.5756436392442695E-4</v>
      </c>
      <c r="R77" s="46">
        <f t="shared" si="8"/>
        <v>0</v>
      </c>
      <c r="S77" s="46" t="str">
        <f t="shared" si="9"/>
        <v>-</v>
      </c>
    </row>
    <row r="78" spans="3:19" ht="15" x14ac:dyDescent="0.25">
      <c r="C78" s="155"/>
      <c r="D78" s="156"/>
      <c r="E78" s="44" t="s">
        <v>36</v>
      </c>
      <c r="F78" s="47">
        <f>IF($C$2="National Currency",IF(Health_claims_data!E74=0,0,Health_claims_data!E37),IF($C$2="Current Exchange rate",IF(Health_claims_data!E74=0,0,Health_claims_data!E74/ECO!O40),IF($C$2="Constant Exchange rate",IF(Health_claims_data!E74=0,0,Health_claims_data!E74/ECO!O75))))</f>
        <v>172.29766949152543</v>
      </c>
      <c r="G78" s="47">
        <f>IF($C$2="National Currency",IF(Health_claims_data!F74=0,0,Health_claims_data!F37),IF($C$2="Current Exchange rate",IF(Health_claims_data!F74=0,0,Health_claims_data!F74/ECO!P40),IF($C$2="Constant Exchange rate",IF(Health_claims_data!F74=0,0,Health_claims_data!F74/ECO!P75))))</f>
        <v>204.4491525423729</v>
      </c>
      <c r="H78" s="47">
        <f>IF($C$2="National Currency",IF(Health_claims_data!G74=0,0,Health_claims_data!G37),IF($C$2="Current Exchange rate",IF(Health_claims_data!G74=0,0,Health_claims_data!G74/ECO!Q40),IF($C$2="Constant Exchange rate",IF(Health_claims_data!G74=0,0,Health_claims_data!G74/ECO!Q75))))</f>
        <v>264.47740112994353</v>
      </c>
      <c r="I78" s="47">
        <f>IF($C$2="National Currency",IF(Health_claims_data!H74=0,0,Health_claims_data!H37),IF($C$2="Current Exchange rate",IF(Health_claims_data!H74=0,0,Health_claims_data!H74/ECO!R40),IF($C$2="Constant Exchange rate",IF(Health_claims_data!H74=0,0,Health_claims_data!H74/ECO!R75))))</f>
        <v>312.5</v>
      </c>
      <c r="J78" s="47">
        <f>IF($C$2="National Currency",IF(Health_claims_data!I74=0,0,Health_claims_data!I37),IF($C$2="Current Exchange rate",IF(Health_claims_data!I74=0,0,Health_claims_data!I74/ECO!S40),IF($C$2="Constant Exchange rate",IF(Health_claims_data!I74=0,0,Health_claims_data!I74/ECO!S75))))</f>
        <v>364.05367231638422</v>
      </c>
      <c r="K78" s="47">
        <f>IF($C$2="National Currency",IF(Health_claims_data!J74=0,0,Health_claims_data!J37),IF($C$2="Current Exchange rate",IF(Health_claims_data!J74=0,0,Health_claims_data!J74/ECO!T40),IF($C$2="Constant Exchange rate",IF(Health_claims_data!J74=0,0,Health_claims_data!J74/ECO!T75))))</f>
        <v>433.61581920903956</v>
      </c>
      <c r="L78" s="47">
        <f>IF($C$2="National Currency",IF(Health_claims_data!K74=0,0,Health_claims_data!K37),IF($C$2="Current Exchange rate",IF(Health_claims_data!K74=0,0,Health_claims_data!K74/ECO!U40),IF($C$2="Constant Exchange rate",IF(Health_claims_data!K74=0,0,Health_claims_data!K74/ECO!U75))))</f>
        <v>472.4576271186441</v>
      </c>
      <c r="M78" s="47">
        <f>IF($C$2="National Currency",IF(Health_claims_data!L74=0,0,Health_claims_data!L37),IF($C$2="Current Exchange rate",IF(Health_claims_data!L74=0,0,Health_claims_data!L74/ECO!V40),IF($C$2="Constant Exchange rate",IF(Health_claims_data!L74=0,0,Health_claims_data!L74/ECO!V75))))</f>
        <v>531.77966101694915</v>
      </c>
      <c r="N78" s="47">
        <f>IF($C$2="National Currency",IF(Health_claims_data!M74=0,0,Health_claims_data!M37),IF($C$2="Current Exchange rate",IF(Health_claims_data!M74=0,0,Health_claims_data!M74/ECO!W40),IF($C$2="Constant Exchange rate",IF(Health_claims_data!M74=0,0,Health_claims_data!M74/ECO!W75))))</f>
        <v>556.14406779661022</v>
      </c>
      <c r="O78" s="47">
        <f>IF($C$2="National Currency",IF(Health_claims_data!N74=0,0,Health_claims_data!N37),IF($C$2="Current Exchange rate",IF(Health_claims_data!N74=0,0,Health_claims_data!N74/ECO!X40),IF($C$2="Constant Exchange rate",IF(Health_claims_data!N74=0,0,Health_claims_data!N74/ECO!X75))))</f>
        <v>617.93785310734472</v>
      </c>
      <c r="P78" s="47">
        <f>IF($C$2="National Currency",IF(Health_claims_data!O74=0,0,Health_claims_data!O37),IF($C$2="Current Exchange rate",IF(Health_claims_data!O74=0,0,Health_claims_data!O74/ECO!Y40),IF($C$2="Constant Exchange rate",IF(Health_claims_data!O74=0,0,Health_claims_data!O74/ECO!Y75))))</f>
        <v>699.85875706214688</v>
      </c>
      <c r="Q78" s="46">
        <f t="shared" si="7"/>
        <v>7.351519992895815E-3</v>
      </c>
      <c r="R78" s="46">
        <f t="shared" si="8"/>
        <v>0.13257142857142834</v>
      </c>
      <c r="S78" s="46">
        <f t="shared" si="9"/>
        <v>2.4231433506044899</v>
      </c>
    </row>
    <row r="79" spans="3:19" ht="15" x14ac:dyDescent="0.25">
      <c r="C79" s="155"/>
      <c r="D79" s="156"/>
      <c r="E79" s="44" t="s">
        <v>56</v>
      </c>
      <c r="F79" s="48">
        <f>IF($C$2="National Currency",IF(Health_claims_data!E75=0,0,Health_claims_data!E38),IF($C$2="Current Exchange rate",IF(Health_claims_data!E75=0,0,Health_claims_data!E75/ECO!O41),IF($C$2="Constant Exchange rate",IF(Health_claims_data!E75=0,0,Health_claims_data!E75/ECO!O76))))</f>
        <v>3255.3296067674219</v>
      </c>
      <c r="G79" s="48">
        <f>IF($C$2="National Currency",IF(Health_claims_data!F75=0,0,Health_claims_data!F38),IF($C$2="Current Exchange rate",IF(Health_claims_data!F75=0,0,Health_claims_data!F75/ECO!P41),IF($C$2="Constant Exchange rate",IF(Health_claims_data!F75=0,0,Health_claims_data!F75/ECO!P76))))</f>
        <v>3411.5237322960124</v>
      </c>
      <c r="H79" s="48">
        <f>IF($C$2="National Currency",IF(Health_claims_data!G75=0,0,Health_claims_data!G38),IF($C$2="Current Exchange rate",IF(Health_claims_data!G75=0,0,Health_claims_data!G75/ECO!Q41),IF($C$2="Constant Exchange rate",IF(Health_claims_data!G75=0,0,Health_claims_data!G75/ECO!Q76))))</f>
        <v>3733.7023575018984</v>
      </c>
      <c r="I79" s="48">
        <f>IF($C$2="National Currency",IF(Health_claims_data!H75=0,0,Health_claims_data!H38),IF($C$2="Current Exchange rate",IF(Health_claims_data!H75=0,0,Health_claims_data!H75/ECO!R41),IF($C$2="Constant Exchange rate",IF(Health_claims_data!H75=0,0,Health_claims_data!H75/ECO!R76))))</f>
        <v>3883.5305154666157</v>
      </c>
      <c r="J79" s="48">
        <f>IF($C$2="National Currency",IF(Health_claims_data!I75=0,0,Health_claims_data!I38),IF($C$2="Current Exchange rate",IF(Health_claims_data!I75=0,0,Health_claims_data!I75/ECO!S41),IF($C$2="Constant Exchange rate",IF(Health_claims_data!I75=0,0,Health_claims_data!I75/ECO!S76))))</f>
        <v>3845.1703587989468</v>
      </c>
      <c r="K79" s="48">
        <f>IF($C$2="National Currency",IF(Health_claims_data!J75=0,0,Health_claims_data!J38),IF($C$2="Current Exchange rate",IF(Health_claims_data!J75=0,0,Health_claims_data!J75/ECO!T41),IF($C$2="Constant Exchange rate",IF(Health_claims_data!J75=0,0,Health_claims_data!J75/ECO!T76))))</f>
        <v>3992.3811817463734</v>
      </c>
      <c r="L79" s="48">
        <f>IF($C$2="National Currency",IF(Health_claims_data!K75=0,0,Health_claims_data!K38),IF($C$2="Current Exchange rate",IF(Health_claims_data!K75=0,0,Health_claims_data!K75/ECO!U41),IF($C$2="Constant Exchange rate",IF(Health_claims_data!K75=0,0,Health_claims_data!K75/ECO!U76))))</f>
        <v>4436.3403739136984</v>
      </c>
      <c r="M79" s="48">
        <f>IF($C$2="National Currency",IF(Health_claims_data!L75=0,0,Health_claims_data!L38),IF($C$2="Current Exchange rate",IF(Health_claims_data!L75=0,0,Health_claims_data!L75/ECO!V41),IF($C$2="Constant Exchange rate",IF(Health_claims_data!L75=0,0,Health_claims_data!L75/ECO!V76))))</f>
        <v>4394.6591346771093</v>
      </c>
      <c r="N79" s="48">
        <f>IF($C$2="National Currency",IF(Health_claims_data!M75=0,0,Health_claims_data!M38),IF($C$2="Current Exchange rate",IF(Health_claims_data!M75=0,0,Health_claims_data!M75/ECO!W41),IF($C$2="Constant Exchange rate",IF(Health_claims_data!M75=0,0,Health_claims_data!M75/ECO!W76))))</f>
        <v>4534.6768136024421</v>
      </c>
      <c r="O79" s="48">
        <f>IF($C$2="National Currency",IF(Health_claims_data!N75=0,0,Health_claims_data!N38),IF($C$2="Current Exchange rate",IF(Health_claims_data!N75=0,0,Health_claims_data!N75/ECO!X41),IF($C$2="Constant Exchange rate",IF(Health_claims_data!N75=0,0,Health_claims_data!N75/ECO!X76))))</f>
        <v>7867.5054564128895</v>
      </c>
      <c r="P79" s="48">
        <f>IF($C$2="National Currency",IF(Health_claims_data!O75=0,0,Health_claims_data!O38),IF($C$2="Current Exchange rate",IF(Health_claims_data!O75=0,0,Health_claims_data!O75/ECO!Y41),IF($C$2="Constant Exchange rate",IF(Health_claims_data!O75=0,0,Health_claims_data!O75/ECO!Y76))))</f>
        <v>5124.2255491045435</v>
      </c>
      <c r="Q79" s="46">
        <f t="shared" si="7"/>
        <v>5.382635594999699E-2</v>
      </c>
      <c r="R79" s="46">
        <f t="shared" si="8"/>
        <v>-0.34868484330980265</v>
      </c>
      <c r="S79" s="46">
        <f t="shared" si="9"/>
        <v>0.50203426715013766</v>
      </c>
    </row>
    <row r="80" spans="3:19" ht="15.75" thickBot="1" x14ac:dyDescent="0.3">
      <c r="C80" s="151"/>
      <c r="D80" s="152"/>
      <c r="E80" s="49" t="s">
        <v>57</v>
      </c>
      <c r="F80" s="50">
        <f t="shared" ref="F80:P80" si="10">SUM(F48:F79)</f>
        <v>35823.299261286986</v>
      </c>
      <c r="G80" s="50">
        <f t="shared" si="10"/>
        <v>37309.33994601883</v>
      </c>
      <c r="H80" s="50">
        <f t="shared" si="10"/>
        <v>38970.334884411728</v>
      </c>
      <c r="I80" s="50">
        <f t="shared" si="10"/>
        <v>72134.442108724499</v>
      </c>
      <c r="J80" s="50">
        <f t="shared" si="10"/>
        <v>76229.881059973544</v>
      </c>
      <c r="K80" s="50">
        <f t="shared" si="10"/>
        <v>80897.62312056763</v>
      </c>
      <c r="L80" s="50">
        <f t="shared" si="10"/>
        <v>83984.147395083957</v>
      </c>
      <c r="M80" s="50">
        <f t="shared" si="10"/>
        <v>88260.496629132482</v>
      </c>
      <c r="N80" s="50">
        <f t="shared" si="10"/>
        <v>85143.766387492797</v>
      </c>
      <c r="O80" s="50">
        <f t="shared" si="10"/>
        <v>96912.797437676461</v>
      </c>
      <c r="P80" s="50">
        <f t="shared" si="10"/>
        <v>95199.191152096377</v>
      </c>
      <c r="Q80" s="46">
        <f t="shared" si="7"/>
        <v>1</v>
      </c>
      <c r="R80" s="149"/>
      <c r="S80" s="149"/>
    </row>
    <row r="81" spans="3:19" ht="16.5" thickTop="1" thickBot="1" x14ac:dyDescent="0.3">
      <c r="C81" s="153"/>
      <c r="D81" s="154"/>
      <c r="E81" s="51" t="s">
        <v>58</v>
      </c>
      <c r="F81" s="50"/>
      <c r="G81" s="50"/>
      <c r="H81" s="50"/>
      <c r="I81" s="50">
        <v>72134.4453125</v>
      </c>
      <c r="J81" s="50">
        <v>76166.875</v>
      </c>
      <c r="K81" s="50">
        <v>80824.8125</v>
      </c>
      <c r="L81" s="50">
        <v>83898.2890625</v>
      </c>
      <c r="M81" s="50">
        <v>88187.765625</v>
      </c>
      <c r="N81" s="50">
        <v>85059.765625</v>
      </c>
      <c r="O81" s="50">
        <v>96411.2265625</v>
      </c>
      <c r="P81" s="50">
        <v>94628.15625</v>
      </c>
      <c r="Q81" s="46">
        <f t="shared" si="7"/>
        <v>0.99400168325816918</v>
      </c>
      <c r="R81" s="46">
        <f>IF(OR(P81=0, O81=0),"-",P81/O81-1)</f>
        <v>-1.8494426179134882E-2</v>
      </c>
      <c r="S81" s="46" t="str">
        <f>IF(OR(P81=0, G81=0),"-",P81/G81-1)</f>
        <v>-</v>
      </c>
    </row>
    <row r="82" spans="3:19" ht="15.75" thickTop="1" x14ac:dyDescent="0.25">
      <c r="E82" s="51" t="s">
        <v>108</v>
      </c>
      <c r="F82" s="77"/>
      <c r="G82" s="77"/>
      <c r="H82" s="77"/>
      <c r="I82" s="77"/>
      <c r="J82" s="77">
        <f t="shared" ref="J82:P82" si="11">J81/I81-1</f>
        <v>5.5901583079078998E-2</v>
      </c>
      <c r="K82" s="77">
        <f t="shared" si="11"/>
        <v>6.1154373210138946E-2</v>
      </c>
      <c r="L82" s="77">
        <f t="shared" si="11"/>
        <v>3.8026398916793047E-2</v>
      </c>
      <c r="M82" s="77">
        <f t="shared" si="11"/>
        <v>5.1127104145169744E-2</v>
      </c>
      <c r="N82" s="77">
        <f t="shared" si="11"/>
        <v>-3.5469772681407608E-2</v>
      </c>
      <c r="O82" s="77">
        <f>O81/N81-1</f>
        <v>0.13345276528911199</v>
      </c>
      <c r="P82" s="106">
        <f t="shared" si="11"/>
        <v>-1.8494426179134882E-2</v>
      </c>
    </row>
    <row r="83" spans="3:19" ht="15" x14ac:dyDescent="0.25">
      <c r="F83" s="103"/>
      <c r="G83" s="103"/>
      <c r="H83" s="103"/>
      <c r="I83" s="103"/>
      <c r="J83" s="103"/>
      <c r="K83" s="103"/>
      <c r="L83" s="103"/>
      <c r="M83" s="103"/>
      <c r="N83" s="107"/>
      <c r="O83" s="107"/>
      <c r="P83" s="107"/>
      <c r="Q83" s="104"/>
      <c r="R83" s="105"/>
      <c r="S83" s="105"/>
    </row>
    <row r="85" spans="3:19" ht="18.75" x14ac:dyDescent="0.15">
      <c r="C85" s="160" t="s">
        <v>62</v>
      </c>
      <c r="D85" s="161"/>
      <c r="E85" s="167" t="s">
        <v>109</v>
      </c>
      <c r="F85" s="168"/>
      <c r="G85" s="168"/>
      <c r="H85" s="168"/>
      <c r="I85" s="168"/>
      <c r="J85" s="168"/>
      <c r="K85" s="168"/>
      <c r="L85" s="168"/>
      <c r="M85" s="168"/>
      <c r="N85" s="168"/>
      <c r="O85" s="168"/>
      <c r="P85" s="169"/>
    </row>
    <row r="86" spans="3:19" ht="15" x14ac:dyDescent="0.15">
      <c r="C86" s="162" t="s">
        <v>52</v>
      </c>
      <c r="D86" s="163"/>
      <c r="E86" s="56">
        <v>3</v>
      </c>
      <c r="F86" s="57">
        <v>2004</v>
      </c>
      <c r="G86" s="57">
        <f t="shared" ref="G86:P86" si="12">F86+1</f>
        <v>2005</v>
      </c>
      <c r="H86" s="57">
        <f t="shared" si="12"/>
        <v>2006</v>
      </c>
      <c r="I86" s="57">
        <f t="shared" si="12"/>
        <v>2007</v>
      </c>
      <c r="J86" s="57">
        <f t="shared" si="12"/>
        <v>2008</v>
      </c>
      <c r="K86" s="57">
        <f t="shared" si="12"/>
        <v>2009</v>
      </c>
      <c r="L86" s="57">
        <f t="shared" si="12"/>
        <v>2010</v>
      </c>
      <c r="M86" s="57">
        <f t="shared" si="12"/>
        <v>2011</v>
      </c>
      <c r="N86" s="57">
        <f t="shared" si="12"/>
        <v>2012</v>
      </c>
      <c r="O86" s="41">
        <f t="shared" si="12"/>
        <v>2013</v>
      </c>
      <c r="P86" s="41">
        <f t="shared" si="12"/>
        <v>2014</v>
      </c>
      <c r="Q86" s="42" t="s">
        <v>61</v>
      </c>
      <c r="R86" s="101" t="s">
        <v>63</v>
      </c>
      <c r="S86" s="102" t="s">
        <v>64</v>
      </c>
    </row>
    <row r="87" spans="3:19" ht="15" x14ac:dyDescent="0.25">
      <c r="C87" s="155"/>
      <c r="D87" s="156"/>
      <c r="E87" s="44" t="s">
        <v>4</v>
      </c>
      <c r="F87" s="45">
        <f>IF($C$2="National Currency",IF(Health_claims_data!E82=0,0,Health_claims_data!E82),IF($C$2="Current Exchange rate",IF(Health_claims_data!E82=0,0,Health_claims_data!E82/ECO!O10),IF($C$2="Constant Exchange rate",IF(Health_claims_data!E82=0,0,Health_claims_data!E82/ECO!O45))))</f>
        <v>0</v>
      </c>
      <c r="G87" s="45">
        <f>IF($C$2="National Currency",IF(Health_claims_data!F82=0,0,Health_claims_data!F82),IF($C$2="Current Exchange rate",IF(Health_claims_data!F82=0,0,Health_claims_data!F82/ECO!P10),IF($C$2="Constant Exchange rate",IF(Health_claims_data!F82=0,0,Health_claims_data!F82/ECO!P45))))</f>
        <v>0</v>
      </c>
      <c r="H87" s="45">
        <f>IF($C$2="National Currency",IF(Health_claims_data!G82=0,0,Health_claims_data!G82),IF($C$2="Current Exchange rate",IF(Health_claims_data!G82=0,0,Health_claims_data!G82/ECO!Q10),IF($C$2="Constant Exchange rate",IF(Health_claims_data!G82=0,0,Health_claims_data!G82/ECO!Q45))))</f>
        <v>0</v>
      </c>
      <c r="I87" s="45">
        <f>IF($C$2="National Currency",IF(Health_claims_data!H82=0,0,Health_claims_data!H82),IF($C$2="Current Exchange rate",IF(Health_claims_data!H82=0,0,Health_claims_data!H82/ECO!R10),IF($C$2="Constant Exchange rate",IF(Health_claims_data!H82=0,0,Health_claims_data!H82/ECO!R45))))</f>
        <v>0</v>
      </c>
      <c r="J87" s="45">
        <f>IF($C$2="National Currency",IF(Health_claims_data!I82=0,0,Health_claims_data!I82),IF($C$2="Current Exchange rate",IF(Health_claims_data!I82=0,0,Health_claims_data!I82/ECO!S10),IF($C$2="Constant Exchange rate",IF(Health_claims_data!I82=0,0,Health_claims_data!I82/ECO!S45))))</f>
        <v>0</v>
      </c>
      <c r="K87" s="45">
        <f>IF($C$2="National Currency",IF(Health_claims_data!J82=0,0,Health_claims_data!J82),IF($C$2="Current Exchange rate",IF(Health_claims_data!J82=0,0,Health_claims_data!J82/ECO!T10),IF($C$2="Constant Exchange rate",IF(Health_claims_data!J82=0,0,Health_claims_data!J82/ECO!T45))))</f>
        <v>0</v>
      </c>
      <c r="L87" s="45">
        <f>IF($C$2="National Currency",IF(Health_claims_data!K82=0,0,Health_claims_data!K82),IF($C$2="Current Exchange rate",IF(Health_claims_data!K82=0,0,Health_claims_data!K82/ECO!U10),IF($C$2="Constant Exchange rate",IF(Health_claims_data!K82=0,0,Health_claims_data!K82/ECO!U45))))</f>
        <v>0</v>
      </c>
      <c r="M87" s="45">
        <f>IF($C$2="National Currency",IF(Health_claims_data!L82=0,0,Health_claims_data!L82),IF($C$2="Current Exchange rate",IF(Health_claims_data!L82=0,0,Health_claims_data!L82/ECO!V10),IF($C$2="Constant Exchange rate",IF(Health_claims_data!L82=0,0,Health_claims_data!L82/ECO!V45))))</f>
        <v>0</v>
      </c>
      <c r="N87" s="45">
        <f>IF($C$2="National Currency",IF(Health_claims_data!M82=0,0,Health_claims_data!M82),IF($C$2="Current Exchange rate",IF(Health_claims_data!M82=0,0,Health_claims_data!M82/ECO!W10),IF($C$2="Constant Exchange rate",IF(Health_claims_data!M82=0,0,Health_claims_data!M82/ECO!W45))))</f>
        <v>0</v>
      </c>
      <c r="O87" s="45">
        <f>IF($C$2="National Currency",IF(Health_claims_data!N82=0,0,Health_claims_data!N82),IF($C$2="Current Exchange rate",IF(Health_claims_data!N82=0,0,Health_claims_data!N82/ECO!X10),IF($C$2="Constant Exchange rate",IF(Health_claims_data!N82=0,0,Health_claims_data!N82/ECO!X45))))</f>
        <v>0</v>
      </c>
      <c r="P87" s="133">
        <f>IF($C$2="National Currency",IF(Health_claims_data!O82=0,0,Health_claims_data!O82),IF($C$2="Current Exchange rate",IF(Health_claims_data!O82=0,0,Health_claims_data!O82/ECO!Y10),IF($C$2="Constant Exchange rate",IF(Health_claims_data!O82=0,0,Health_claims_data!O82/ECO!Y45))))</f>
        <v>0</v>
      </c>
      <c r="Q87" s="46">
        <f>O87/$O$119</f>
        <v>0</v>
      </c>
      <c r="R87" s="46" t="str">
        <f>IF(OR(O87=0, N87=0),"-",O87/N87-1)</f>
        <v>-</v>
      </c>
      <c r="S87" s="46" t="str">
        <f>IF(OR(O87=0, F87=0),"-",O87/F87-1)</f>
        <v>-</v>
      </c>
    </row>
    <row r="88" spans="3:19" ht="15" x14ac:dyDescent="0.25">
      <c r="C88" s="155"/>
      <c r="D88" s="156"/>
      <c r="E88" s="44" t="s">
        <v>5</v>
      </c>
      <c r="F88" s="47">
        <f>IF($C$2="National Currency",IF(Health_claims_data!E83=0,0,Health_claims_data!E83),IF($C$2="Current Exchange rate",IF(Health_claims_data!E83=0,0,Health_claims_data!E83/ECO!O11),IF($C$2="Constant Exchange rate",IF(Health_claims_data!E83=0,0,Health_claims_data!E83/ECO!O46))))</f>
        <v>54.998911230000019</v>
      </c>
      <c r="G88" s="47">
        <f>IF($C$2="National Currency",IF(Health_claims_data!F83=0,0,Health_claims_data!F83),IF($C$2="Current Exchange rate",IF(Health_claims_data!F83=0,0,Health_claims_data!F83/ECO!P11),IF($C$2="Constant Exchange rate",IF(Health_claims_data!F83=0,0,Health_claims_data!F83/ECO!P46))))</f>
        <v>72.702954670000082</v>
      </c>
      <c r="H88" s="47">
        <f>IF($C$2="National Currency",IF(Health_claims_data!G83=0,0,Health_claims_data!G83),IF($C$2="Current Exchange rate",IF(Health_claims_data!G83=0,0,Health_claims_data!G83/ECO!Q11),IF($C$2="Constant Exchange rate",IF(Health_claims_data!G83=0,0,Health_claims_data!G83/ECO!Q46))))</f>
        <v>74.577728089999908</v>
      </c>
      <c r="I88" s="47">
        <f>IF($C$2="National Currency",IF(Health_claims_data!H83=0,0,Health_claims_data!H83),IF($C$2="Current Exchange rate",IF(Health_claims_data!H83=0,0,Health_claims_data!H83/ECO!R11),IF($C$2="Constant Exchange rate",IF(Health_claims_data!H83=0,0,Health_claims_data!H83/ECO!R46))))</f>
        <v>38.641484259999991</v>
      </c>
      <c r="J88" s="47">
        <f>IF($C$2="National Currency",IF(Health_claims_data!I83=0,0,Health_claims_data!I83),IF($C$2="Current Exchange rate",IF(Health_claims_data!I83=0,0,Health_claims_data!I83/ECO!S11),IF($C$2="Constant Exchange rate",IF(Health_claims_data!I83=0,0,Health_claims_data!I83/ECO!S46))))</f>
        <v>168.18591095000005</v>
      </c>
      <c r="K88" s="47">
        <f>IF($C$2="National Currency",IF(Health_claims_data!J83=0,0,Health_claims_data!J83),IF($C$2="Current Exchange rate",IF(Health_claims_data!J83=0,0,Health_claims_data!J83/ECO!T11),IF($C$2="Constant Exchange rate",IF(Health_claims_data!J83=0,0,Health_claims_data!J83/ECO!T46))))</f>
        <v>63.151520419999841</v>
      </c>
      <c r="L88" s="47">
        <f>IF($C$2="National Currency",IF(Health_claims_data!K83=0,0,Health_claims_data!K83),IF($C$2="Current Exchange rate",IF(Health_claims_data!K83=0,0,Health_claims_data!K83/ECO!U11),IF($C$2="Constant Exchange rate",IF(Health_claims_data!K83=0,0,Health_claims_data!K83/ECO!U46))))</f>
        <v>62.700267330000159</v>
      </c>
      <c r="M88" s="47">
        <f>IF($C$2="National Currency",IF(Health_claims_data!L83=0,0,Health_claims_data!L83),IF($C$2="Current Exchange rate",IF(Health_claims_data!L83=0,0,Health_claims_data!L83/ECO!V11),IF($C$2="Constant Exchange rate",IF(Health_claims_data!L83=0,0,Health_claims_data!L83/ECO!V46))))</f>
        <v>27.545732890000107</v>
      </c>
      <c r="N88" s="47">
        <f>IF($C$2="National Currency",IF(Health_claims_data!M83=0,0,Health_claims_data!M83),IF($C$2="Current Exchange rate",IF(Health_claims_data!M83=0,0,Health_claims_data!M83/ECO!W11),IF($C$2="Constant Exchange rate",IF(Health_claims_data!M83=0,0,Health_claims_data!M83/ECO!W46))))</f>
        <v>4.4033559500000479</v>
      </c>
      <c r="O88" s="47">
        <f>IF($C$2="National Currency",IF(Health_claims_data!N83=0,0,Health_claims_data!N83),IF($C$2="Current Exchange rate",IF(Health_claims_data!N83=0,0,Health_claims_data!N83/ECO!X11),IF($C$2="Constant Exchange rate",IF(Health_claims_data!N83=0,0,Health_claims_data!N83/ECO!X46))))</f>
        <v>71.76730857999992</v>
      </c>
      <c r="P88" s="134">
        <f>IF($C$2="National Currency",IF(Health_claims_data!O83=0,0,Health_claims_data!O83),IF($C$2="Current Exchange rate",IF(Health_claims_data!O83=0,0,Health_claims_data!O83/ECO!Y11),IF($C$2="Constant Exchange rate",IF(Health_claims_data!O83=0,0,Health_claims_data!O83/ECO!Y46))))</f>
        <v>56.103309710000275</v>
      </c>
      <c r="Q88" s="46">
        <f t="shared" ref="Q88:Q120" si="13">O88/$O$119</f>
        <v>6.3993389175910371E-3</v>
      </c>
      <c r="R88" s="46">
        <f t="shared" ref="R88:R118" si="14">IF(OR(O88=0, N88=0),"-",O88/N88-1)</f>
        <v>15.298320961311141</v>
      </c>
      <c r="S88" s="46">
        <f t="shared" ref="S88:S118" si="15">IF(OR(O88=0, F88=0),"-",O88/F88-1)</f>
        <v>0.30488598728575034</v>
      </c>
    </row>
    <row r="89" spans="3:19" ht="15" x14ac:dyDescent="0.25">
      <c r="C89" s="155"/>
      <c r="D89" s="156"/>
      <c r="E89" s="44" t="s">
        <v>6</v>
      </c>
      <c r="F89" s="47">
        <f>IF($C$2="National Currency",IF(Health_claims_data!E84=0,0,Health_claims_data!E84),IF($C$2="Current Exchange rate",IF(Health_claims_data!E84=0,0,Health_claims_data!E84/ECO!O12),IF($C$2="Constant Exchange rate",IF(Health_claims_data!E84=0,0,Health_claims_data!E84/ECO!O47))))</f>
        <v>0</v>
      </c>
      <c r="G89" s="47">
        <f>IF($C$2="National Currency",IF(Health_claims_data!F84=0,0,Health_claims_data!F84),IF($C$2="Current Exchange rate",IF(Health_claims_data!F84=0,0,Health_claims_data!F84/ECO!P12),IF($C$2="Constant Exchange rate",IF(Health_claims_data!F84=0,0,Health_claims_data!F84/ECO!P47))))</f>
        <v>0</v>
      </c>
      <c r="H89" s="47">
        <f>IF($C$2="National Currency",IF(Health_claims_data!G84=0,0,Health_claims_data!G84),IF($C$2="Current Exchange rate",IF(Health_claims_data!G84=0,0,Health_claims_data!G84/ECO!Q12),IF($C$2="Constant Exchange rate",IF(Health_claims_data!G84=0,0,Health_claims_data!G84/ECO!Q47))))</f>
        <v>0</v>
      </c>
      <c r="I89" s="47">
        <f>IF($C$2="National Currency",IF(Health_claims_data!H84=0,0,Health_claims_data!H84),IF($C$2="Current Exchange rate",IF(Health_claims_data!H84=0,0,Health_claims_data!H84/ECO!R12),IF($C$2="Constant Exchange rate",IF(Health_claims_data!H84=0,0,Health_claims_data!H84/ECO!R47))))</f>
        <v>5.4429882478451372E-4</v>
      </c>
      <c r="J89" s="47">
        <f>IF($C$2="National Currency",IF(Health_claims_data!I84=0,0,Health_claims_data!I84),IF($C$2="Current Exchange rate",IF(Health_claims_data!I84=0,0,Health_claims_data!I84/ECO!S12),IF($C$2="Constant Exchange rate",IF(Health_claims_data!I84=0,0,Health_claims_data!I84/ECO!S47))))</f>
        <v>3.0908106681622497E-4</v>
      </c>
      <c r="K89" s="47">
        <f>IF($C$2="National Currency",IF(Health_claims_data!J84=0,0,Health_claims_data!J84),IF($C$2="Current Exchange rate",IF(Health_claims_data!J84=0,0,Health_claims_data!J84/ECO!T12),IF($C$2="Constant Exchange rate",IF(Health_claims_data!J84=0,0,Health_claims_data!J84/ECO!T47))))</f>
        <v>1.1390453697799903E-3</v>
      </c>
      <c r="L89" s="47">
        <f>IF($C$2="National Currency",IF(Health_claims_data!K84=0,0,Health_claims_data!K84),IF($C$2="Current Exchange rate",IF(Health_claims_data!K84=0,0,Health_claims_data!K84/ECO!U12),IF($C$2="Constant Exchange rate",IF(Health_claims_data!K84=0,0,Health_claims_data!K84/ECO!U47))))</f>
        <v>4.9596073218120471E-4</v>
      </c>
      <c r="M89" s="47">
        <f>IF($C$2="National Currency",IF(Health_claims_data!L84=0,0,Health_claims_data!L84),IF($C$2="Current Exchange rate",IF(Health_claims_data!L84=0,0,Health_claims_data!L84/ECO!V12),IF($C$2="Constant Exchange rate",IF(Health_claims_data!L84=0,0,Health_claims_data!L84/ECO!V47))))</f>
        <v>-1.5850291440842621E-3</v>
      </c>
      <c r="N89" s="47">
        <f>IF($C$2="National Currency",IF(Health_claims_data!M84=0,0,Health_claims_data!M84),IF($C$2="Current Exchange rate",IF(Health_claims_data!M84=0,0,Health_claims_data!M84/ECO!W12),IF($C$2="Constant Exchange rate",IF(Health_claims_data!M84=0,0,Health_claims_data!M84/ECO!W47))))</f>
        <v>0</v>
      </c>
      <c r="O89" s="47">
        <f>IF($C$2="National Currency",IF(Health_claims_data!N84=0,0,Health_claims_data!N84),IF($C$2="Current Exchange rate",IF(Health_claims_data!N84=0,0,Health_claims_data!N84/ECO!X12),IF($C$2="Constant Exchange rate",IF(Health_claims_data!N84=0,0,Health_claims_data!N84/ECO!X47))))</f>
        <v>0</v>
      </c>
      <c r="P89" s="134">
        <f>IF($C$2="National Currency",IF(Health_claims_data!O84=0,0,Health_claims_data!O84),IF($C$2="Current Exchange rate",IF(Health_claims_data!O84=0,0,Health_claims_data!O84/ECO!Y12),IF($C$2="Constant Exchange rate",IF(Health_claims_data!O84=0,0,Health_claims_data!O84/ECO!Y47))))</f>
        <v>0</v>
      </c>
      <c r="Q89" s="46">
        <f t="shared" si="13"/>
        <v>0</v>
      </c>
      <c r="R89" s="46" t="str">
        <f t="shared" si="14"/>
        <v>-</v>
      </c>
      <c r="S89" s="46" t="str">
        <f t="shared" si="15"/>
        <v>-</v>
      </c>
    </row>
    <row r="90" spans="3:19" ht="15" x14ac:dyDescent="0.25">
      <c r="C90" s="155"/>
      <c r="D90" s="156"/>
      <c r="E90" s="44" t="s">
        <v>8</v>
      </c>
      <c r="F90" s="47">
        <f>IF($C$2="National Currency",IF(Health_claims_data!E85=0,0,Health_claims_data!E85),IF($C$2="Current Exchange rate",IF(Health_claims_data!E85=0,0,Health_claims_data!E85/ECO!O13),IF($C$2="Constant Exchange rate",IF(Health_claims_data!E85=0,0,Health_claims_data!E85/ECO!O48))))</f>
        <v>125.7218895542249</v>
      </c>
      <c r="G90" s="47">
        <f>IF($C$2="National Currency",IF(Health_claims_data!F85=0,0,Health_claims_data!F85),IF($C$2="Current Exchange rate",IF(Health_claims_data!F85=0,0,Health_claims_data!F85/ECO!P13),IF($C$2="Constant Exchange rate",IF(Health_claims_data!F85=0,0,Health_claims_data!F85/ECO!P48))))</f>
        <v>149.5808383233533</v>
      </c>
      <c r="H90" s="47">
        <f>IF($C$2="National Currency",IF(Health_claims_data!G85=0,0,Health_claims_data!G85),IF($C$2="Current Exchange rate",IF(Health_claims_data!G85=0,0,Health_claims_data!G85/ECO!Q13),IF($C$2="Constant Exchange rate",IF(Health_claims_data!G85=0,0,Health_claims_data!G85/ECO!Q48))))</f>
        <v>146.0678642714571</v>
      </c>
      <c r="I90" s="47">
        <f>IF($C$2="National Currency",IF(Health_claims_data!H85=0,0,Health_claims_data!H85),IF($C$2="Current Exchange rate",IF(Health_claims_data!H85=0,0,Health_claims_data!H85/ECO!R13),IF($C$2="Constant Exchange rate",IF(Health_claims_data!H85=0,0,Health_claims_data!H85/ECO!R48))))</f>
        <v>31.841317365269465</v>
      </c>
      <c r="J90" s="47">
        <f>IF($C$2="National Currency",IF(Health_claims_data!I85=0,0,Health_claims_data!I85),IF($C$2="Current Exchange rate",IF(Health_claims_data!I85=0,0,Health_claims_data!I85/ECO!S13),IF($C$2="Constant Exchange rate",IF(Health_claims_data!I85=0,0,Health_claims_data!I85/ECO!S48))))</f>
        <v>-11.891357285429143</v>
      </c>
      <c r="K90" s="47">
        <f>IF($C$2="National Currency",IF(Health_claims_data!J85=0,0,Health_claims_data!J85),IF($C$2="Current Exchange rate",IF(Health_claims_data!J85=0,0,Health_claims_data!J85/ECO!T13),IF($C$2="Constant Exchange rate",IF(Health_claims_data!J85=0,0,Health_claims_data!J85/ECO!T48))))</f>
        <v>24.748947937458418</v>
      </c>
      <c r="L90" s="47">
        <f>IF($C$2="National Currency",IF(Health_claims_data!K85=0,0,Health_claims_data!K85),IF($C$2="Current Exchange rate",IF(Health_claims_data!K85=0,0,Health_claims_data!K85/ECO!U13),IF($C$2="Constant Exchange rate",IF(Health_claims_data!K85=0,0,Health_claims_data!K85/ECO!U48))))</f>
        <v>31.81250914836993</v>
      </c>
      <c r="M90" s="47">
        <f>IF($C$2="National Currency",IF(Health_claims_data!L85=0,0,Health_claims_data!L85),IF($C$2="Current Exchange rate",IF(Health_claims_data!L85=0,0,Health_claims_data!L85/ECO!V13),IF($C$2="Constant Exchange rate",IF(Health_claims_data!L85=0,0,Health_claims_data!L85/ECO!V48))))</f>
        <v>39.414569194943446</v>
      </c>
      <c r="N90" s="47">
        <f>IF($C$2="National Currency",IF(Health_claims_data!M85=0,0,Health_claims_data!M85),IF($C$2="Current Exchange rate",IF(Health_claims_data!M85=0,0,Health_claims_data!M85/ECO!W13),IF($C$2="Constant Exchange rate",IF(Health_claims_data!M85=0,0,Health_claims_data!M85/ECO!W48))))</f>
        <v>156.10952012641386</v>
      </c>
      <c r="O90" s="47">
        <f>IF($C$2="National Currency",IF(Health_claims_data!N85=0,0,Health_claims_data!N85),IF($C$2="Current Exchange rate",IF(Health_claims_data!N85=0,0,Health_claims_data!N85/ECO!X13),IF($C$2="Constant Exchange rate",IF(Health_claims_data!N85=0,0,Health_claims_data!N85/ECO!X48))))</f>
        <v>-384.51950432468396</v>
      </c>
      <c r="P90" s="134">
        <f>IF($C$2="National Currency",IF(Health_claims_data!O85=0,0,Health_claims_data!O85),IF($C$2="Current Exchange rate",IF(Health_claims_data!O85=0,0,Health_claims_data!O85/ECO!Y13),IF($C$2="Constant Exchange rate",IF(Health_claims_data!O85=0,0,Health_claims_data!O85/ECO!Y48))))</f>
        <v>16.203426480372588</v>
      </c>
      <c r="Q90" s="46">
        <f t="shared" si="13"/>
        <v>-3.4286789866932586E-2</v>
      </c>
      <c r="R90" s="46">
        <f t="shared" si="14"/>
        <v>-3.4631393653206355</v>
      </c>
      <c r="S90" s="46">
        <f t="shared" si="15"/>
        <v>-4.0584928820914481</v>
      </c>
    </row>
    <row r="91" spans="3:19" ht="15" x14ac:dyDescent="0.25">
      <c r="C91" s="155"/>
      <c r="D91" s="156"/>
      <c r="E91" s="44" t="s">
        <v>10</v>
      </c>
      <c r="F91" s="47">
        <f>IF($C$2="National Currency",IF(Health_claims_data!E86=0,0,Health_claims_data!E86),IF($C$2="Current Exchange rate",IF(Health_claims_data!E86=0,0,Health_claims_data!E86/ECO!O14),IF($C$2="Constant Exchange rate",IF(Health_claims_data!E86=0,0,Health_claims_data!E86/ECO!O49))))</f>
        <v>0</v>
      </c>
      <c r="G91" s="47">
        <f>IF($C$2="National Currency",IF(Health_claims_data!F86=0,0,Health_claims_data!F86),IF($C$2="Current Exchange rate",IF(Health_claims_data!F86=0,0,Health_claims_data!F86/ECO!P14),IF($C$2="Constant Exchange rate",IF(Health_claims_data!F86=0,0,Health_claims_data!F86/ECO!P49))))</f>
        <v>0</v>
      </c>
      <c r="H91" s="47">
        <f>IF($C$2="National Currency",IF(Health_claims_data!G86=0,0,Health_claims_data!G86),IF($C$2="Current Exchange rate",IF(Health_claims_data!G86=0,0,Health_claims_data!G86/ECO!Q14),IF($C$2="Constant Exchange rate",IF(Health_claims_data!G86=0,0,Health_claims_data!G86/ECO!Q49))))</f>
        <v>0</v>
      </c>
      <c r="I91" s="47">
        <f>IF($C$2="National Currency",IF(Health_claims_data!H86=0,0,Health_claims_data!H86),IF($C$2="Current Exchange rate",IF(Health_claims_data!H86=0,0,Health_claims_data!H86/ECO!R14),IF($C$2="Constant Exchange rate",IF(Health_claims_data!H86=0,0,Health_claims_data!H86/ECO!R49))))</f>
        <v>0</v>
      </c>
      <c r="J91" s="47">
        <f>IF($C$2="National Currency",IF(Health_claims_data!I86=0,0,Health_claims_data!I86),IF($C$2="Current Exchange rate",IF(Health_claims_data!I86=0,0,Health_claims_data!I86/ECO!S14),IF($C$2="Constant Exchange rate",IF(Health_claims_data!I86=0,0,Health_claims_data!I86/ECO!S49))))</f>
        <v>0</v>
      </c>
      <c r="K91" s="47">
        <f>IF($C$2="National Currency",IF(Health_claims_data!J86=0,0,Health_claims_data!J86),IF($C$2="Current Exchange rate",IF(Health_claims_data!J86=0,0,Health_claims_data!J86/ECO!T14),IF($C$2="Constant Exchange rate",IF(Health_claims_data!J86=0,0,Health_claims_data!J86/ECO!T49))))</f>
        <v>0</v>
      </c>
      <c r="L91" s="47">
        <f>IF($C$2="National Currency",IF(Health_claims_data!K86=0,0,Health_claims_data!K86),IF($C$2="Current Exchange rate",IF(Health_claims_data!K86=0,0,Health_claims_data!K86/ECO!U14),IF($C$2="Constant Exchange rate",IF(Health_claims_data!K86=0,0,Health_claims_data!K86/ECO!U49))))</f>
        <v>0</v>
      </c>
      <c r="M91" s="47">
        <f>IF($C$2="National Currency",IF(Health_claims_data!L86=0,0,Health_claims_data!L86),IF($C$2="Current Exchange rate",IF(Health_claims_data!L86=0,0,Health_claims_data!L86/ECO!V14),IF($C$2="Constant Exchange rate",IF(Health_claims_data!L86=0,0,Health_claims_data!L86/ECO!V49))))</f>
        <v>18</v>
      </c>
      <c r="N91" s="47">
        <f>IF($C$2="National Currency",IF(Health_claims_data!M86=0,0,Health_claims_data!M86),IF($C$2="Current Exchange rate",IF(Health_claims_data!M86=0,0,Health_claims_data!M86/ECO!W14),IF($C$2="Constant Exchange rate",IF(Health_claims_data!M86=0,0,Health_claims_data!M86/ECO!W49))))</f>
        <v>0</v>
      </c>
      <c r="O91" s="47">
        <f>IF($C$2="National Currency",IF(Health_claims_data!N86=0,0,Health_claims_data!N86),IF($C$2="Current Exchange rate",IF(Health_claims_data!N86=0,0,Health_claims_data!N86/ECO!X14),IF($C$2="Constant Exchange rate",IF(Health_claims_data!N86=0,0,Health_claims_data!N86/ECO!X49))))</f>
        <v>0</v>
      </c>
      <c r="P91" s="134">
        <f>IF($C$2="National Currency",IF(Health_claims_data!O86=0,0,Health_claims_data!O86),IF($C$2="Current Exchange rate",IF(Health_claims_data!O86=0,0,Health_claims_data!O86/ECO!Y14),IF($C$2="Constant Exchange rate",IF(Health_claims_data!O86=0,0,Health_claims_data!O86/ECO!Y49))))</f>
        <v>0</v>
      </c>
      <c r="Q91" s="46">
        <f t="shared" si="13"/>
        <v>0</v>
      </c>
      <c r="R91" s="46" t="str">
        <f t="shared" si="14"/>
        <v>-</v>
      </c>
      <c r="S91" s="46" t="str">
        <f t="shared" si="15"/>
        <v>-</v>
      </c>
    </row>
    <row r="92" spans="3:19" ht="15" x14ac:dyDescent="0.25">
      <c r="C92" s="155"/>
      <c r="D92" s="156"/>
      <c r="E92" s="44" t="s">
        <v>39</v>
      </c>
      <c r="F92" s="47">
        <f>IF($C$2="National Currency",IF(Health_claims_data!E87=0,0,Health_claims_data!E87),IF($C$2="Current Exchange rate",IF(Health_claims_data!E87=0,0,Health_claims_data!E87/ECO!O15),IF($C$2="Constant Exchange rate",IF(Health_claims_data!E87=0,0,Health_claims_data!E87/ECO!O50))))</f>
        <v>0</v>
      </c>
      <c r="G92" s="47">
        <f>IF($C$2="National Currency",IF(Health_claims_data!F87=0,0,Health_claims_data!F87),IF($C$2="Current Exchange rate",IF(Health_claims_data!F87=0,0,Health_claims_data!F87/ECO!P15),IF($C$2="Constant Exchange rate",IF(Health_claims_data!F87=0,0,Health_claims_data!F87/ECO!P50))))</f>
        <v>0</v>
      </c>
      <c r="H92" s="47">
        <f>IF($C$2="National Currency",IF(Health_claims_data!G87=0,0,Health_claims_data!G87),IF($C$2="Current Exchange rate",IF(Health_claims_data!G87=0,0,Health_claims_data!G87/ECO!Q15),IF($C$2="Constant Exchange rate",IF(Health_claims_data!G87=0,0,Health_claims_data!G87/ECO!Q50))))</f>
        <v>0</v>
      </c>
      <c r="I92" s="47">
        <f>IF($C$2="National Currency",IF(Health_claims_data!H87=0,0,Health_claims_data!H87),IF($C$2="Current Exchange rate",IF(Health_claims_data!H87=0,0,Health_claims_data!H87/ECO!R15),IF($C$2="Constant Exchange rate",IF(Health_claims_data!H87=0,0,Health_claims_data!H87/ECO!R50))))</f>
        <v>0</v>
      </c>
      <c r="J92" s="47">
        <f>IF($C$2="National Currency",IF(Health_claims_data!I87=0,0,Health_claims_data!I87),IF($C$2="Current Exchange rate",IF(Health_claims_data!I87=0,0,Health_claims_data!I87/ECO!S15),IF($C$2="Constant Exchange rate",IF(Health_claims_data!I87=0,0,Health_claims_data!I87/ECO!S50))))</f>
        <v>0</v>
      </c>
      <c r="K92" s="47">
        <f>IF($C$2="National Currency",IF(Health_claims_data!J87=0,0,Health_claims_data!J87),IF($C$2="Current Exchange rate",IF(Health_claims_data!J87=0,0,Health_claims_data!J87/ECO!T15),IF($C$2="Constant Exchange rate",IF(Health_claims_data!J87=0,0,Health_claims_data!J87/ECO!T50))))</f>
        <v>0</v>
      </c>
      <c r="L92" s="47">
        <f>IF($C$2="National Currency",IF(Health_claims_data!K87=0,0,Health_claims_data!K87),IF($C$2="Current Exchange rate",IF(Health_claims_data!K87=0,0,Health_claims_data!K87/ECO!U15),IF($C$2="Constant Exchange rate",IF(Health_claims_data!K87=0,0,Health_claims_data!K87/ECO!U50))))</f>
        <v>0</v>
      </c>
      <c r="M92" s="47">
        <f>IF($C$2="National Currency",IF(Health_claims_data!L87=0,0,Health_claims_data!L87),IF($C$2="Current Exchange rate",IF(Health_claims_data!L87=0,0,Health_claims_data!L87/ECO!V15),IF($C$2="Constant Exchange rate",IF(Health_claims_data!L87=0,0,Health_claims_data!L87/ECO!V50))))</f>
        <v>0</v>
      </c>
      <c r="N92" s="47">
        <f>IF($C$2="National Currency",IF(Health_claims_data!M87=0,0,Health_claims_data!M87),IF($C$2="Current Exchange rate",IF(Health_claims_data!M87=0,0,Health_claims_data!M87/ECO!W15),IF($C$2="Constant Exchange rate",IF(Health_claims_data!M87=0,0,Health_claims_data!M87/ECO!W50))))</f>
        <v>0</v>
      </c>
      <c r="O92" s="47">
        <f>IF($C$2="National Currency",IF(Health_claims_data!N87=0,0,Health_claims_data!N87),IF($C$2="Current Exchange rate",IF(Health_claims_data!N87=0,0,Health_claims_data!N87/ECO!X15),IF($C$2="Constant Exchange rate",IF(Health_claims_data!N87=0,0,Health_claims_data!N87/ECO!X50))))</f>
        <v>0</v>
      </c>
      <c r="P92" s="134">
        <f>IF($C$2="National Currency",IF(Health_claims_data!O87=0,0,Health_claims_data!O87),IF($C$2="Current Exchange rate",IF(Health_claims_data!O87=0,0,Health_claims_data!O87/ECO!Y15),IF($C$2="Constant Exchange rate",IF(Health_claims_data!O87=0,0,Health_claims_data!O87/ECO!Y50))))</f>
        <v>0</v>
      </c>
      <c r="Q92" s="46">
        <f t="shared" si="13"/>
        <v>0</v>
      </c>
      <c r="R92" s="46" t="str">
        <f t="shared" si="14"/>
        <v>-</v>
      </c>
      <c r="S92" s="46" t="str">
        <f t="shared" si="15"/>
        <v>-</v>
      </c>
    </row>
    <row r="93" spans="3:19" ht="15" x14ac:dyDescent="0.25">
      <c r="C93" s="155"/>
      <c r="D93" s="156"/>
      <c r="E93" s="44" t="s">
        <v>12</v>
      </c>
      <c r="F93" s="47">
        <f>IF($C$2="National Currency",IF(Health_claims_data!E88=0,0,Health_claims_data!E88),IF($C$2="Current Exchange rate",IF(Health_claims_data!E88=0,0,Health_claims_data!E88/ECO!O16),IF($C$2="Constant Exchange rate",IF(Health_claims_data!E88=0,0,Health_claims_data!E88/ECO!O51))))</f>
        <v>8775.2000000000007</v>
      </c>
      <c r="G93" s="47">
        <f>IF($C$2="National Currency",IF(Health_claims_data!F88=0,0,Health_claims_data!F88),IF($C$2="Current Exchange rate",IF(Health_claims_data!F88=0,0,Health_claims_data!F88/ECO!P16),IF($C$2="Constant Exchange rate",IF(Health_claims_data!F88=0,0,Health_claims_data!F88/ECO!P51))))</f>
        <v>9710.1</v>
      </c>
      <c r="H93" s="47">
        <f>IF($C$2="National Currency",IF(Health_claims_data!G88=0,0,Health_claims_data!G88),IF($C$2="Current Exchange rate",IF(Health_claims_data!G88=0,0,Health_claims_data!G88/ECO!Q16),IF($C$2="Constant Exchange rate",IF(Health_claims_data!G88=0,0,Health_claims_data!G88/ECO!Q51))))</f>
        <v>10257.1</v>
      </c>
      <c r="I93" s="47">
        <f>IF($C$2="National Currency",IF(Health_claims_data!H88=0,0,Health_claims_data!H88),IF($C$2="Current Exchange rate",IF(Health_claims_data!H88=0,0,Health_claims_data!H88/ECO!R16),IF($C$2="Constant Exchange rate",IF(Health_claims_data!H88=0,0,Health_claims_data!H88/ECO!R51))))</f>
        <v>10422.5</v>
      </c>
      <c r="J93" s="47">
        <f>IF($C$2="National Currency",IF(Health_claims_data!I88=0,0,Health_claims_data!I88),IF($C$2="Current Exchange rate",IF(Health_claims_data!I88=0,0,Health_claims_data!I88/ECO!S16),IF($C$2="Constant Exchange rate",IF(Health_claims_data!I88=0,0,Health_claims_data!I88/ECO!S51))))</f>
        <v>10986.5</v>
      </c>
      <c r="K93" s="47">
        <f>IF($C$2="National Currency",IF(Health_claims_data!J88=0,0,Health_claims_data!J88),IF($C$2="Current Exchange rate",IF(Health_claims_data!J88=0,0,Health_claims_data!J88/ECO!T16),IF($C$2="Constant Exchange rate",IF(Health_claims_data!J88=0,0,Health_claims_data!J88/ECO!T51))))</f>
        <v>11156.6</v>
      </c>
      <c r="L93" s="47">
        <f>IF($C$2="National Currency",IF(Health_claims_data!K88=0,0,Health_claims_data!K88),IF($C$2="Current Exchange rate",IF(Health_claims_data!K88=0,0,Health_claims_data!K88/ECO!U16),IF($C$2="Constant Exchange rate",IF(Health_claims_data!K88=0,0,Health_claims_data!K88/ECO!U51))))</f>
        <v>12936.1</v>
      </c>
      <c r="M93" s="47">
        <f>IF($C$2="National Currency",IF(Health_claims_data!L88=0,0,Health_claims_data!L88),IF($C$2="Current Exchange rate",IF(Health_claims_data!L88=0,0,Health_claims_data!L88/ECO!V16),IF($C$2="Constant Exchange rate",IF(Health_claims_data!L88=0,0,Health_claims_data!L88/ECO!V51))))</f>
        <v>11553.2</v>
      </c>
      <c r="N93" s="47">
        <f>IF($C$2="National Currency",IF(Health_claims_data!M88=0,0,Health_claims_data!M88),IF($C$2="Current Exchange rate",IF(Health_claims_data!M88=0,0,Health_claims_data!M88/ECO!W16),IF($C$2="Constant Exchange rate",IF(Health_claims_data!M88=0,0,Health_claims_data!M88/ECO!W51))))</f>
        <v>12497.2</v>
      </c>
      <c r="O93" s="47">
        <f>IF($C$2="National Currency",IF(Health_claims_data!N88=0,0,Health_claims_data!N88),IF($C$2="Current Exchange rate",IF(Health_claims_data!N88=0,0,Health_claims_data!N88/ECO!X16),IF($C$2="Constant Exchange rate",IF(Health_claims_data!N88=0,0,Health_claims_data!N88/ECO!X51))))</f>
        <v>12447.7</v>
      </c>
      <c r="P93" s="134">
        <f>IF($C$2="National Currency",IF(Health_claims_data!O88=0,0,Health_claims_data!O88),IF($C$2="Current Exchange rate",IF(Health_claims_data!O88=0,0,Health_claims_data!O88/ECO!Y16),IF($C$2="Constant Exchange rate",IF(Health_claims_data!O88=0,0,Health_claims_data!O88/ECO!Y51))))</f>
        <v>12218.8</v>
      </c>
      <c r="Q93" s="46">
        <f>O93/$O$119</f>
        <v>1.109935047316192</v>
      </c>
      <c r="R93" s="46">
        <f t="shared" si="14"/>
        <v>-3.9608872387414396E-3</v>
      </c>
      <c r="S93" s="46">
        <f t="shared" si="15"/>
        <v>0.41850897985231095</v>
      </c>
    </row>
    <row r="94" spans="3:19" ht="15" x14ac:dyDescent="0.25">
      <c r="C94" s="155"/>
      <c r="D94" s="156"/>
      <c r="E94" s="44" t="s">
        <v>13</v>
      </c>
      <c r="F94" s="47">
        <f>IF($C$2="National Currency",IF(Health_claims_data!E89=0,0,Health_claims_data!E89),IF($C$2="Current Exchange rate",IF(Health_claims_data!E89=0,0,Health_claims_data!E89/ECO!O17),IF($C$2="Constant Exchange rate",IF(Health_claims_data!E89=0,0,Health_claims_data!E89/ECO!O52))))</f>
        <v>0</v>
      </c>
      <c r="G94" s="47">
        <f>IF($C$2="National Currency",IF(Health_claims_data!F89=0,0,Health_claims_data!F89),IF($C$2="Current Exchange rate",IF(Health_claims_data!F89=0,0,Health_claims_data!F89/ECO!P17),IF($C$2="Constant Exchange rate",IF(Health_claims_data!F89=0,0,Health_claims_data!F89/ECO!P52))))</f>
        <v>0</v>
      </c>
      <c r="H94" s="47">
        <f>IF($C$2="National Currency",IF(Health_claims_data!G89=0,0,Health_claims_data!G89),IF($C$2="Current Exchange rate",IF(Health_claims_data!G89=0,0,Health_claims_data!G89/ECO!Q17),IF($C$2="Constant Exchange rate",IF(Health_claims_data!G89=0,0,Health_claims_data!G89/ECO!Q52))))</f>
        <v>0</v>
      </c>
      <c r="I94" s="47">
        <f>IF($C$2="National Currency",IF(Health_claims_data!H89=0,0,Health_claims_data!H89),IF($C$2="Current Exchange rate",IF(Health_claims_data!H89=0,0,Health_claims_data!H89/ECO!R17),IF($C$2="Constant Exchange rate",IF(Health_claims_data!H89=0,0,Health_claims_data!H89/ECO!R52))))</f>
        <v>0</v>
      </c>
      <c r="J94" s="47">
        <f>IF($C$2="National Currency",IF(Health_claims_data!I89=0,0,Health_claims_data!I89),IF($C$2="Current Exchange rate",IF(Health_claims_data!I89=0,0,Health_claims_data!I89/ECO!S17),IF($C$2="Constant Exchange rate",IF(Health_claims_data!I89=0,0,Health_claims_data!I89/ECO!S52))))</f>
        <v>0</v>
      </c>
      <c r="K94" s="47">
        <f>IF($C$2="National Currency",IF(Health_claims_data!J89=0,0,Health_claims_data!J89),IF($C$2="Current Exchange rate",IF(Health_claims_data!J89=0,0,Health_claims_data!J89/ECO!T17),IF($C$2="Constant Exchange rate",IF(Health_claims_data!J89=0,0,Health_claims_data!J89/ECO!T52))))</f>
        <v>0</v>
      </c>
      <c r="L94" s="47">
        <f>IF($C$2="National Currency",IF(Health_claims_data!K89=0,0,Health_claims_data!K89),IF($C$2="Current Exchange rate",IF(Health_claims_data!K89=0,0,Health_claims_data!K89/ECO!U17),IF($C$2="Constant Exchange rate",IF(Health_claims_data!K89=0,0,Health_claims_data!K89/ECO!U52))))</f>
        <v>0</v>
      </c>
      <c r="M94" s="47">
        <f>IF($C$2="National Currency",IF(Health_claims_data!L89=0,0,Health_claims_data!L89),IF($C$2="Current Exchange rate",IF(Health_claims_data!L89=0,0,Health_claims_data!L89/ECO!V17),IF($C$2="Constant Exchange rate",IF(Health_claims_data!L89=0,0,Health_claims_data!L89/ECO!V52))))</f>
        <v>0</v>
      </c>
      <c r="N94" s="47">
        <f>IF($C$2="National Currency",IF(Health_claims_data!M89=0,0,Health_claims_data!M89),IF($C$2="Current Exchange rate",IF(Health_claims_data!M89=0,0,Health_claims_data!M89/ECO!W17),IF($C$2="Constant Exchange rate",IF(Health_claims_data!M89=0,0,Health_claims_data!M89/ECO!W52))))</f>
        <v>0</v>
      </c>
      <c r="O94" s="47">
        <f>IF($C$2="National Currency",IF(Health_claims_data!N89=0,0,Health_claims_data!N89),IF($C$2="Current Exchange rate",IF(Health_claims_data!N89=0,0,Health_claims_data!N89/ECO!X17),IF($C$2="Constant Exchange rate",IF(Health_claims_data!N89=0,0,Health_claims_data!N89/ECO!X52))))</f>
        <v>0</v>
      </c>
      <c r="P94" s="134">
        <f>IF($C$2="National Currency",IF(Health_claims_data!O89=0,0,Health_claims_data!O89),IF($C$2="Current Exchange rate",IF(Health_claims_data!O89=0,0,Health_claims_data!O89/ECO!Y17),IF($C$2="Constant Exchange rate",IF(Health_claims_data!O89=0,0,Health_claims_data!O89/ECO!Y52))))</f>
        <v>0</v>
      </c>
      <c r="Q94" s="46">
        <f t="shared" si="13"/>
        <v>0</v>
      </c>
      <c r="R94" s="46" t="str">
        <f t="shared" si="14"/>
        <v>-</v>
      </c>
      <c r="S94" s="46" t="str">
        <f t="shared" si="15"/>
        <v>-</v>
      </c>
    </row>
    <row r="95" spans="3:19" ht="15" x14ac:dyDescent="0.25">
      <c r="C95" s="155"/>
      <c r="D95" s="156"/>
      <c r="E95" s="44" t="s">
        <v>14</v>
      </c>
      <c r="F95" s="47">
        <f>IF($C$2="National Currency",IF(Health_claims_data!E90=0,0,Health_claims_data!E90),IF($C$2="Current Exchange rate",IF(Health_claims_data!E90=0,0,Health_claims_data!E90/ECO!O18),IF($C$2="Constant Exchange rate",IF(Health_claims_data!E90=0,0,Health_claims_data!E90/ECO!O53))))</f>
        <v>0</v>
      </c>
      <c r="G95" s="47">
        <f>IF($C$2="National Currency",IF(Health_claims_data!F90=0,0,Health_claims_data!F90),IF($C$2="Current Exchange rate",IF(Health_claims_data!F90=0,0,Health_claims_data!F90/ECO!P18),IF($C$2="Constant Exchange rate",IF(Health_claims_data!F90=0,0,Health_claims_data!F90/ECO!P53))))</f>
        <v>0</v>
      </c>
      <c r="H95" s="47">
        <f>IF($C$2="National Currency",IF(Health_claims_data!G90=0,0,Health_claims_data!G90),IF($C$2="Current Exchange rate",IF(Health_claims_data!G90=0,0,Health_claims_data!G90/ECO!Q18),IF($C$2="Constant Exchange rate",IF(Health_claims_data!G90=0,0,Health_claims_data!G90/ECO!Q53))))</f>
        <v>0</v>
      </c>
      <c r="I95" s="47">
        <f>IF($C$2="National Currency",IF(Health_claims_data!H90=0,0,Health_claims_data!H90),IF($C$2="Current Exchange rate",IF(Health_claims_data!H90=0,0,Health_claims_data!H90/ECO!R18),IF($C$2="Constant Exchange rate",IF(Health_claims_data!H90=0,0,Health_claims_data!H90/ECO!R53))))</f>
        <v>0</v>
      </c>
      <c r="J95" s="47">
        <f>IF($C$2="National Currency",IF(Health_claims_data!I90=0,0,Health_claims_data!I90),IF($C$2="Current Exchange rate",IF(Health_claims_data!I90=0,0,Health_claims_data!I90/ECO!S18),IF($C$2="Constant Exchange rate",IF(Health_claims_data!I90=0,0,Health_claims_data!I90/ECO!S53))))</f>
        <v>0</v>
      </c>
      <c r="K95" s="47">
        <f>IF($C$2="National Currency",IF(Health_claims_data!J90=0,0,Health_claims_data!J90),IF($C$2="Current Exchange rate",IF(Health_claims_data!J90=0,0,Health_claims_data!J90/ECO!T18),IF($C$2="Constant Exchange rate",IF(Health_claims_data!J90=0,0,Health_claims_data!J90/ECO!T53))))</f>
        <v>0</v>
      </c>
      <c r="L95" s="47">
        <f>IF($C$2="National Currency",IF(Health_claims_data!K90=0,0,Health_claims_data!K90),IF($C$2="Current Exchange rate",IF(Health_claims_data!K90=0,0,Health_claims_data!K90/ECO!U18),IF($C$2="Constant Exchange rate",IF(Health_claims_data!K90=0,0,Health_claims_data!K90/ECO!U53))))</f>
        <v>0</v>
      </c>
      <c r="M95" s="47">
        <f>IF($C$2="National Currency",IF(Health_claims_data!L90=0,0,Health_claims_data!L90),IF($C$2="Current Exchange rate",IF(Health_claims_data!L90=0,0,Health_claims_data!L90/ECO!V18),IF($C$2="Constant Exchange rate",IF(Health_claims_data!L90=0,0,Health_claims_data!L90/ECO!V53))))</f>
        <v>0</v>
      </c>
      <c r="N95" s="47">
        <f>IF($C$2="National Currency",IF(Health_claims_data!M90=0,0,Health_claims_data!M90),IF($C$2="Current Exchange rate",IF(Health_claims_data!M90=0,0,Health_claims_data!M90/ECO!W18),IF($C$2="Constant Exchange rate",IF(Health_claims_data!M90=0,0,Health_claims_data!M90/ECO!W53))))</f>
        <v>0</v>
      </c>
      <c r="O95" s="47">
        <f>IF($C$2="National Currency",IF(Health_claims_data!N90=0,0,Health_claims_data!N90),IF($C$2="Current Exchange rate",IF(Health_claims_data!N90=0,0,Health_claims_data!N90/ECO!X18),IF($C$2="Constant Exchange rate",IF(Health_claims_data!N90=0,0,Health_claims_data!N90/ECO!X53))))</f>
        <v>0</v>
      </c>
      <c r="P95" s="134">
        <f>IF($C$2="National Currency",IF(Health_claims_data!O90=0,0,Health_claims_data!O90),IF($C$2="Current Exchange rate",IF(Health_claims_data!O90=0,0,Health_claims_data!O90/ECO!Y18),IF($C$2="Constant Exchange rate",IF(Health_claims_data!O90=0,0,Health_claims_data!O90/ECO!Y53))))</f>
        <v>0</v>
      </c>
      <c r="Q95" s="46">
        <f t="shared" si="13"/>
        <v>0</v>
      </c>
      <c r="R95" s="46" t="str">
        <f t="shared" si="14"/>
        <v>-</v>
      </c>
      <c r="S95" s="46" t="str">
        <f t="shared" si="15"/>
        <v>-</v>
      </c>
    </row>
    <row r="96" spans="3:19" ht="15" x14ac:dyDescent="0.25">
      <c r="C96" s="155"/>
      <c r="D96" s="156"/>
      <c r="E96" s="44" t="s">
        <v>15</v>
      </c>
      <c r="F96" s="47">
        <f>IF($C$2="National Currency",IF(Health_claims_data!E91=0,0,Health_claims_data!E91),IF($C$2="Current Exchange rate",IF(Health_claims_data!E91=0,0,Health_claims_data!E91/ECO!O19),IF($C$2="Constant Exchange rate",IF(Health_claims_data!E91=0,0,Health_claims_data!E91/ECO!O54))))</f>
        <v>94.360600000000005</v>
      </c>
      <c r="G96" s="47">
        <f>IF($C$2="National Currency",IF(Health_claims_data!F91=0,0,Health_claims_data!F91),IF($C$2="Current Exchange rate",IF(Health_claims_data!F91=0,0,Health_claims_data!F91/ECO!P19),IF($C$2="Constant Exchange rate",IF(Health_claims_data!F91=0,0,Health_claims_data!F91/ECO!P54))))</f>
        <v>83.782089999999997</v>
      </c>
      <c r="H96" s="47">
        <f>IF($C$2="National Currency",IF(Health_claims_data!G91=0,0,Health_claims_data!G91),IF($C$2="Current Exchange rate",IF(Health_claims_data!G91=0,0,Health_claims_data!G91/ECO!Q19),IF($C$2="Constant Exchange rate",IF(Health_claims_data!G91=0,0,Health_claims_data!G91/ECO!Q54))))</f>
        <v>101.33326898999999</v>
      </c>
      <c r="I96" s="47">
        <f>IF($C$2="National Currency",IF(Health_claims_data!H91=0,0,Health_claims_data!H91),IF($C$2="Current Exchange rate",IF(Health_claims_data!H91=0,0,Health_claims_data!H91/ECO!R19),IF($C$2="Constant Exchange rate",IF(Health_claims_data!H91=0,0,Health_claims_data!H91/ECO!R54))))</f>
        <v>60.899009760000006</v>
      </c>
      <c r="J96" s="47">
        <f>IF($C$2="National Currency",IF(Health_claims_data!I91=0,0,Health_claims_data!I91),IF($C$2="Current Exchange rate",IF(Health_claims_data!I91=0,0,Health_claims_data!I91/ECO!S19),IF($C$2="Constant Exchange rate",IF(Health_claims_data!I91=0,0,Health_claims_data!I91/ECO!S54))))</f>
        <v>48.449843960000003</v>
      </c>
      <c r="K96" s="47">
        <f>IF($C$2="National Currency",IF(Health_claims_data!J91=0,0,Health_claims_data!J91),IF($C$2="Current Exchange rate",IF(Health_claims_data!J91=0,0,Health_claims_data!J91/ECO!T19),IF($C$2="Constant Exchange rate",IF(Health_claims_data!J91=0,0,Health_claims_data!J91/ECO!T54))))</f>
        <v>46.682932208800004</v>
      </c>
      <c r="L96" s="47">
        <f>IF($C$2="National Currency",IF(Health_claims_data!K91=0,0,Health_claims_data!K91),IF($C$2="Current Exchange rate",IF(Health_claims_data!K91=0,0,Health_claims_data!K91/ECO!U19),IF($C$2="Constant Exchange rate",IF(Health_claims_data!K91=0,0,Health_claims_data!K91/ECO!U54))))</f>
        <v>69.761069060400004</v>
      </c>
      <c r="M96" s="47">
        <f>IF($C$2="National Currency",IF(Health_claims_data!L91=0,0,Health_claims_data!L91),IF($C$2="Current Exchange rate",IF(Health_claims_data!L91=0,0,Health_claims_data!L91/ECO!V19),IF($C$2="Constant Exchange rate",IF(Health_claims_data!L91=0,0,Health_claims_data!L91/ECO!V54))))</f>
        <v>-10.4467009676</v>
      </c>
      <c r="N96" s="47">
        <f>IF($C$2="National Currency",IF(Health_claims_data!M91=0,0,Health_claims_data!M91),IF($C$2="Current Exchange rate",IF(Health_claims_data!M91=0,0,Health_claims_data!M91/ECO!W19),IF($C$2="Constant Exchange rate",IF(Health_claims_data!M91=0,0,Health_claims_data!M91/ECO!W54))))</f>
        <v>66.460135823599998</v>
      </c>
      <c r="O96" s="47">
        <f>IF($C$2="National Currency",IF(Health_claims_data!N91=0,0,Health_claims_data!N91),IF($C$2="Current Exchange rate",IF(Health_claims_data!N91=0,0,Health_claims_data!N91/ECO!X19),IF($C$2="Constant Exchange rate",IF(Health_claims_data!N91=0,0,Health_claims_data!N91/ECO!X54))))</f>
        <v>-29.644283508599997</v>
      </c>
      <c r="P96" s="134">
        <f>IF($C$2="National Currency",IF(Health_claims_data!O91=0,0,Health_claims_data!O91),IF($C$2="Current Exchange rate",IF(Health_claims_data!O91=0,0,Health_claims_data!O91/ECO!Y19),IF($C$2="Constant Exchange rate",IF(Health_claims_data!O91=0,0,Health_claims_data!O91/ECO!Y54))))</f>
        <v>27.630801333099985</v>
      </c>
      <c r="Q96" s="46">
        <f t="shared" si="13"/>
        <v>-2.6433179799298301E-3</v>
      </c>
      <c r="R96" s="46">
        <f t="shared" si="14"/>
        <v>-1.4460460867441278</v>
      </c>
      <c r="S96" s="46">
        <f t="shared" si="15"/>
        <v>-1.3141595486739168</v>
      </c>
    </row>
    <row r="97" spans="3:19" ht="15" x14ac:dyDescent="0.25">
      <c r="C97" s="155"/>
      <c r="D97" s="156"/>
      <c r="E97" s="44" t="s">
        <v>16</v>
      </c>
      <c r="F97" s="47">
        <f>IF($C$2="National Currency",IF(Health_claims_data!E92=0,0,Health_claims_data!E92),IF($C$2="Current Exchange rate",IF(Health_claims_data!E92=0,0,Health_claims_data!E92/ECO!O20),IF($C$2="Constant Exchange rate",IF(Health_claims_data!E92=0,0,Health_claims_data!E92/ECO!O55))))</f>
        <v>0</v>
      </c>
      <c r="G97" s="47">
        <f>IF($C$2="National Currency",IF(Health_claims_data!F92=0,0,Health_claims_data!F92),IF($C$2="Current Exchange rate",IF(Health_claims_data!F92=0,0,Health_claims_data!F92/ECO!P20),IF($C$2="Constant Exchange rate",IF(Health_claims_data!F92=0,0,Health_claims_data!F92/ECO!P55))))</f>
        <v>0</v>
      </c>
      <c r="H97" s="47">
        <f>IF($C$2="National Currency",IF(Health_claims_data!G92=0,0,Health_claims_data!G92),IF($C$2="Current Exchange rate",IF(Health_claims_data!G92=0,0,Health_claims_data!G92/ECO!Q20),IF($C$2="Constant Exchange rate",IF(Health_claims_data!G92=0,0,Health_claims_data!G92/ECO!Q55))))</f>
        <v>0</v>
      </c>
      <c r="I97" s="47">
        <f>IF($C$2="National Currency",IF(Health_claims_data!H92=0,0,Health_claims_data!H92),IF($C$2="Current Exchange rate",IF(Health_claims_data!H92=0,0,Health_claims_data!H92/ECO!R20),IF($C$2="Constant Exchange rate",IF(Health_claims_data!H92=0,0,Health_claims_data!H92/ECO!R55))))</f>
        <v>0</v>
      </c>
      <c r="J97" s="47">
        <f>IF($C$2="National Currency",IF(Health_claims_data!I92=0,0,Health_claims_data!I92),IF($C$2="Current Exchange rate",IF(Health_claims_data!I92=0,0,Health_claims_data!I92/ECO!S20),IF($C$2="Constant Exchange rate",IF(Health_claims_data!I92=0,0,Health_claims_data!I92/ECO!S55))))</f>
        <v>0</v>
      </c>
      <c r="K97" s="47">
        <f>IF($C$2="National Currency",IF(Health_claims_data!J92=0,0,Health_claims_data!J92),IF($C$2="Current Exchange rate",IF(Health_claims_data!J92=0,0,Health_claims_data!J92/ECO!T20),IF($C$2="Constant Exchange rate",IF(Health_claims_data!J92=0,0,Health_claims_data!J92/ECO!T55))))</f>
        <v>0</v>
      </c>
      <c r="L97" s="47">
        <f>IF($C$2="National Currency",IF(Health_claims_data!K92=0,0,Health_claims_data!K92),IF($C$2="Current Exchange rate",IF(Health_claims_data!K92=0,0,Health_claims_data!K92/ECO!U20),IF($C$2="Constant Exchange rate",IF(Health_claims_data!K92=0,0,Health_claims_data!K92/ECO!U55))))</f>
        <v>0</v>
      </c>
      <c r="M97" s="47">
        <f>IF($C$2="National Currency",IF(Health_claims_data!L92=0,0,Health_claims_data!L92),IF($C$2="Current Exchange rate",IF(Health_claims_data!L92=0,0,Health_claims_data!L92/ECO!V20),IF($C$2="Constant Exchange rate",IF(Health_claims_data!L92=0,0,Health_claims_data!L92/ECO!V55))))</f>
        <v>0</v>
      </c>
      <c r="N97" s="47">
        <f>IF($C$2="National Currency",IF(Health_claims_data!M92=0,0,Health_claims_data!M92),IF($C$2="Current Exchange rate",IF(Health_claims_data!M92=0,0,Health_claims_data!M92/ECO!W20),IF($C$2="Constant Exchange rate",IF(Health_claims_data!M92=0,0,Health_claims_data!M92/ECO!W55))))</f>
        <v>0</v>
      </c>
      <c r="O97" s="47">
        <f>IF($C$2="National Currency",IF(Health_claims_data!N92=0,0,Health_claims_data!N92),IF($C$2="Current Exchange rate",IF(Health_claims_data!N92=0,0,Health_claims_data!N92/ECO!X20),IF($C$2="Constant Exchange rate",IF(Health_claims_data!N92=0,0,Health_claims_data!N92/ECO!X55))))</f>
        <v>0</v>
      </c>
      <c r="P97" s="134">
        <f>IF($C$2="National Currency",IF(Health_claims_data!O92=0,0,Health_claims_data!O92),IF($C$2="Current Exchange rate",IF(Health_claims_data!O92=0,0,Health_claims_data!O92/ECO!Y20),IF($C$2="Constant Exchange rate",IF(Health_claims_data!O92=0,0,Health_claims_data!O92/ECO!Y55))))</f>
        <v>0</v>
      </c>
      <c r="Q97" s="46">
        <f t="shared" si="13"/>
        <v>0</v>
      </c>
      <c r="R97" s="46" t="str">
        <f t="shared" si="14"/>
        <v>-</v>
      </c>
      <c r="S97" s="46" t="str">
        <f t="shared" si="15"/>
        <v>-</v>
      </c>
    </row>
    <row r="98" spans="3:19" ht="15" x14ac:dyDescent="0.25">
      <c r="C98" s="155"/>
      <c r="D98" s="156"/>
      <c r="E98" s="44" t="s">
        <v>17</v>
      </c>
      <c r="F98" s="47">
        <f>IF($C$2="National Currency",IF(Health_claims_data!E93=0,0,Health_claims_data!E93),IF($C$2="Current Exchange rate",IF(Health_claims_data!E93=0,0,Health_claims_data!E93/ECO!O21),IF($C$2="Constant Exchange rate",IF(Health_claims_data!E93=0,0,Health_claims_data!E93/ECO!O56))))</f>
        <v>403.16206031522961</v>
      </c>
      <c r="G98" s="47">
        <f>IF($C$2="National Currency",IF(Health_claims_data!F93=0,0,Health_claims_data!F93),IF($C$2="Current Exchange rate",IF(Health_claims_data!F93=0,0,Health_claims_data!F93/ECO!P21),IF($C$2="Constant Exchange rate",IF(Health_claims_data!F93=0,0,Health_claims_data!F93/ECO!P56))))</f>
        <v>591.01100000000042</v>
      </c>
      <c r="H98" s="47">
        <f>IF($C$2="National Currency",IF(Health_claims_data!G93=0,0,Health_claims_data!G93),IF($C$2="Current Exchange rate",IF(Health_claims_data!G93=0,0,Health_claims_data!G93/ECO!Q21),IF($C$2="Constant Exchange rate",IF(Health_claims_data!G93=0,0,Health_claims_data!G93/ECO!Q56))))</f>
        <v>561.97999999999956</v>
      </c>
      <c r="I98" s="47">
        <f>IF($C$2="National Currency",IF(Health_claims_data!H93=0,0,Health_claims_data!H93),IF($C$2="Current Exchange rate",IF(Health_claims_data!H93=0,0,Health_claims_data!H93/ECO!R21),IF($C$2="Constant Exchange rate",IF(Health_claims_data!H93=0,0,Health_claims_data!H93/ECO!R56))))</f>
        <v>635.3364278093195</v>
      </c>
      <c r="J98" s="47">
        <f>IF($C$2="National Currency",IF(Health_claims_data!I93=0,0,Health_claims_data!I93),IF($C$2="Current Exchange rate",IF(Health_claims_data!I93=0,0,Health_claims_data!I93/ECO!S21),IF($C$2="Constant Exchange rate",IF(Health_claims_data!I93=0,0,Health_claims_data!I93/ECO!S56))))</f>
        <v>270.42136390558699</v>
      </c>
      <c r="K98" s="47">
        <f>IF($C$2="National Currency",IF(Health_claims_data!J93=0,0,Health_claims_data!J93),IF($C$2="Current Exchange rate",IF(Health_claims_data!J93=0,0,Health_claims_data!J93/ECO!T21),IF($C$2="Constant Exchange rate",IF(Health_claims_data!J93=0,0,Health_claims_data!J93/ECO!T56))))</f>
        <v>571.6577474598962</v>
      </c>
      <c r="L98" s="47">
        <f>IF($C$2="National Currency",IF(Health_claims_data!K93=0,0,Health_claims_data!K93),IF($C$2="Current Exchange rate",IF(Health_claims_data!K93=0,0,Health_claims_data!K93/ECO!U21),IF($C$2="Constant Exchange rate",IF(Health_claims_data!K93=0,0,Health_claims_data!K93/ECO!U56))))</f>
        <v>507.62860812529834</v>
      </c>
      <c r="M98" s="47">
        <f>IF($C$2="National Currency",IF(Health_claims_data!L93=0,0,Health_claims_data!L93),IF($C$2="Current Exchange rate",IF(Health_claims_data!L93=0,0,Health_claims_data!L93/ECO!V21),IF($C$2="Constant Exchange rate",IF(Health_claims_data!L93=0,0,Health_claims_data!L93/ECO!V56))))</f>
        <v>539.23424682696077</v>
      </c>
      <c r="N98" s="47">
        <f>IF($C$2="National Currency",IF(Health_claims_data!M93=0,0,Health_claims_data!M93),IF($C$2="Current Exchange rate",IF(Health_claims_data!M93=0,0,Health_claims_data!M93/ECO!W21),IF($C$2="Constant Exchange rate",IF(Health_claims_data!M93=0,0,Health_claims_data!M93/ECO!W56))))</f>
        <v>666.78513747607394</v>
      </c>
      <c r="O98" s="47">
        <f>IF($C$2="National Currency",IF(Health_claims_data!N93=0,0,Health_claims_data!N93),IF($C$2="Current Exchange rate",IF(Health_claims_data!N93=0,0,Health_claims_data!N93/ECO!X21),IF($C$2="Constant Exchange rate",IF(Health_claims_data!N93=0,0,Health_claims_data!N93/ECO!X56))))</f>
        <v>582</v>
      </c>
      <c r="P98" s="134">
        <f>IF($C$2="National Currency",IF(Health_claims_data!O93=0,0,Health_claims_data!O93),IF($C$2="Current Exchange rate",IF(Health_claims_data!O93=0,0,Health_claims_data!O93/ECO!Y21),IF($C$2="Constant Exchange rate",IF(Health_claims_data!O93=0,0,Health_claims_data!O93/ECO!Y56))))</f>
        <v>0</v>
      </c>
      <c r="Q98" s="46">
        <f t="shared" si="13"/>
        <v>5.1895707442983337E-2</v>
      </c>
      <c r="R98" s="46">
        <f t="shared" si="14"/>
        <v>-0.12715510996091495</v>
      </c>
      <c r="S98" s="46">
        <f t="shared" si="15"/>
        <v>0.44358821746505184</v>
      </c>
    </row>
    <row r="99" spans="3:19" ht="15" x14ac:dyDescent="0.25">
      <c r="C99" s="155"/>
      <c r="D99" s="156"/>
      <c r="E99" s="44" t="s">
        <v>18</v>
      </c>
      <c r="F99" s="47">
        <f>IF($C$2="National Currency",IF(Health_claims_data!E94=0,0,Health_claims_data!E94),IF($C$2="Current Exchange rate",IF(Health_claims_data!E94=0,0,Health_claims_data!E94/ECO!O22),IF($C$2="Constant Exchange rate",IF(Health_claims_data!E94=0,0,Health_claims_data!E94/ECO!O57))))</f>
        <v>0</v>
      </c>
      <c r="G99" s="47">
        <f>IF($C$2="National Currency",IF(Health_claims_data!F94=0,0,Health_claims_data!F94),IF($C$2="Current Exchange rate",IF(Health_claims_data!F94=0,0,Health_claims_data!F94/ECO!P22),IF($C$2="Constant Exchange rate",IF(Health_claims_data!F94=0,0,Health_claims_data!F94/ECO!P57))))</f>
        <v>0</v>
      </c>
      <c r="H99" s="47">
        <f>IF($C$2="National Currency",IF(Health_claims_data!G94=0,0,Health_claims_data!G94),IF($C$2="Current Exchange rate",IF(Health_claims_data!G94=0,0,Health_claims_data!G94/ECO!Q22),IF($C$2="Constant Exchange rate",IF(Health_claims_data!G94=0,0,Health_claims_data!G94/ECO!Q57))))</f>
        <v>0</v>
      </c>
      <c r="I99" s="47">
        <f>IF($C$2="National Currency",IF(Health_claims_data!H94=0,0,Health_claims_data!H94),IF($C$2="Current Exchange rate",IF(Health_claims_data!H94=0,0,Health_claims_data!H94/ECO!R22),IF($C$2="Constant Exchange rate",IF(Health_claims_data!H94=0,0,Health_claims_data!H94/ECO!R57))))</f>
        <v>0</v>
      </c>
      <c r="J99" s="47">
        <f>IF($C$2="National Currency",IF(Health_claims_data!I94=0,0,Health_claims_data!I94),IF($C$2="Current Exchange rate",IF(Health_claims_data!I94=0,0,Health_claims_data!I94/ECO!S22),IF($C$2="Constant Exchange rate",IF(Health_claims_data!I94=0,0,Health_claims_data!I94/ECO!S57))))</f>
        <v>0</v>
      </c>
      <c r="K99" s="47">
        <f>IF($C$2="National Currency",IF(Health_claims_data!J94=0,0,Health_claims_data!J94),IF($C$2="Current Exchange rate",IF(Health_claims_data!J94=0,0,Health_claims_data!J94/ECO!T22),IF($C$2="Constant Exchange rate",IF(Health_claims_data!J94=0,0,Health_claims_data!J94/ECO!T57))))</f>
        <v>0</v>
      </c>
      <c r="L99" s="47">
        <f>IF($C$2="National Currency",IF(Health_claims_data!K94=0,0,Health_claims_data!K94),IF($C$2="Current Exchange rate",IF(Health_claims_data!K94=0,0,Health_claims_data!K94/ECO!U22),IF($C$2="Constant Exchange rate",IF(Health_claims_data!K94=0,0,Health_claims_data!K94/ECO!U57))))</f>
        <v>0</v>
      </c>
      <c r="M99" s="47">
        <f>IF($C$2="National Currency",IF(Health_claims_data!L94=0,0,Health_claims_data!L94),IF($C$2="Current Exchange rate",IF(Health_claims_data!L94=0,0,Health_claims_data!L94/ECO!V22),IF($C$2="Constant Exchange rate",IF(Health_claims_data!L94=0,0,Health_claims_data!L94/ECO!V57))))</f>
        <v>0</v>
      </c>
      <c r="N99" s="47">
        <f>IF($C$2="National Currency",IF(Health_claims_data!M94=0,0,Health_claims_data!M94),IF($C$2="Current Exchange rate",IF(Health_claims_data!M94=0,0,Health_claims_data!M94/ECO!W22),IF($C$2="Constant Exchange rate",IF(Health_claims_data!M94=0,0,Health_claims_data!M94/ECO!W57))))</f>
        <v>0</v>
      </c>
      <c r="O99" s="47">
        <f>IF($C$2="National Currency",IF(Health_claims_data!N94=0,0,Health_claims_data!N94),IF($C$2="Current Exchange rate",IF(Health_claims_data!N94=0,0,Health_claims_data!N94/ECO!X22),IF($C$2="Constant Exchange rate",IF(Health_claims_data!N94=0,0,Health_claims_data!N94/ECO!X57))))</f>
        <v>0</v>
      </c>
      <c r="P99" s="134">
        <f>IF($C$2="National Currency",IF(Health_claims_data!O94=0,0,Health_claims_data!O94),IF($C$2="Current Exchange rate",IF(Health_claims_data!O94=0,0,Health_claims_data!O94/ECO!Y22),IF($C$2="Constant Exchange rate",IF(Health_claims_data!O94=0,0,Health_claims_data!O94/ECO!Y57))))</f>
        <v>0</v>
      </c>
      <c r="Q99" s="46">
        <f t="shared" si="13"/>
        <v>0</v>
      </c>
      <c r="R99" s="46" t="str">
        <f t="shared" si="14"/>
        <v>-</v>
      </c>
      <c r="S99" s="46" t="str">
        <f t="shared" si="15"/>
        <v>-</v>
      </c>
    </row>
    <row r="100" spans="3:19" ht="15" x14ac:dyDescent="0.25">
      <c r="C100" s="155"/>
      <c r="D100" s="156"/>
      <c r="E100" s="44" t="s">
        <v>19</v>
      </c>
      <c r="F100" s="47">
        <f>IF($C$2="National Currency",IF(Health_claims_data!E95=0,0,Health_claims_data!E95),IF($C$2="Current Exchange rate",IF(Health_claims_data!E95=0,0,Health_claims_data!E95/ECO!O23),IF($C$2="Constant Exchange rate",IF(Health_claims_data!E95=0,0,Health_claims_data!E95/ECO!O58))))</f>
        <v>0</v>
      </c>
      <c r="G100" s="47">
        <f>IF($C$2="National Currency",IF(Health_claims_data!F95=0,0,Health_claims_data!F95),IF($C$2="Current Exchange rate",IF(Health_claims_data!F95=0,0,Health_claims_data!F95/ECO!P23),IF($C$2="Constant Exchange rate",IF(Health_claims_data!F95=0,0,Health_claims_data!F95/ECO!P58))))</f>
        <v>-3.3951423348132672</v>
      </c>
      <c r="H100" s="47">
        <f>IF($C$2="National Currency",IF(Health_claims_data!G95=0,0,Health_claims_data!G95),IF($C$2="Current Exchange rate",IF(Health_claims_data!G95=0,0,Health_claims_data!G95/ECO!Q23),IF($C$2="Constant Exchange rate",IF(Health_claims_data!G95=0,0,Health_claims_data!G95/ECO!Q58))))</f>
        <v>-0.26116479498563594</v>
      </c>
      <c r="I100" s="47">
        <f>IF($C$2="National Currency",IF(Health_claims_data!H95=0,0,Health_claims_data!H95),IF($C$2="Current Exchange rate",IF(Health_claims_data!H95=0,0,Health_claims_data!H95/ECO!R23),IF($C$2="Constant Exchange rate",IF(Health_claims_data!H95=0,0,Health_claims_data!H95/ECO!R58))))</f>
        <v>0.39174719247845391</v>
      </c>
      <c r="J100" s="47">
        <f>IF($C$2="National Currency",IF(Health_claims_data!I95=0,0,Health_claims_data!I95),IF($C$2="Current Exchange rate",IF(Health_claims_data!I95=0,0,Health_claims_data!I95/ECO!S23),IF($C$2="Constant Exchange rate",IF(Health_claims_data!I95=0,0,Health_claims_data!I95/ECO!S58))))</f>
        <v>-1.3058239749281797</v>
      </c>
      <c r="K100" s="47">
        <f>IF($C$2="National Currency",IF(Health_claims_data!J95=0,0,Health_claims_data!J95),IF($C$2="Current Exchange rate",IF(Health_claims_data!J95=0,0,Health_claims_data!J95/ECO!T23),IF($C$2="Constant Exchange rate",IF(Health_claims_data!J95=0,0,Health_claims_data!J95/ECO!T58))))</f>
        <v>-1.3058239749281797</v>
      </c>
      <c r="L100" s="47">
        <f>IF($C$2="National Currency",IF(Health_claims_data!K95=0,0,Health_claims_data!K95),IF($C$2="Current Exchange rate",IF(Health_claims_data!K95=0,0,Health_claims_data!K95/ECO!U23),IF($C$2="Constant Exchange rate",IF(Health_claims_data!K95=0,0,Health_claims_data!K95/ECO!U58))))</f>
        <v>-0.52232958997127188</v>
      </c>
      <c r="M100" s="47">
        <f>IF($C$2="National Currency",IF(Health_claims_data!L95=0,0,Health_claims_data!L95),IF($C$2="Current Exchange rate",IF(Health_claims_data!L95=0,0,Health_claims_data!L95/ECO!V23),IF($C$2="Constant Exchange rate",IF(Health_claims_data!L95=0,0,Health_claims_data!L95/ECO!V58))))</f>
        <v>-0.39174719247845391</v>
      </c>
      <c r="N100" s="47">
        <f>IF($C$2="National Currency",IF(Health_claims_data!M95=0,0,Health_claims_data!M95),IF($C$2="Current Exchange rate",IF(Health_claims_data!M95=0,0,Health_claims_data!M95/ECO!W23),IF($C$2="Constant Exchange rate",IF(Health_claims_data!M95=0,0,Health_claims_data!M95/ECO!W58))))</f>
        <v>-0.13058239749281797</v>
      </c>
      <c r="O100" s="131">
        <f>IF($C$2="National Currency",IF(Health_claims_data!N95=0,0,Health_claims_data!N95),IF($C$2="Current Exchange rate",IF(Health_claims_data!N95=0,0,Health_claims_data!N95/ECO!X23),IF($C$2="Constant Exchange rate",IF(Health_claims_data!N95=0,0,Health_claims_data!N95/ECO!X58))))</f>
        <v>0</v>
      </c>
      <c r="P100" s="134">
        <f>IF($C$2="National Currency",IF(Health_claims_data!O95=0,0,Health_claims_data!O95),IF($C$2="Current Exchange rate",IF(Health_claims_data!O95=0,0,Health_claims_data!O95/ECO!Y23),IF($C$2="Constant Exchange rate",IF(Health_claims_data!O95=0,0,Health_claims_data!O95/ECO!Y58))))</f>
        <v>0</v>
      </c>
      <c r="Q100" s="46">
        <f t="shared" si="13"/>
        <v>0</v>
      </c>
      <c r="R100" s="46" t="str">
        <f t="shared" si="14"/>
        <v>-</v>
      </c>
      <c r="S100" s="46" t="str">
        <f t="shared" si="15"/>
        <v>-</v>
      </c>
    </row>
    <row r="101" spans="3:19" ht="15" x14ac:dyDescent="0.25">
      <c r="C101" s="155"/>
      <c r="D101" s="156"/>
      <c r="E101" s="44" t="s">
        <v>20</v>
      </c>
      <c r="F101" s="47">
        <f>IF($C$2="National Currency",IF(Health_claims_data!E96=0,0,Health_claims_data!E96),IF($C$2="Current Exchange rate",IF(Health_claims_data!E96=0,0,Health_claims_data!E96/ECO!O24),IF($C$2="Constant Exchange rate",IF(Health_claims_data!E96=0,0,Health_claims_data!E96/ECO!O59))))</f>
        <v>0</v>
      </c>
      <c r="G101" s="47">
        <f>IF($C$2="National Currency",IF(Health_claims_data!F96=0,0,Health_claims_data!F96),IF($C$2="Current Exchange rate",IF(Health_claims_data!F96=0,0,Health_claims_data!F96/ECO!P24),IF($C$2="Constant Exchange rate",IF(Health_claims_data!F96=0,0,Health_claims_data!F96/ECO!P59))))</f>
        <v>0</v>
      </c>
      <c r="H101" s="47">
        <f>IF($C$2="National Currency",IF(Health_claims_data!G96=0,0,Health_claims_data!G96),IF($C$2="Current Exchange rate",IF(Health_claims_data!G96=0,0,Health_claims_data!G96/ECO!Q24),IF($C$2="Constant Exchange rate",IF(Health_claims_data!G96=0,0,Health_claims_data!G96/ECO!Q59))))</f>
        <v>0</v>
      </c>
      <c r="I101" s="47">
        <f>IF($C$2="National Currency",IF(Health_claims_data!H96=0,0,Health_claims_data!H96),IF($C$2="Current Exchange rate",IF(Health_claims_data!H96=0,0,Health_claims_data!H96/ECO!R24),IF($C$2="Constant Exchange rate",IF(Health_claims_data!H96=0,0,Health_claims_data!H96/ECO!R59))))</f>
        <v>0</v>
      </c>
      <c r="J101" s="47">
        <f>IF($C$2="National Currency",IF(Health_claims_data!I96=0,0,Health_claims_data!I96),IF($C$2="Current Exchange rate",IF(Health_claims_data!I96=0,0,Health_claims_data!I96/ECO!S24),IF($C$2="Constant Exchange rate",IF(Health_claims_data!I96=0,0,Health_claims_data!I96/ECO!S59))))</f>
        <v>0</v>
      </c>
      <c r="K101" s="47">
        <f>IF($C$2="National Currency",IF(Health_claims_data!J96=0,0,Health_claims_data!J96),IF($C$2="Current Exchange rate",IF(Health_claims_data!J96=0,0,Health_claims_data!J96/ECO!T24),IF($C$2="Constant Exchange rate",IF(Health_claims_data!J96=0,0,Health_claims_data!J96/ECO!T59))))</f>
        <v>0</v>
      </c>
      <c r="L101" s="47">
        <f>IF($C$2="National Currency",IF(Health_claims_data!K96=0,0,Health_claims_data!K96),IF($C$2="Current Exchange rate",IF(Health_claims_data!K96=0,0,Health_claims_data!K96/ECO!U24),IF($C$2="Constant Exchange rate",IF(Health_claims_data!K96=0,0,Health_claims_data!K96/ECO!U59))))</f>
        <v>0</v>
      </c>
      <c r="M101" s="47">
        <f>IF($C$2="National Currency",IF(Health_claims_data!L96=0,0,Health_claims_data!L96),IF($C$2="Current Exchange rate",IF(Health_claims_data!L96=0,0,Health_claims_data!L96/ECO!V24),IF($C$2="Constant Exchange rate",IF(Health_claims_data!L96=0,0,Health_claims_data!L96/ECO!V59))))</f>
        <v>0</v>
      </c>
      <c r="N101" s="47">
        <f>IF($C$2="National Currency",IF(Health_claims_data!M96=0,0,Health_claims_data!M96),IF($C$2="Current Exchange rate",IF(Health_claims_data!M96=0,0,Health_claims_data!M96/ECO!W24),IF($C$2="Constant Exchange rate",IF(Health_claims_data!M96=0,0,Health_claims_data!M96/ECO!W59))))</f>
        <v>0</v>
      </c>
      <c r="O101" s="47">
        <f>IF($C$2="National Currency",IF(Health_claims_data!N96=0,0,Health_claims_data!N96),IF($C$2="Current Exchange rate",IF(Health_claims_data!N96=0,0,Health_claims_data!N96/ECO!X24),IF($C$2="Constant Exchange rate",IF(Health_claims_data!N96=0,0,Health_claims_data!N96/ECO!X59))))</f>
        <v>0</v>
      </c>
      <c r="P101" s="134">
        <f>IF($C$2="National Currency",IF(Health_claims_data!O96=0,0,Health_claims_data!O96),IF($C$2="Current Exchange rate",IF(Health_claims_data!O96=0,0,Health_claims_data!O96/ECO!Y24),IF($C$2="Constant Exchange rate",IF(Health_claims_data!O96=0,0,Health_claims_data!O96/ECO!Y59))))</f>
        <v>0</v>
      </c>
      <c r="Q101" s="46">
        <f t="shared" si="13"/>
        <v>0</v>
      </c>
      <c r="R101" s="46" t="str">
        <f t="shared" si="14"/>
        <v>-</v>
      </c>
      <c r="S101" s="46" t="str">
        <f t="shared" si="15"/>
        <v>-</v>
      </c>
    </row>
    <row r="102" spans="3:19" ht="15" x14ac:dyDescent="0.25">
      <c r="C102" s="155"/>
      <c r="D102" s="156"/>
      <c r="E102" s="44" t="s">
        <v>21</v>
      </c>
      <c r="F102" s="47">
        <f>IF($C$2="National Currency",IF(Health_claims_data!E97=0,0,Health_claims_data!E97),IF($C$2="Current Exchange rate",IF(Health_claims_data!E97=0,0,Health_claims_data!E97/ECO!O25),IF($C$2="Constant Exchange rate",IF(Health_claims_data!E97=0,0,Health_claims_data!E97/ECO!O60))))</f>
        <v>0</v>
      </c>
      <c r="G102" s="47">
        <f>IF($C$2="National Currency",IF(Health_claims_data!F97=0,0,Health_claims_data!F97),IF($C$2="Current Exchange rate",IF(Health_claims_data!F97=0,0,Health_claims_data!F97/ECO!P25),IF($C$2="Constant Exchange rate",IF(Health_claims_data!F97=0,0,Health_claims_data!F97/ECO!P60))))</f>
        <v>0</v>
      </c>
      <c r="H102" s="47">
        <f>IF($C$2="National Currency",IF(Health_claims_data!G97=0,0,Health_claims_data!G97),IF($C$2="Current Exchange rate",IF(Health_claims_data!G97=0,0,Health_claims_data!G97/ECO!Q25),IF($C$2="Constant Exchange rate",IF(Health_claims_data!G97=0,0,Health_claims_data!G97/ECO!Q60))))</f>
        <v>0</v>
      </c>
      <c r="I102" s="47">
        <f>IF($C$2="National Currency",IF(Health_claims_data!H97=0,0,Health_claims_data!H97),IF($C$2="Current Exchange rate",IF(Health_claims_data!H97=0,0,Health_claims_data!H97/ECO!R25),IF($C$2="Constant Exchange rate",IF(Health_claims_data!H97=0,0,Health_claims_data!H97/ECO!R60))))</f>
        <v>0</v>
      </c>
      <c r="J102" s="47">
        <f>IF($C$2="National Currency",IF(Health_claims_data!I97=0,0,Health_claims_data!I97),IF($C$2="Current Exchange rate",IF(Health_claims_data!I97=0,0,Health_claims_data!I97/ECO!S25),IF($C$2="Constant Exchange rate",IF(Health_claims_data!I97=0,0,Health_claims_data!I97/ECO!S60))))</f>
        <v>0</v>
      </c>
      <c r="K102" s="47">
        <f>IF($C$2="National Currency",IF(Health_claims_data!J97=0,0,Health_claims_data!J97),IF($C$2="Current Exchange rate",IF(Health_claims_data!J97=0,0,Health_claims_data!J97/ECO!T25),IF($C$2="Constant Exchange rate",IF(Health_claims_data!J97=0,0,Health_claims_data!J97/ECO!T60))))</f>
        <v>0</v>
      </c>
      <c r="L102" s="47">
        <f>IF($C$2="National Currency",IF(Health_claims_data!K97=0,0,Health_claims_data!K97),IF($C$2="Current Exchange rate",IF(Health_claims_data!K97=0,0,Health_claims_data!K97/ECO!U25),IF($C$2="Constant Exchange rate",IF(Health_claims_data!K97=0,0,Health_claims_data!K97/ECO!U60))))</f>
        <v>0</v>
      </c>
      <c r="M102" s="47">
        <f>IF($C$2="National Currency",IF(Health_claims_data!L97=0,0,Health_claims_data!L97),IF($C$2="Current Exchange rate",IF(Health_claims_data!L97=0,0,Health_claims_data!L97/ECO!V25),IF($C$2="Constant Exchange rate",IF(Health_claims_data!L97=0,0,Health_claims_data!L97/ECO!V60))))</f>
        <v>0</v>
      </c>
      <c r="N102" s="47">
        <f>IF($C$2="National Currency",IF(Health_claims_data!M97=0,0,Health_claims_data!M97),IF($C$2="Current Exchange rate",IF(Health_claims_data!M97=0,0,Health_claims_data!M97/ECO!W25),IF($C$2="Constant Exchange rate",IF(Health_claims_data!M97=0,0,Health_claims_data!M97/ECO!W60))))</f>
        <v>0</v>
      </c>
      <c r="O102" s="47">
        <f>IF($C$2="National Currency",IF(Health_claims_data!N97=0,0,Health_claims_data!N97),IF($C$2="Current Exchange rate",IF(Health_claims_data!N97=0,0,Health_claims_data!N97/ECO!X25),IF($C$2="Constant Exchange rate",IF(Health_claims_data!N97=0,0,Health_claims_data!N97/ECO!X60))))</f>
        <v>0</v>
      </c>
      <c r="P102" s="134">
        <f>IF($C$2="National Currency",IF(Health_claims_data!O97=0,0,Health_claims_data!O97),IF($C$2="Current Exchange rate",IF(Health_claims_data!O97=0,0,Health_claims_data!O97/ECO!Y25),IF($C$2="Constant Exchange rate",IF(Health_claims_data!O97=0,0,Health_claims_data!O97/ECO!Y60))))</f>
        <v>0</v>
      </c>
      <c r="Q102" s="46">
        <f t="shared" si="13"/>
        <v>0</v>
      </c>
      <c r="R102" s="46" t="str">
        <f t="shared" si="14"/>
        <v>-</v>
      </c>
      <c r="S102" s="46" t="str">
        <f t="shared" si="15"/>
        <v>-</v>
      </c>
    </row>
    <row r="103" spans="3:19" ht="15" x14ac:dyDescent="0.25">
      <c r="C103" s="155"/>
      <c r="D103" s="156"/>
      <c r="E103" s="44" t="s">
        <v>22</v>
      </c>
      <c r="F103" s="47">
        <f>IF($C$2="National Currency",IF(Health_claims_data!E98=0,0,Health_claims_data!E98),IF($C$2="Current Exchange rate",IF(Health_claims_data!E98=0,0,Health_claims_data!E98/ECO!O26),IF($C$2="Constant Exchange rate",IF(Health_claims_data!E98=0,0,Health_claims_data!E98/ECO!O61))))</f>
        <v>0</v>
      </c>
      <c r="G103" s="47">
        <f>IF($C$2="National Currency",IF(Health_claims_data!F98=0,0,Health_claims_data!F98),IF($C$2="Current Exchange rate",IF(Health_claims_data!F98=0,0,Health_claims_data!F98/ECO!P26),IF($C$2="Constant Exchange rate",IF(Health_claims_data!F98=0,0,Health_claims_data!F98/ECO!P61))))</f>
        <v>0</v>
      </c>
      <c r="H103" s="47">
        <f>IF($C$2="National Currency",IF(Health_claims_data!G98=0,0,Health_claims_data!G98),IF($C$2="Current Exchange rate",IF(Health_claims_data!G98=0,0,Health_claims_data!G98/ECO!Q26),IF($C$2="Constant Exchange rate",IF(Health_claims_data!G98=0,0,Health_claims_data!G98/ECO!Q61))))</f>
        <v>0</v>
      </c>
      <c r="I103" s="47">
        <f>IF($C$2="National Currency",IF(Health_claims_data!H98=0,0,Health_claims_data!H98),IF($C$2="Current Exchange rate",IF(Health_claims_data!H98=0,0,Health_claims_data!H98/ECO!R26),IF($C$2="Constant Exchange rate",IF(Health_claims_data!H98=0,0,Health_claims_data!H98/ECO!R61))))</f>
        <v>0</v>
      </c>
      <c r="J103" s="47">
        <f>IF($C$2="National Currency",IF(Health_claims_data!I98=0,0,Health_claims_data!I98),IF($C$2="Current Exchange rate",IF(Health_claims_data!I98=0,0,Health_claims_data!I98/ECO!S26),IF($C$2="Constant Exchange rate",IF(Health_claims_data!I98=0,0,Health_claims_data!I98/ECO!S61))))</f>
        <v>0</v>
      </c>
      <c r="K103" s="47">
        <f>IF($C$2="National Currency",IF(Health_claims_data!J98=0,0,Health_claims_data!J98),IF($C$2="Current Exchange rate",IF(Health_claims_data!J98=0,0,Health_claims_data!J98/ECO!T26),IF($C$2="Constant Exchange rate",IF(Health_claims_data!J98=0,0,Health_claims_data!J98/ECO!T61))))</f>
        <v>0</v>
      </c>
      <c r="L103" s="47">
        <f>IF($C$2="National Currency",IF(Health_claims_data!K98=0,0,Health_claims_data!K98),IF($C$2="Current Exchange rate",IF(Health_claims_data!K98=0,0,Health_claims_data!K98/ECO!U26),IF($C$2="Constant Exchange rate",IF(Health_claims_data!K98=0,0,Health_claims_data!K98/ECO!U61))))</f>
        <v>0</v>
      </c>
      <c r="M103" s="47">
        <f>IF($C$2="National Currency",IF(Health_claims_data!L98=0,0,Health_claims_data!L98),IF($C$2="Current Exchange rate",IF(Health_claims_data!L98=0,0,Health_claims_data!L98/ECO!V26),IF($C$2="Constant Exchange rate",IF(Health_claims_data!L98=0,0,Health_claims_data!L98/ECO!V61))))</f>
        <v>0</v>
      </c>
      <c r="N103" s="47">
        <f>IF($C$2="National Currency",IF(Health_claims_data!M98=0,0,Health_claims_data!M98),IF($C$2="Current Exchange rate",IF(Health_claims_data!M98=0,0,Health_claims_data!M98/ECO!W26),IF($C$2="Constant Exchange rate",IF(Health_claims_data!M98=0,0,Health_claims_data!M98/ECO!W61))))</f>
        <v>0</v>
      </c>
      <c r="O103" s="47">
        <f>IF($C$2="National Currency",IF(Health_claims_data!N98=0,0,Health_claims_data!N98),IF($C$2="Current Exchange rate",IF(Health_claims_data!N98=0,0,Health_claims_data!N98/ECO!X26),IF($C$2="Constant Exchange rate",IF(Health_claims_data!N98=0,0,Health_claims_data!N98/ECO!X61))))</f>
        <v>0</v>
      </c>
      <c r="P103" s="134">
        <f>IF($C$2="National Currency",IF(Health_claims_data!O98=0,0,Health_claims_data!O98),IF($C$2="Current Exchange rate",IF(Health_claims_data!O98=0,0,Health_claims_data!O98/ECO!Y26),IF($C$2="Constant Exchange rate",IF(Health_claims_data!O98=0,0,Health_claims_data!O98/ECO!Y61))))</f>
        <v>0</v>
      </c>
      <c r="Q103" s="46">
        <f t="shared" si="13"/>
        <v>0</v>
      </c>
      <c r="R103" s="46" t="str">
        <f t="shared" si="14"/>
        <v>-</v>
      </c>
      <c r="S103" s="46" t="str">
        <f t="shared" si="15"/>
        <v>-</v>
      </c>
    </row>
    <row r="104" spans="3:19" ht="15" x14ac:dyDescent="0.25">
      <c r="C104" s="155"/>
      <c r="D104" s="156"/>
      <c r="E104" s="44" t="s">
        <v>23</v>
      </c>
      <c r="F104" s="47">
        <f>IF($C$2="National Currency",IF(Health_claims_data!E99=0,0,Health_claims_data!E99),IF($C$2="Current Exchange rate",IF(Health_claims_data!E99=0,0,Health_claims_data!E99/ECO!O27),IF($C$2="Constant Exchange rate",IF(Health_claims_data!E99=0,0,Health_claims_data!E99/ECO!O62))))</f>
        <v>64</v>
      </c>
      <c r="G104" s="47">
        <f>IF($C$2="National Currency",IF(Health_claims_data!F99=0,0,Health_claims_data!F99),IF($C$2="Current Exchange rate",IF(Health_claims_data!F99=0,0,Health_claims_data!F99/ECO!P27),IF($C$2="Constant Exchange rate",IF(Health_claims_data!F99=0,0,Health_claims_data!F99/ECO!P62))))</f>
        <v>59</v>
      </c>
      <c r="H104" s="47">
        <f>IF($C$2="National Currency",IF(Health_claims_data!G99=0,0,Health_claims_data!G99),IF($C$2="Current Exchange rate",IF(Health_claims_data!G99=0,0,Health_claims_data!G99/ECO!Q27),IF($C$2="Constant Exchange rate",IF(Health_claims_data!G99=0,0,Health_claims_data!G99/ECO!Q62))))</f>
        <v>40</v>
      </c>
      <c r="I104" s="47">
        <f>IF($C$2="National Currency",IF(Health_claims_data!H99=0,0,Health_claims_data!H99),IF($C$2="Current Exchange rate",IF(Health_claims_data!H99=0,0,Health_claims_data!H99/ECO!R27),IF($C$2="Constant Exchange rate",IF(Health_claims_data!H99=0,0,Health_claims_data!H99/ECO!R62))))</f>
        <v>57</v>
      </c>
      <c r="J104" s="47">
        <f>IF($C$2="National Currency",IF(Health_claims_data!I99=0,0,Health_claims_data!I99),IF($C$2="Current Exchange rate",IF(Health_claims_data!I99=0,0,Health_claims_data!I99/ECO!S27),IF($C$2="Constant Exchange rate",IF(Health_claims_data!I99=0,0,Health_claims_data!I99/ECO!S62))))</f>
        <v>56</v>
      </c>
      <c r="K104" s="47">
        <f>IF($C$2="National Currency",IF(Health_claims_data!J99=0,0,Health_claims_data!J99),IF($C$2="Current Exchange rate",IF(Health_claims_data!J99=0,0,Health_claims_data!J99/ECO!T27),IF($C$2="Constant Exchange rate",IF(Health_claims_data!J99=0,0,Health_claims_data!J99/ECO!T62))))</f>
        <v>140</v>
      </c>
      <c r="L104" s="47">
        <f>IF($C$2="National Currency",IF(Health_claims_data!K99=0,0,Health_claims_data!K99),IF($C$2="Current Exchange rate",IF(Health_claims_data!K99=0,0,Health_claims_data!K99/ECO!U27),IF($C$2="Constant Exchange rate",IF(Health_claims_data!K99=0,0,Health_claims_data!K99/ECO!U62))))</f>
        <v>50</v>
      </c>
      <c r="M104" s="47">
        <f>IF($C$2="National Currency",IF(Health_claims_data!L99=0,0,Health_claims_data!L99),IF($C$2="Current Exchange rate",IF(Health_claims_data!L99=0,0,Health_claims_data!L99/ECO!V27),IF($C$2="Constant Exchange rate",IF(Health_claims_data!L99=0,0,Health_claims_data!L99/ECO!V62))))</f>
        <v>29</v>
      </c>
      <c r="N104" s="47">
        <f>IF($C$2="National Currency",IF(Health_claims_data!M99=0,0,Health_claims_data!M99),IF($C$2="Current Exchange rate",IF(Health_claims_data!M99=0,0,Health_claims_data!M99/ECO!W27),IF($C$2="Constant Exchange rate",IF(Health_claims_data!M99=0,0,Health_claims_data!M99/ECO!W62))))</f>
        <v>23</v>
      </c>
      <c r="O104" s="47">
        <f>IF($C$2="National Currency",IF(Health_claims_data!N99=0,0,Health_claims_data!N99),IF($C$2="Current Exchange rate",IF(Health_claims_data!N99=0,0,Health_claims_data!N99/ECO!X27),IF($C$2="Constant Exchange rate",IF(Health_claims_data!N99=0,0,Health_claims_data!N99/ECO!X62))))</f>
        <v>34</v>
      </c>
      <c r="P104" s="134">
        <f>IF($C$2="National Currency",IF(Health_claims_data!O99=0,0,Health_claims_data!O99),IF($C$2="Current Exchange rate",IF(Health_claims_data!O99=0,0,Health_claims_data!O99/ECO!Y27),IF($C$2="Constant Exchange rate",IF(Health_claims_data!O99=0,0,Health_claims_data!O99/ECO!Y62))))</f>
        <v>128</v>
      </c>
      <c r="Q104" s="46">
        <f t="shared" si="13"/>
        <v>3.0317079949509166E-3</v>
      </c>
      <c r="R104" s="46">
        <f t="shared" si="14"/>
        <v>0.47826086956521729</v>
      </c>
      <c r="S104" s="46">
        <f t="shared" si="15"/>
        <v>-0.46875</v>
      </c>
    </row>
    <row r="105" spans="3:19" ht="15" x14ac:dyDescent="0.25">
      <c r="C105" s="155"/>
      <c r="D105" s="156"/>
      <c r="E105" s="44" t="s">
        <v>24</v>
      </c>
      <c r="F105" s="47">
        <f>IF($C$2="National Currency",IF(Health_claims_data!E100=0,0,Health_claims_data!E100),IF($C$2="Current Exchange rate",IF(Health_claims_data!E100=0,0,Health_claims_data!E100/ECO!O28),IF($C$2="Constant Exchange rate",IF(Health_claims_data!E100=0,0,Health_claims_data!E100/ECO!O63))))</f>
        <v>0</v>
      </c>
      <c r="G105" s="47">
        <f>IF($C$2="National Currency",IF(Health_claims_data!F100=0,0,Health_claims_data!F100),IF($C$2="Current Exchange rate",IF(Health_claims_data!F100=0,0,Health_claims_data!F100/ECO!P28),IF($C$2="Constant Exchange rate",IF(Health_claims_data!F100=0,0,Health_claims_data!F100/ECO!P63))))</f>
        <v>0</v>
      </c>
      <c r="H105" s="47">
        <f>IF($C$2="National Currency",IF(Health_claims_data!G100=0,0,Health_claims_data!G100),IF($C$2="Current Exchange rate",IF(Health_claims_data!G100=0,0,Health_claims_data!G100/ECO!Q28),IF($C$2="Constant Exchange rate",IF(Health_claims_data!G100=0,0,Health_claims_data!G100/ECO!Q63))))</f>
        <v>0</v>
      </c>
      <c r="I105" s="47">
        <f>IF($C$2="National Currency",IF(Health_claims_data!H100=0,0,Health_claims_data!H100),IF($C$2="Current Exchange rate",IF(Health_claims_data!H100=0,0,Health_claims_data!H100/ECO!R28),IF($C$2="Constant Exchange rate",IF(Health_claims_data!H100=0,0,Health_claims_data!H100/ECO!R63))))</f>
        <v>0</v>
      </c>
      <c r="J105" s="47">
        <f>IF($C$2="National Currency",IF(Health_claims_data!I100=0,0,Health_claims_data!I100),IF($C$2="Current Exchange rate",IF(Health_claims_data!I100=0,0,Health_claims_data!I100/ECO!S28),IF($C$2="Constant Exchange rate",IF(Health_claims_data!I100=0,0,Health_claims_data!I100/ECO!S63))))</f>
        <v>0</v>
      </c>
      <c r="K105" s="47">
        <f>IF($C$2="National Currency",IF(Health_claims_data!J100=0,0,Health_claims_data!J100),IF($C$2="Current Exchange rate",IF(Health_claims_data!J100=0,0,Health_claims_data!J100/ECO!T28),IF($C$2="Constant Exchange rate",IF(Health_claims_data!J100=0,0,Health_claims_data!J100/ECO!T63))))</f>
        <v>0</v>
      </c>
      <c r="L105" s="47">
        <f>IF($C$2="National Currency",IF(Health_claims_data!K100=0,0,Health_claims_data!K100),IF($C$2="Current Exchange rate",IF(Health_claims_data!K100=0,0,Health_claims_data!K100/ECO!U28),IF($C$2="Constant Exchange rate",IF(Health_claims_data!K100=0,0,Health_claims_data!K100/ECO!U63))))</f>
        <v>0</v>
      </c>
      <c r="M105" s="47">
        <f>IF($C$2="National Currency",IF(Health_claims_data!L100=0,0,Health_claims_data!L100),IF($C$2="Current Exchange rate",IF(Health_claims_data!L100=0,0,Health_claims_data!L100/ECO!V28),IF($C$2="Constant Exchange rate",IF(Health_claims_data!L100=0,0,Health_claims_data!L100/ECO!V63))))</f>
        <v>0</v>
      </c>
      <c r="N105" s="47">
        <f>IF($C$2="National Currency",IF(Health_claims_data!M100=0,0,Health_claims_data!M100),IF($C$2="Current Exchange rate",IF(Health_claims_data!M100=0,0,Health_claims_data!M100/ECO!W28),IF($C$2="Constant Exchange rate",IF(Health_claims_data!M100=0,0,Health_claims_data!M100/ECO!W63))))</f>
        <v>0</v>
      </c>
      <c r="O105" s="47">
        <f>IF($C$2="National Currency",IF(Health_claims_data!N100=0,0,Health_claims_data!N100),IF($C$2="Current Exchange rate",IF(Health_claims_data!N100=0,0,Health_claims_data!N100/ECO!X28),IF($C$2="Constant Exchange rate",IF(Health_claims_data!N100=0,0,Health_claims_data!N100/ECO!X63))))</f>
        <v>0</v>
      </c>
      <c r="P105" s="134">
        <f>IF($C$2="National Currency",IF(Health_claims_data!O100=0,0,Health_claims_data!O100),IF($C$2="Current Exchange rate",IF(Health_claims_data!O100=0,0,Health_claims_data!O100/ECO!Y28),IF($C$2="Constant Exchange rate",IF(Health_claims_data!O100=0,0,Health_claims_data!O100/ECO!Y63))))</f>
        <v>0</v>
      </c>
      <c r="Q105" s="46">
        <f t="shared" si="13"/>
        <v>0</v>
      </c>
      <c r="R105" s="46" t="str">
        <f t="shared" si="14"/>
        <v>-</v>
      </c>
      <c r="S105" s="46" t="str">
        <f t="shared" si="15"/>
        <v>-</v>
      </c>
    </row>
    <row r="106" spans="3:19" ht="15" x14ac:dyDescent="0.25">
      <c r="C106" s="155"/>
      <c r="D106" s="156"/>
      <c r="E106" s="44" t="s">
        <v>25</v>
      </c>
      <c r="F106" s="47">
        <f>IF($C$2="National Currency",IF(Health_claims_data!E101=0,0,Health_claims_data!E101),IF($C$2="Current Exchange rate",IF(Health_claims_data!E101=0,0,Health_claims_data!E101/ECO!O29),IF($C$2="Constant Exchange rate",IF(Health_claims_data!E101=0,0,Health_claims_data!E101/ECO!O64))))</f>
        <v>3.7500000000000001E-4</v>
      </c>
      <c r="G106" s="47">
        <f>IF($C$2="National Currency",IF(Health_claims_data!F101=0,0,Health_claims_data!F101),IF($C$2="Current Exchange rate",IF(Health_claims_data!F101=0,0,Health_claims_data!F101/ECO!P29),IF($C$2="Constant Exchange rate",IF(Health_claims_data!F101=0,0,Health_claims_data!F101/ECO!P64))))</f>
        <v>1.5899999999999999E-4</v>
      </c>
      <c r="H106" s="47">
        <f>IF($C$2="National Currency",IF(Health_claims_data!G101=0,0,Health_claims_data!G101),IF($C$2="Current Exchange rate",IF(Health_claims_data!G101=0,0,Health_claims_data!G101/ECO!Q29),IF($C$2="Constant Exchange rate",IF(Health_claims_data!G101=0,0,Health_claims_data!G101/ECO!Q64))))</f>
        <v>1</v>
      </c>
      <c r="I106" s="47">
        <f>IF($C$2="National Currency",IF(Health_claims_data!H101=0,0,Health_claims_data!H101),IF($C$2="Current Exchange rate",IF(Health_claims_data!H101=0,0,Health_claims_data!H101/ECO!R29),IF($C$2="Constant Exchange rate",IF(Health_claims_data!H101=0,0,Health_claims_data!H101/ECO!R64))))</f>
        <v>1</v>
      </c>
      <c r="J106" s="47">
        <f>IF($C$2="National Currency",IF(Health_claims_data!I101=0,0,Health_claims_data!I101),IF($C$2="Current Exchange rate",IF(Health_claims_data!I101=0,0,Health_claims_data!I101/ECO!S29),IF($C$2="Constant Exchange rate",IF(Health_claims_data!I101=0,0,Health_claims_data!I101/ECO!S64))))</f>
        <v>2</v>
      </c>
      <c r="K106" s="47">
        <f>IF($C$2="National Currency",IF(Health_claims_data!J101=0,0,Health_claims_data!J101),IF($C$2="Current Exchange rate",IF(Health_claims_data!J101=0,0,Health_claims_data!J101/ECO!T29),IF($C$2="Constant Exchange rate",IF(Health_claims_data!J101=0,0,Health_claims_data!J101/ECO!T64))))</f>
        <v>6</v>
      </c>
      <c r="L106" s="47">
        <f>IF($C$2="National Currency",IF(Health_claims_data!K101=0,0,Health_claims_data!K101),IF($C$2="Current Exchange rate",IF(Health_claims_data!K101=0,0,Health_claims_data!K101/ECO!U29),IF($C$2="Constant Exchange rate",IF(Health_claims_data!K101=0,0,Health_claims_data!K101/ECO!U64))))</f>
        <v>4</v>
      </c>
      <c r="M106" s="47">
        <f>IF($C$2="National Currency",IF(Health_claims_data!L101=0,0,Health_claims_data!L101),IF($C$2="Current Exchange rate",IF(Health_claims_data!L101=0,0,Health_claims_data!L101/ECO!V29),IF($C$2="Constant Exchange rate",IF(Health_claims_data!L101=0,0,Health_claims_data!L101/ECO!V64))))</f>
        <v>6</v>
      </c>
      <c r="N106" s="47">
        <f>IF($C$2="National Currency",IF(Health_claims_data!M101=0,0,Health_claims_data!M101),IF($C$2="Current Exchange rate",IF(Health_claims_data!M101=0,0,Health_claims_data!M101/ECO!W29),IF($C$2="Constant Exchange rate",IF(Health_claims_data!M101=0,0,Health_claims_data!M101/ECO!W64))))</f>
        <v>2</v>
      </c>
      <c r="O106" s="131">
        <f>IF($C$2="National Currency",IF(Health_claims_data!N101=0,0,Health_claims_data!N101),IF($C$2="Current Exchange rate",IF(Health_claims_data!N101=0,0,Health_claims_data!N101/ECO!X29),IF($C$2="Constant Exchange rate",IF(Health_claims_data!N101=0,0,Health_claims_data!N101/ECO!X64))))</f>
        <v>2</v>
      </c>
      <c r="P106" s="134">
        <f>IF($C$2="National Currency",IF(Health_claims_data!O101=0,0,Health_claims_data!O101),IF($C$2="Current Exchange rate",IF(Health_claims_data!O101=0,0,Health_claims_data!O101/ECO!Y29),IF($C$2="Constant Exchange rate",IF(Health_claims_data!O101=0,0,Health_claims_data!O101/ECO!Y64))))</f>
        <v>0</v>
      </c>
      <c r="Q106" s="46">
        <f t="shared" si="13"/>
        <v>1.7833576440887746E-4</v>
      </c>
      <c r="R106" s="46">
        <f t="shared" si="14"/>
        <v>0</v>
      </c>
      <c r="S106" s="46">
        <f t="shared" si="15"/>
        <v>5332.333333333333</v>
      </c>
    </row>
    <row r="107" spans="3:19" ht="15" x14ac:dyDescent="0.25">
      <c r="C107" s="155"/>
      <c r="D107" s="156"/>
      <c r="E107" s="44" t="s">
        <v>26</v>
      </c>
      <c r="F107" s="47">
        <f>IF($C$2="National Currency",IF(Health_claims_data!E102=0,0,Health_claims_data!E102),IF($C$2="Current Exchange rate",IF(Health_claims_data!E102=0,0,Health_claims_data!E102/ECO!O30),IF($C$2="Constant Exchange rate",IF(Health_claims_data!E102=0,0,Health_claims_data!E102/ECO!O65))))</f>
        <v>0</v>
      </c>
      <c r="G107" s="47">
        <f>IF($C$2="National Currency",IF(Health_claims_data!F102=0,0,Health_claims_data!F102),IF($C$2="Current Exchange rate",IF(Health_claims_data!F102=0,0,Health_claims_data!F102/ECO!P30),IF($C$2="Constant Exchange rate",IF(Health_claims_data!F102=0,0,Health_claims_data!F102/ECO!P65))))</f>
        <v>0.59760956175298807</v>
      </c>
      <c r="H107" s="47">
        <f>IF($C$2="National Currency",IF(Health_claims_data!G102=0,0,Health_claims_data!G102),IF($C$2="Current Exchange rate",IF(Health_claims_data!G102=0,0,Health_claims_data!G102/ECO!Q30),IF($C$2="Constant Exchange rate",IF(Health_claims_data!G102=0,0,Health_claims_data!G102/ECO!Q65))))</f>
        <v>1.9493454752418897</v>
      </c>
      <c r="I107" s="47">
        <f>IF($C$2="National Currency",IF(Health_claims_data!H102=0,0,Health_claims_data!H102),IF($C$2="Current Exchange rate",IF(Health_claims_data!H102=0,0,Health_claims_data!H102/ECO!R30),IF($C$2="Constant Exchange rate",IF(Health_claims_data!H102=0,0,Health_claims_data!H102/ECO!R65))))</f>
        <v>0.96755833807626646</v>
      </c>
      <c r="J107" s="47">
        <f>IF($C$2="National Currency",IF(Health_claims_data!I102=0,0,Health_claims_data!I102),IF($C$2="Current Exchange rate",IF(Health_claims_data!I102=0,0,Health_claims_data!I102/ECO!S30),IF($C$2="Constant Exchange rate",IF(Health_claims_data!I102=0,0,Health_claims_data!I102/ECO!S65))))</f>
        <v>2.5469550369948779</v>
      </c>
      <c r="K107" s="47">
        <f>IF($C$2="National Currency",IF(Health_claims_data!J102=0,0,Health_claims_data!J102),IF($C$2="Current Exchange rate",IF(Health_claims_data!J102=0,0,Health_claims_data!J102/ECO!T30),IF($C$2="Constant Exchange rate",IF(Health_claims_data!J102=0,0,Health_claims_data!J102/ECO!T65))))</f>
        <v>3.0449630051223679</v>
      </c>
      <c r="L107" s="47">
        <f>IF($C$2="National Currency",IF(Health_claims_data!K102=0,0,Health_claims_data!K102),IF($C$2="Current Exchange rate",IF(Health_claims_data!K102=0,0,Health_claims_data!K102/ECO!U30),IF($C$2="Constant Exchange rate",IF(Health_claims_data!K102=0,0,Health_claims_data!K102/ECO!U65))))</f>
        <v>-4.6670461013090492</v>
      </c>
      <c r="M107" s="47">
        <f>IF($C$2="National Currency",IF(Health_claims_data!L102=0,0,Health_claims_data!L102),IF($C$2="Current Exchange rate",IF(Health_claims_data!L102=0,0,Health_claims_data!L102/ECO!V30),IF($C$2="Constant Exchange rate",IF(Health_claims_data!L102=0,0,Health_claims_data!L102/ECO!V65))))</f>
        <v>0</v>
      </c>
      <c r="N107" s="47">
        <f>IF($C$2="National Currency",IF(Health_claims_data!M102=0,0,Health_claims_data!M102),IF($C$2="Current Exchange rate",IF(Health_claims_data!M102=0,0,Health_claims_data!M102/ECO!W30),IF($C$2="Constant Exchange rate",IF(Health_claims_data!M102=0,0,Health_claims_data!M102/ECO!W65))))</f>
        <v>0</v>
      </c>
      <c r="O107" s="47">
        <f>IF($C$2="National Currency",IF(Health_claims_data!N102=0,0,Health_claims_data!N102),IF($C$2="Current Exchange rate",IF(Health_claims_data!N102=0,0,Health_claims_data!N102/ECO!X30),IF($C$2="Constant Exchange rate",IF(Health_claims_data!N102=0,0,Health_claims_data!N102/ECO!X65))))</f>
        <v>0</v>
      </c>
      <c r="P107" s="134">
        <f>IF($C$2="National Currency",IF(Health_claims_data!O102=0,0,Health_claims_data!O102),IF($C$2="Current Exchange rate",IF(Health_claims_data!O102=0,0,Health_claims_data!O102/ECO!Y30),IF($C$2="Constant Exchange rate",IF(Health_claims_data!O102=0,0,Health_claims_data!O102/ECO!Y65))))</f>
        <v>0</v>
      </c>
      <c r="Q107" s="46">
        <f t="shared" si="13"/>
        <v>0</v>
      </c>
      <c r="R107" s="46" t="str">
        <f t="shared" si="14"/>
        <v>-</v>
      </c>
      <c r="S107" s="46" t="str">
        <f t="shared" si="15"/>
        <v>-</v>
      </c>
    </row>
    <row r="108" spans="3:19" ht="15" x14ac:dyDescent="0.25">
      <c r="C108" s="155"/>
      <c r="D108" s="156"/>
      <c r="E108" s="44" t="s">
        <v>27</v>
      </c>
      <c r="F108" s="47">
        <f>IF($C$2="National Currency",IF(Health_claims_data!E103=0,0,Health_claims_data!E103),IF($C$2="Current Exchange rate",IF(Health_claims_data!E103=0,0,Health_claims_data!E103/ECO!O31),IF($C$2="Constant Exchange rate",IF(Health_claims_data!E103=0,0,Health_claims_data!E103/ECO!O66))))</f>
        <v>0</v>
      </c>
      <c r="G108" s="47">
        <f>IF($C$2="National Currency",IF(Health_claims_data!F103=0,0,Health_claims_data!F103),IF($C$2="Current Exchange rate",IF(Health_claims_data!F103=0,0,Health_claims_data!F103/ECO!P31),IF($C$2="Constant Exchange rate",IF(Health_claims_data!F103=0,0,Health_claims_data!F103/ECO!P66))))</f>
        <v>0</v>
      </c>
      <c r="H108" s="47">
        <f>IF($C$2="National Currency",IF(Health_claims_data!G103=0,0,Health_claims_data!G103),IF($C$2="Current Exchange rate",IF(Health_claims_data!G103=0,0,Health_claims_data!G103/ECO!Q31),IF($C$2="Constant Exchange rate",IF(Health_claims_data!G103=0,0,Health_claims_data!G103/ECO!Q66))))</f>
        <v>0</v>
      </c>
      <c r="I108" s="47">
        <f>IF($C$2="National Currency",IF(Health_claims_data!H103=0,0,Health_claims_data!H103),IF($C$2="Current Exchange rate",IF(Health_claims_data!H103=0,0,Health_claims_data!H103/ECO!R31),IF($C$2="Constant Exchange rate",IF(Health_claims_data!H103=0,0,Health_claims_data!H103/ECO!R66))))</f>
        <v>0</v>
      </c>
      <c r="J108" s="47">
        <f>IF($C$2="National Currency",IF(Health_claims_data!I103=0,0,Health_claims_data!I103),IF($C$2="Current Exchange rate",IF(Health_claims_data!I103=0,0,Health_claims_data!I103/ECO!S31),IF($C$2="Constant Exchange rate",IF(Health_claims_data!I103=0,0,Health_claims_data!I103/ECO!S66))))</f>
        <v>0</v>
      </c>
      <c r="K108" s="47">
        <f>IF($C$2="National Currency",IF(Health_claims_data!J103=0,0,Health_claims_data!J103),IF($C$2="Current Exchange rate",IF(Health_claims_data!J103=0,0,Health_claims_data!J103/ECO!T31),IF($C$2="Constant Exchange rate",IF(Health_claims_data!J103=0,0,Health_claims_data!J103/ECO!T66))))</f>
        <v>0</v>
      </c>
      <c r="L108" s="47">
        <f>IF($C$2="National Currency",IF(Health_claims_data!K103=0,0,Health_claims_data!K103),IF($C$2="Current Exchange rate",IF(Health_claims_data!K103=0,0,Health_claims_data!K103/ECO!U31),IF($C$2="Constant Exchange rate",IF(Health_claims_data!K103=0,0,Health_claims_data!K103/ECO!U66))))</f>
        <v>0</v>
      </c>
      <c r="M108" s="47">
        <f>IF($C$2="National Currency",IF(Health_claims_data!L103=0,0,Health_claims_data!L103),IF($C$2="Current Exchange rate",IF(Health_claims_data!L103=0,0,Health_claims_data!L103/ECO!V31),IF($C$2="Constant Exchange rate",IF(Health_claims_data!L103=0,0,Health_claims_data!L103/ECO!V66))))</f>
        <v>0</v>
      </c>
      <c r="N108" s="47">
        <f>IF($C$2="National Currency",IF(Health_claims_data!M103=0,0,Health_claims_data!M103),IF($C$2="Current Exchange rate",IF(Health_claims_data!M103=0,0,Health_claims_data!M103/ECO!W31),IF($C$2="Constant Exchange rate",IF(Health_claims_data!M103=0,0,Health_claims_data!M103/ECO!W66))))</f>
        <v>0</v>
      </c>
      <c r="O108" s="47">
        <f>IF($C$2="National Currency",IF(Health_claims_data!N103=0,0,Health_claims_data!N103),IF($C$2="Current Exchange rate",IF(Health_claims_data!N103=0,0,Health_claims_data!N103/ECO!X31),IF($C$2="Constant Exchange rate",IF(Health_claims_data!N103=0,0,Health_claims_data!N103/ECO!X66))))</f>
        <v>0</v>
      </c>
      <c r="P108" s="134">
        <f>IF($C$2="National Currency",IF(Health_claims_data!O103=0,0,Health_claims_data!O103),IF($C$2="Current Exchange rate",IF(Health_claims_data!O103=0,0,Health_claims_data!O103/ECO!Y31),IF($C$2="Constant Exchange rate",IF(Health_claims_data!O103=0,0,Health_claims_data!O103/ECO!Y66))))</f>
        <v>0</v>
      </c>
      <c r="Q108" s="46">
        <f t="shared" si="13"/>
        <v>0</v>
      </c>
      <c r="R108" s="46" t="str">
        <f t="shared" si="14"/>
        <v>-</v>
      </c>
      <c r="S108" s="46" t="str">
        <f t="shared" si="15"/>
        <v>-</v>
      </c>
    </row>
    <row r="109" spans="3:19" ht="15" x14ac:dyDescent="0.25">
      <c r="C109" s="155"/>
      <c r="D109" s="156"/>
      <c r="E109" s="44" t="s">
        <v>28</v>
      </c>
      <c r="F109" s="47">
        <f>IF($C$2="National Currency",IF(Health_claims_data!E104=0,0,Health_claims_data!E104),IF($C$2="Current Exchange rate",IF(Health_claims_data!E104=0,0,Health_claims_data!E104/ECO!O32),IF($C$2="Constant Exchange rate",IF(Health_claims_data!E104=0,0,Health_claims_data!E104/ECO!O67))))</f>
        <v>0</v>
      </c>
      <c r="G109" s="47">
        <f>IF($C$2="National Currency",IF(Health_claims_data!F104=0,0,Health_claims_data!F104),IF($C$2="Current Exchange rate",IF(Health_claims_data!F104=0,0,Health_claims_data!F104/ECO!P32),IF($C$2="Constant Exchange rate",IF(Health_claims_data!F104=0,0,Health_claims_data!F104/ECO!P67))))</f>
        <v>0</v>
      </c>
      <c r="H109" s="47">
        <f>IF($C$2="National Currency",IF(Health_claims_data!G104=0,0,Health_claims_data!G104),IF($C$2="Current Exchange rate",IF(Health_claims_data!G104=0,0,Health_claims_data!G104/ECO!Q32),IF($C$2="Constant Exchange rate",IF(Health_claims_data!G104=0,0,Health_claims_data!G104/ECO!Q67))))</f>
        <v>0</v>
      </c>
      <c r="I109" s="47">
        <f>IF($C$2="National Currency",IF(Health_claims_data!H104=0,0,Health_claims_data!H104),IF($C$2="Current Exchange rate",IF(Health_claims_data!H104=0,0,Health_claims_data!H104/ECO!R32),IF($C$2="Constant Exchange rate",IF(Health_claims_data!H104=0,0,Health_claims_data!H104/ECO!R67))))</f>
        <v>593</v>
      </c>
      <c r="J109" s="47">
        <f>IF($C$2="National Currency",IF(Health_claims_data!I104=0,0,Health_claims_data!I104),IF($C$2="Current Exchange rate",IF(Health_claims_data!I104=0,0,Health_claims_data!I104/ECO!S32),IF($C$2="Constant Exchange rate",IF(Health_claims_data!I104=0,0,Health_claims_data!I104/ECO!S67))))</f>
        <v>1249</v>
      </c>
      <c r="K109" s="47">
        <f>IF($C$2="National Currency",IF(Health_claims_data!J104=0,0,Health_claims_data!J104),IF($C$2="Current Exchange rate",IF(Health_claims_data!J104=0,0,Health_claims_data!J104/ECO!T32),IF($C$2="Constant Exchange rate",IF(Health_claims_data!J104=0,0,Health_claims_data!J104/ECO!T67))))</f>
        <v>160</v>
      </c>
      <c r="L109" s="47">
        <f>IF($C$2="National Currency",IF(Health_claims_data!K104=0,0,Health_claims_data!K104),IF($C$2="Current Exchange rate",IF(Health_claims_data!K104=0,0,Health_claims_data!K104/ECO!U32),IF($C$2="Constant Exchange rate",IF(Health_claims_data!K104=0,0,Health_claims_data!K104/ECO!U67))))</f>
        <v>1706</v>
      </c>
      <c r="M109" s="47">
        <f>IF($C$2="National Currency",IF(Health_claims_data!L104=0,0,Health_claims_data!L104),IF($C$2="Current Exchange rate",IF(Health_claims_data!L104=0,0,Health_claims_data!L104/ECO!V32),IF($C$2="Constant Exchange rate",IF(Health_claims_data!L104=0,0,Health_claims_data!L104/ECO!V67))))</f>
        <v>926</v>
      </c>
      <c r="N109" s="47">
        <f>IF($C$2="National Currency",IF(Health_claims_data!M104=0,0,Health_claims_data!M104),IF($C$2="Current Exchange rate",IF(Health_claims_data!M104=0,0,Health_claims_data!M104/ECO!W32),IF($C$2="Constant Exchange rate",IF(Health_claims_data!M104=0,0,Health_claims_data!M104/ECO!W67))))</f>
        <v>3364</v>
      </c>
      <c r="O109" s="47">
        <f>IF($C$2="National Currency",IF(Health_claims_data!N104=0,0,Health_claims_data!N104),IF($C$2="Current Exchange rate",IF(Health_claims_data!N104=0,0,Health_claims_data!N104/ECO!X32),IF($C$2="Constant Exchange rate",IF(Health_claims_data!N104=0,0,Health_claims_data!N104/ECO!X67))))</f>
        <v>-1495</v>
      </c>
      <c r="P109" s="134">
        <f>IF($C$2="National Currency",IF(Health_claims_data!O104=0,0,Health_claims_data!O104),IF($C$2="Current Exchange rate",IF(Health_claims_data!O104=0,0,Health_claims_data!O104/ECO!Y32),IF($C$2="Constant Exchange rate",IF(Health_claims_data!O104=0,0,Health_claims_data!O104/ECO!Y67))))</f>
        <v>-1720</v>
      </c>
      <c r="Q109" s="46">
        <f t="shared" si="13"/>
        <v>-0.13330598389563589</v>
      </c>
      <c r="R109" s="46">
        <f t="shared" si="14"/>
        <v>-1.4444114149821641</v>
      </c>
      <c r="S109" s="46" t="str">
        <f t="shared" si="15"/>
        <v>-</v>
      </c>
    </row>
    <row r="110" spans="3:19" ht="15" x14ac:dyDescent="0.25">
      <c r="C110" s="155"/>
      <c r="D110" s="156"/>
      <c r="E110" s="44" t="s">
        <v>29</v>
      </c>
      <c r="F110" s="47">
        <f>IF($C$2="National Currency",IF(Health_claims_data!E105=0,0,Health_claims_data!E105),IF($C$2="Current Exchange rate",IF(Health_claims_data!E105=0,0,Health_claims_data!E105/ECO!O33),IF($C$2="Constant Exchange rate",IF(Health_claims_data!E105=0,0,Health_claims_data!E105/ECO!O68))))</f>
        <v>0</v>
      </c>
      <c r="G110" s="47">
        <f>IF($C$2="National Currency",IF(Health_claims_data!F105=0,0,Health_claims_data!F105),IF($C$2="Current Exchange rate",IF(Health_claims_data!F105=0,0,Health_claims_data!F105/ECO!P33),IF($C$2="Constant Exchange rate",IF(Health_claims_data!F105=0,0,Health_claims_data!F105/ECO!P68))))</f>
        <v>0</v>
      </c>
      <c r="H110" s="47">
        <f>IF($C$2="National Currency",IF(Health_claims_data!G105=0,0,Health_claims_data!G105),IF($C$2="Current Exchange rate",IF(Health_claims_data!G105=0,0,Health_claims_data!G105/ECO!Q33),IF($C$2="Constant Exchange rate",IF(Health_claims_data!G105=0,0,Health_claims_data!G105/ECO!Q68))))</f>
        <v>0</v>
      </c>
      <c r="I110" s="47">
        <f>IF($C$2="National Currency",IF(Health_claims_data!H105=0,0,Health_claims_data!H105),IF($C$2="Current Exchange rate",IF(Health_claims_data!H105=0,0,Health_claims_data!H105/ECO!R33),IF($C$2="Constant Exchange rate",IF(Health_claims_data!H105=0,0,Health_claims_data!H105/ECO!R68))))</f>
        <v>0</v>
      </c>
      <c r="J110" s="47">
        <f>IF($C$2="National Currency",IF(Health_claims_data!I105=0,0,Health_claims_data!I105),IF($C$2="Current Exchange rate",IF(Health_claims_data!I105=0,0,Health_claims_data!I105/ECO!S33),IF($C$2="Constant Exchange rate",IF(Health_claims_data!I105=0,0,Health_claims_data!I105/ECO!S68))))</f>
        <v>0</v>
      </c>
      <c r="K110" s="47">
        <f>IF($C$2="National Currency",IF(Health_claims_data!J105=0,0,Health_claims_data!J105),IF($C$2="Current Exchange rate",IF(Health_claims_data!J105=0,0,Health_claims_data!J105/ECO!T33),IF($C$2="Constant Exchange rate",IF(Health_claims_data!J105=0,0,Health_claims_data!J105/ECO!T68))))</f>
        <v>0</v>
      </c>
      <c r="L110" s="47">
        <f>IF($C$2="National Currency",IF(Health_claims_data!K105=0,0,Health_claims_data!K105),IF($C$2="Current Exchange rate",IF(Health_claims_data!K105=0,0,Health_claims_data!K105/ECO!U33),IF($C$2="Constant Exchange rate",IF(Health_claims_data!K105=0,0,Health_claims_data!K105/ECO!U68))))</f>
        <v>0</v>
      </c>
      <c r="M110" s="47">
        <f>IF($C$2="National Currency",IF(Health_claims_data!L105=0,0,Health_claims_data!L105),IF($C$2="Current Exchange rate",IF(Health_claims_data!L105=0,0,Health_claims_data!L105/ECO!V33),IF($C$2="Constant Exchange rate",IF(Health_claims_data!L105=0,0,Health_claims_data!L105/ECO!V68))))</f>
        <v>0</v>
      </c>
      <c r="N110" s="47">
        <f>IF($C$2="National Currency",IF(Health_claims_data!M105=0,0,Health_claims_data!M105),IF($C$2="Current Exchange rate",IF(Health_claims_data!M105=0,0,Health_claims_data!M105/ECO!W33),IF($C$2="Constant Exchange rate",IF(Health_claims_data!M105=0,0,Health_claims_data!M105/ECO!W68))))</f>
        <v>0</v>
      </c>
      <c r="O110" s="47">
        <f>IF($C$2="National Currency",IF(Health_claims_data!N105=0,0,Health_claims_data!N105),IF($C$2="Current Exchange rate",IF(Health_claims_data!N105=0,0,Health_claims_data!N105/ECO!X33),IF($C$2="Constant Exchange rate",IF(Health_claims_data!N105=0,0,Health_claims_data!N105/ECO!X68))))</f>
        <v>0</v>
      </c>
      <c r="P110" s="134">
        <f>IF($C$2="National Currency",IF(Health_claims_data!O105=0,0,Health_claims_data!O105),IF($C$2="Current Exchange rate",IF(Health_claims_data!O105=0,0,Health_claims_data!O105/ECO!Y33),IF($C$2="Constant Exchange rate",IF(Health_claims_data!O105=0,0,Health_claims_data!O105/ECO!Y68))))</f>
        <v>0</v>
      </c>
      <c r="Q110" s="46">
        <f t="shared" si="13"/>
        <v>0</v>
      </c>
      <c r="R110" s="46" t="str">
        <f t="shared" si="14"/>
        <v>-</v>
      </c>
      <c r="S110" s="46" t="str">
        <f t="shared" si="15"/>
        <v>-</v>
      </c>
    </row>
    <row r="111" spans="3:19" ht="15" x14ac:dyDescent="0.25">
      <c r="C111" s="155"/>
      <c r="D111" s="156"/>
      <c r="E111" s="44" t="s">
        <v>30</v>
      </c>
      <c r="F111" s="47">
        <f>IF($C$2="National Currency",IF(Health_claims_data!E106=0,0,Health_claims_data!E106),IF($C$2="Current Exchange rate",IF(Health_claims_data!E106=0,0,Health_claims_data!E106/ECO!O34),IF($C$2="Constant Exchange rate",IF(Health_claims_data!E106=0,0,Health_claims_data!E106/ECO!O69))))</f>
        <v>-1.8721332958906673</v>
      </c>
      <c r="G111" s="47">
        <f>IF($C$2="National Currency",IF(Health_claims_data!F106=0,0,Health_claims_data!F106),IF($C$2="Current Exchange rate",IF(Health_claims_data!F106=0,0,Health_claims_data!F106/ECO!P34),IF($C$2="Constant Exchange rate",IF(Health_claims_data!F106=0,0,Health_claims_data!F106/ECO!P69))))</f>
        <v>0.70204998595900026</v>
      </c>
      <c r="H111" s="47">
        <f>IF($C$2="National Currency",IF(Health_claims_data!G106=0,0,Health_claims_data!G106),IF($C$2="Current Exchange rate",IF(Health_claims_data!G106=0,0,Health_claims_data!G106/ECO!Q34),IF($C$2="Constant Exchange rate",IF(Health_claims_data!G106=0,0,Health_claims_data!G106/ECO!Q69))))</f>
        <v>0.70204998595900026</v>
      </c>
      <c r="I111" s="47">
        <f>IF($C$2="National Currency",IF(Health_claims_data!H106=0,0,Health_claims_data!H106),IF($C$2="Current Exchange rate",IF(Health_claims_data!H106=0,0,Health_claims_data!H106/ECO!R34),IF($C$2="Constant Exchange rate",IF(Health_claims_data!H106=0,0,Health_claims_data!H106/ECO!R69))))</f>
        <v>1.2870916409248339</v>
      </c>
      <c r="J111" s="47">
        <f>IF($C$2="National Currency",IF(Health_claims_data!I106=0,0,Health_claims_data!I106),IF($C$2="Current Exchange rate",IF(Health_claims_data!I106=0,0,Health_claims_data!I106/ECO!S34),IF($C$2="Constant Exchange rate",IF(Health_claims_data!I106=0,0,Health_claims_data!I106/ECO!S69))))</f>
        <v>1.8721332958906673</v>
      </c>
      <c r="K111" s="47">
        <f>IF($C$2="National Currency",IF(Health_claims_data!J106=0,0,Health_claims_data!J106),IF($C$2="Current Exchange rate",IF(Health_claims_data!J106=0,0,Health_claims_data!J106/ECO!T34),IF($C$2="Constant Exchange rate",IF(Health_claims_data!J106=0,0,Health_claims_data!J106/ECO!T69))))</f>
        <v>0.93606664794533367</v>
      </c>
      <c r="L111" s="47">
        <f>IF($C$2="National Currency",IF(Health_claims_data!K106=0,0,Health_claims_data!K106),IF($C$2="Current Exchange rate",IF(Health_claims_data!K106=0,0,Health_claims_data!K106/ECO!U34),IF($C$2="Constant Exchange rate",IF(Health_claims_data!K106=0,0,Health_claims_data!K106/ECO!U69))))</f>
        <v>1.4040999719180005</v>
      </c>
      <c r="M111" s="47">
        <f>IF($C$2="National Currency",IF(Health_claims_data!L106=0,0,Health_claims_data!L106),IF($C$2="Current Exchange rate",IF(Health_claims_data!L106=0,0,Health_claims_data!L106/ECO!V34),IF($C$2="Constant Exchange rate",IF(Health_claims_data!L106=0,0,Health_claims_data!L106/ECO!V69))))</f>
        <v>3.2762332678086681</v>
      </c>
      <c r="N111" s="47">
        <f>IF($C$2="National Currency",IF(Health_claims_data!M106=0,0,Health_claims_data!M106),IF($C$2="Current Exchange rate",IF(Health_claims_data!M106=0,0,Health_claims_data!M106/ECO!W34),IF($C$2="Constant Exchange rate",IF(Health_claims_data!M106=0,0,Health_claims_data!M106/ECO!W69))))</f>
        <v>-0.23401666198633342</v>
      </c>
      <c r="O111" s="47">
        <f>IF($C$2="National Currency",IF(Health_claims_data!N106=0,0,Health_claims_data!N106),IF($C$2="Current Exchange rate",IF(Health_claims_data!N106=0,0,Health_claims_data!N106/ECO!X34),IF($C$2="Constant Exchange rate",IF(Health_claims_data!N106=0,0,Health_claims_data!N106/ECO!X69))))</f>
        <v>-0.23401666198633342</v>
      </c>
      <c r="P111" s="134">
        <f>IF($C$2="National Currency",IF(Health_claims_data!O106=0,0,Health_claims_data!O106),IF($C$2="Current Exchange rate",IF(Health_claims_data!O106=0,0,Health_claims_data!O106/ECO!Y34),IF($C$2="Constant Exchange rate",IF(Health_claims_data!O106=0,0,Health_claims_data!O106/ECO!Y69))))</f>
        <v>0</v>
      </c>
      <c r="Q111" s="46">
        <f t="shared" si="13"/>
        <v>-2.0866770149873331E-5</v>
      </c>
      <c r="R111" s="46">
        <f t="shared" si="14"/>
        <v>0</v>
      </c>
      <c r="S111" s="46">
        <f t="shared" si="15"/>
        <v>-0.875</v>
      </c>
    </row>
    <row r="112" spans="3:19" ht="15" x14ac:dyDescent="0.25">
      <c r="C112" s="155"/>
      <c r="D112" s="156"/>
      <c r="E112" s="44" t="s">
        <v>31</v>
      </c>
      <c r="F112" s="47">
        <f>IF($C$2="National Currency",IF(Health_claims_data!E107=0,0,Health_claims_data!E107),IF($C$2="Current Exchange rate",IF(Health_claims_data!E107=0,0,Health_claims_data!E107/ECO!O35),IF($C$2="Constant Exchange rate",IF(Health_claims_data!E107=0,0,Health_claims_data!E107/ECO!O70))))</f>
        <v>10.669</v>
      </c>
      <c r="G112" s="47">
        <f>IF($C$2="National Currency",IF(Health_claims_data!F107=0,0,Health_claims_data!F107),IF($C$2="Current Exchange rate",IF(Health_claims_data!F107=0,0,Health_claims_data!F107/ECO!P35),IF($C$2="Constant Exchange rate",IF(Health_claims_data!F107=0,0,Health_claims_data!F107/ECO!P70))))</f>
        <v>12.18</v>
      </c>
      <c r="H112" s="47">
        <f>IF($C$2="National Currency",IF(Health_claims_data!G107=0,0,Health_claims_data!G107),IF($C$2="Current Exchange rate",IF(Health_claims_data!G107=0,0,Health_claims_data!G107/ECO!Q35),IF($C$2="Constant Exchange rate",IF(Health_claims_data!G107=0,0,Health_claims_data!G107/ECO!Q70))))</f>
        <v>11.678000000000001</v>
      </c>
      <c r="I112" s="47">
        <f>IF($C$2="National Currency",IF(Health_claims_data!H107=0,0,Health_claims_data!H107),IF($C$2="Current Exchange rate",IF(Health_claims_data!H107=0,0,Health_claims_data!H107/ECO!R35),IF($C$2="Constant Exchange rate",IF(Health_claims_data!H107=0,0,Health_claims_data!H107/ECO!R70))))</f>
        <v>7.093</v>
      </c>
      <c r="J112" s="47">
        <f>IF($C$2="National Currency",IF(Health_claims_data!I107=0,0,Health_claims_data!I107),IF($C$2="Current Exchange rate",IF(Health_claims_data!I107=0,0,Health_claims_data!I107/ECO!S35),IF($C$2="Constant Exchange rate",IF(Health_claims_data!I107=0,0,Health_claims_data!I107/ECO!S70))))</f>
        <v>-1.3069999999999999</v>
      </c>
      <c r="K112" s="47">
        <f>IF($C$2="National Currency",IF(Health_claims_data!J107=0,0,Health_claims_data!J107),IF($C$2="Current Exchange rate",IF(Health_claims_data!J107=0,0,Health_claims_data!J107/ECO!T35),IF($C$2="Constant Exchange rate",IF(Health_claims_data!J107=0,0,Health_claims_data!J107/ECO!T70))))</f>
        <v>5.5860000000000003</v>
      </c>
      <c r="L112" s="47">
        <f>IF($C$2="National Currency",IF(Health_claims_data!K107=0,0,Health_claims_data!K107),IF($C$2="Current Exchange rate",IF(Health_claims_data!K107=0,0,Health_claims_data!K107/ECO!U35),IF($C$2="Constant Exchange rate",IF(Health_claims_data!K107=0,0,Health_claims_data!K107/ECO!U70))))</f>
        <v>5.5140000000000002</v>
      </c>
      <c r="M112" s="47">
        <f>IF($C$2="National Currency",IF(Health_claims_data!L107=0,0,Health_claims_data!L107),IF($C$2="Current Exchange rate",IF(Health_claims_data!L107=0,0,Health_claims_data!L107/ECO!V35),IF($C$2="Constant Exchange rate",IF(Health_claims_data!L107=0,0,Health_claims_data!L107/ECO!V70))))</f>
        <v>-11.595000000000001</v>
      </c>
      <c r="N112" s="47">
        <f>IF($C$2="National Currency",IF(Health_claims_data!M107=0,0,Health_claims_data!M107),IF($C$2="Current Exchange rate",IF(Health_claims_data!M107=0,0,Health_claims_data!M107/ECO!W35),IF($C$2="Constant Exchange rate",IF(Health_claims_data!M107=0,0,Health_claims_data!M107/ECO!W70))))</f>
        <v>3.9089999999999998</v>
      </c>
      <c r="O112" s="47">
        <f>IF($C$2="National Currency",IF(Health_claims_data!N107=0,0,Health_claims_data!N107),IF($C$2="Current Exchange rate",IF(Health_claims_data!N107=0,0,Health_claims_data!N107/ECO!X35),IF($C$2="Constant Exchange rate",IF(Health_claims_data!N107=0,0,Health_claims_data!N107/ECO!X70))))</f>
        <v>1.1100000000000001</v>
      </c>
      <c r="P112" s="134">
        <f>IF($C$2="National Currency",IF(Health_claims_data!O107=0,0,Health_claims_data!O107),IF($C$2="Current Exchange rate",IF(Health_claims_data!O107=0,0,Health_claims_data!O107/ECO!Y35),IF($C$2="Constant Exchange rate",IF(Health_claims_data!O107=0,0,Health_claims_data!O107/ECO!Y70))))</f>
        <v>1.9354639365361737</v>
      </c>
      <c r="Q112" s="46">
        <f t="shared" si="13"/>
        <v>9.8976349246926988E-5</v>
      </c>
      <c r="R112" s="46">
        <f t="shared" si="14"/>
        <v>-0.71603990790483496</v>
      </c>
      <c r="S112" s="46">
        <f t="shared" si="15"/>
        <v>-0.89596025869341078</v>
      </c>
    </row>
    <row r="113" spans="3:19" ht="15" x14ac:dyDescent="0.25">
      <c r="C113" s="155"/>
      <c r="D113" s="156"/>
      <c r="E113" s="44" t="s">
        <v>32</v>
      </c>
      <c r="F113" s="47">
        <f>IF($C$2="National Currency",IF(Health_claims_data!E108=0,0,Health_claims_data!E108),IF($C$2="Current Exchange rate",IF(Health_claims_data!E108=0,0,Health_claims_data!E108/ECO!O36),IF($C$2="Constant Exchange rate",IF(Health_claims_data!E108=0,0,Health_claims_data!E108/ECO!O71))))</f>
        <v>0.18520419991969303</v>
      </c>
      <c r="G113" s="131">
        <f>IF($C$2="National Currency",IF(Health_claims_data!F108=0,0,Health_claims_data!F108),IF($C$2="Current Exchange rate",IF(Health_claims_data!F108=0,0,Health_claims_data!F108/ECO!P36),IF($C$2="Constant Exchange rate",IF(Health_claims_data!F108=0,0,Health_claims_data!F108/ECO!P71))))</f>
        <v>0</v>
      </c>
      <c r="H113" s="131">
        <f>IF($C$2="National Currency",IF(Health_claims_data!G108=0,0,Health_claims_data!G108),IF($C$2="Current Exchange rate",IF(Health_claims_data!G108=0,0,Health_claims_data!G108/ECO!Q36),IF($C$2="Constant Exchange rate",IF(Health_claims_data!G108=0,0,Health_claims_data!G108/ECO!Q71))))</f>
        <v>0</v>
      </c>
      <c r="I113" s="131">
        <f>IF($C$2="National Currency",IF(Health_claims_data!H108=0,0,Health_claims_data!H108),IF($C$2="Current Exchange rate",IF(Health_claims_data!H108=0,0,Health_claims_data!H108/ECO!R36),IF($C$2="Constant Exchange rate",IF(Health_claims_data!H108=0,0,Health_claims_data!H108/ECO!R71))))</f>
        <v>0</v>
      </c>
      <c r="J113" s="131">
        <f>IF($C$2="National Currency",IF(Health_claims_data!I108=0,0,Health_claims_data!I108),IF($C$2="Current Exchange rate",IF(Health_claims_data!I108=0,0,Health_claims_data!I108/ECO!S36),IF($C$2="Constant Exchange rate",IF(Health_claims_data!I108=0,0,Health_claims_data!I108/ECO!S71))))</f>
        <v>0</v>
      </c>
      <c r="K113" s="47">
        <f>IF($C$2="National Currency",IF(Health_claims_data!J108=0,0,Health_claims_data!J108),IF($C$2="Current Exchange rate",IF(Health_claims_data!J108=0,0,Health_claims_data!J108/ECO!T36),IF($C$2="Constant Exchange rate",IF(Health_claims_data!J108=0,0,Health_claims_data!J108/ECO!T71))))</f>
        <v>-0.22307486392433301</v>
      </c>
      <c r="L113" s="47">
        <f>IF($C$2="National Currency",IF(Health_claims_data!K108=0,0,Health_claims_data!K108),IF($C$2="Current Exchange rate",IF(Health_claims_data!K108=0,0,Health_claims_data!K108/ECO!U36),IF($C$2="Constant Exchange rate",IF(Health_claims_data!K108=0,0,Health_claims_data!K108/ECO!U71))))</f>
        <v>-0.64691710538056568</v>
      </c>
      <c r="M113" s="47">
        <f>IF($C$2="National Currency",IF(Health_claims_data!L108=0,0,Health_claims_data!L108),IF($C$2="Current Exchange rate",IF(Health_claims_data!L108=0,0,Health_claims_data!L108/ECO!V36),IF($C$2="Constant Exchange rate",IF(Health_claims_data!L108=0,0,Health_claims_data!L108/ECO!V71))))</f>
        <v>-8.922994556973321E-2</v>
      </c>
      <c r="N113" s="47">
        <f>IF($C$2="National Currency",IF(Health_claims_data!M108=0,0,Health_claims_data!M108),IF($C$2="Current Exchange rate",IF(Health_claims_data!M108=0,0,Health_claims_data!M108/ECO!W36),IF($C$2="Constant Exchange rate",IF(Health_claims_data!M108=0,0,Health_claims_data!M108/ECO!W71))))</f>
        <v>6.6922459177299901E-2</v>
      </c>
      <c r="O113" s="47">
        <f>IF($C$2="National Currency",IF(Health_claims_data!N108=0,0,Health_claims_data!N108),IF($C$2="Current Exchange rate",IF(Health_claims_data!N108=0,0,Health_claims_data!N108/ECO!X36),IF($C$2="Constant Exchange rate",IF(Health_claims_data!N108=0,0,Health_claims_data!N108/ECO!X71))))</f>
        <v>0</v>
      </c>
      <c r="P113" s="134">
        <f>IF($C$2="National Currency",IF(Health_claims_data!O108=0,0,Health_claims_data!O108),IF($C$2="Current Exchange rate",IF(Health_claims_data!O108=0,0,Health_claims_data!O108/ECO!Y36),IF($C$2="Constant Exchange rate",IF(Health_claims_data!O108=0,0,Health_claims_data!O108/ECO!Y71))))</f>
        <v>0</v>
      </c>
      <c r="Q113" s="46">
        <f t="shared" si="13"/>
        <v>0</v>
      </c>
      <c r="R113" s="46" t="str">
        <f t="shared" si="14"/>
        <v>-</v>
      </c>
      <c r="S113" s="46" t="str">
        <f t="shared" si="15"/>
        <v>-</v>
      </c>
    </row>
    <row r="114" spans="3:19" ht="15" x14ac:dyDescent="0.25">
      <c r="C114" s="155"/>
      <c r="D114" s="156"/>
      <c r="E114" s="44" t="s">
        <v>33</v>
      </c>
      <c r="F114" s="47">
        <f>IF($C$2="National Currency",IF(Health_claims_data!E109=0,0,Health_claims_data!E109),IF($C$2="Current Exchange rate",IF(Health_claims_data!E109=0,0,Health_claims_data!E109/ECO!O37),IF($C$2="Constant Exchange rate",IF(Health_claims_data!E109=0,0,Health_claims_data!E109/ECO!O72))))</f>
        <v>0</v>
      </c>
      <c r="G114" s="47">
        <f>IF($C$2="National Currency",IF(Health_claims_data!F109=0,0,Health_claims_data!F109),IF($C$2="Current Exchange rate",IF(Health_claims_data!F109=0,0,Health_claims_data!F109/ECO!P37),IF($C$2="Constant Exchange rate",IF(Health_claims_data!F109=0,0,Health_claims_data!F109/ECO!P72))))</f>
        <v>0</v>
      </c>
      <c r="H114" s="47">
        <f>IF($C$2="National Currency",IF(Health_claims_data!G109=0,0,Health_claims_data!G109),IF($C$2="Current Exchange rate",IF(Health_claims_data!G109=0,0,Health_claims_data!G109/ECO!Q37),IF($C$2="Constant Exchange rate",IF(Health_claims_data!G109=0,0,Health_claims_data!G109/ECO!Q72))))</f>
        <v>0</v>
      </c>
      <c r="I114" s="47">
        <f>IF($C$2="National Currency",IF(Health_claims_data!H109=0,0,Health_claims_data!H109),IF($C$2="Current Exchange rate",IF(Health_claims_data!H109=0,0,Health_claims_data!H109/ECO!R37),IF($C$2="Constant Exchange rate",IF(Health_claims_data!H109=0,0,Health_claims_data!H109/ECO!R72))))</f>
        <v>0</v>
      </c>
      <c r="J114" s="47">
        <f>IF($C$2="National Currency",IF(Health_claims_data!I109=0,0,Health_claims_data!I109),IF($C$2="Current Exchange rate",IF(Health_claims_data!I109=0,0,Health_claims_data!I109/ECO!S37),IF($C$2="Constant Exchange rate",IF(Health_claims_data!I109=0,0,Health_claims_data!I109/ECO!S72))))</f>
        <v>0</v>
      </c>
      <c r="K114" s="47">
        <f>IF($C$2="National Currency",IF(Health_claims_data!J109=0,0,Health_claims_data!J109),IF($C$2="Current Exchange rate",IF(Health_claims_data!J109=0,0,Health_claims_data!J109/ECO!T37),IF($C$2="Constant Exchange rate",IF(Health_claims_data!J109=0,0,Health_claims_data!J109/ECO!T72))))</f>
        <v>0</v>
      </c>
      <c r="L114" s="47">
        <f>IF($C$2="National Currency",IF(Health_claims_data!K109=0,0,Health_claims_data!K109),IF($C$2="Current Exchange rate",IF(Health_claims_data!K109=0,0,Health_claims_data!K109/ECO!U37),IF($C$2="Constant Exchange rate",IF(Health_claims_data!K109=0,0,Health_claims_data!K109/ECO!U72))))</f>
        <v>0</v>
      </c>
      <c r="M114" s="47">
        <f>IF($C$2="National Currency",IF(Health_claims_data!L109=0,0,Health_claims_data!L109),IF($C$2="Current Exchange rate",IF(Health_claims_data!L109=0,0,Health_claims_data!L109/ECO!V37),IF($C$2="Constant Exchange rate",IF(Health_claims_data!L109=0,0,Health_claims_data!L109/ECO!V72))))</f>
        <v>0</v>
      </c>
      <c r="N114" s="47">
        <f>IF($C$2="National Currency",IF(Health_claims_data!M109=0,0,Health_claims_data!M109),IF($C$2="Current Exchange rate",IF(Health_claims_data!M109=0,0,Health_claims_data!M109/ECO!W37),IF($C$2="Constant Exchange rate",IF(Health_claims_data!M109=0,0,Health_claims_data!M109/ECO!W72))))</f>
        <v>0</v>
      </c>
      <c r="O114" s="47">
        <f>IF($C$2="National Currency",IF(Health_claims_data!N109=0,0,Health_claims_data!N109),IF($C$2="Current Exchange rate",IF(Health_claims_data!N109=0,0,Health_claims_data!N109/ECO!X37),IF($C$2="Constant Exchange rate",IF(Health_claims_data!N109=0,0,Health_claims_data!N109/ECO!X72))))</f>
        <v>0</v>
      </c>
      <c r="P114" s="134">
        <f>IF($C$2="National Currency",IF(Health_claims_data!O109=0,0,Health_claims_data!O109),IF($C$2="Current Exchange rate",IF(Health_claims_data!O109=0,0,Health_claims_data!O109/ECO!Y37),IF($C$2="Constant Exchange rate",IF(Health_claims_data!O109=0,0,Health_claims_data!O109/ECO!Y72))))</f>
        <v>0</v>
      </c>
      <c r="Q114" s="46">
        <f t="shared" si="13"/>
        <v>0</v>
      </c>
      <c r="R114" s="46" t="str">
        <f t="shared" si="14"/>
        <v>-</v>
      </c>
      <c r="S114" s="46" t="str">
        <f t="shared" si="15"/>
        <v>-</v>
      </c>
    </row>
    <row r="115" spans="3:19" ht="15" x14ac:dyDescent="0.25">
      <c r="C115" s="155"/>
      <c r="D115" s="156"/>
      <c r="E115" s="44" t="s">
        <v>34</v>
      </c>
      <c r="F115" s="47">
        <f>IF($C$2="National Currency",IF(Health_claims_data!E110=0,0,Health_claims_data!E110),IF($C$2="Current Exchange rate",IF(Health_claims_data!E110=0,0,Health_claims_data!E110/ECO!O38),IF($C$2="Constant Exchange rate",IF(Health_claims_data!E110=0,0,Health_claims_data!E110/ECO!O73))))</f>
        <v>0.14605241195126023</v>
      </c>
      <c r="G115" s="47">
        <f>IF($C$2="National Currency",IF(Health_claims_data!F110=0,0,Health_claims_data!F110),IF($C$2="Current Exchange rate",IF(Health_claims_data!F110=0,0,Health_claims_data!F110/ECO!P38),IF($C$2="Constant Exchange rate",IF(Health_claims_data!F110=0,0,Health_claims_data!F110/ECO!P73))))</f>
        <v>2.5037556334501755E-2</v>
      </c>
      <c r="H115" s="47">
        <f>IF($C$2="National Currency",IF(Health_claims_data!G110=0,0,Health_claims_data!G110),IF($C$2="Current Exchange rate",IF(Health_claims_data!G110=0,0,Health_claims_data!G110/ECO!Q38),IF($C$2="Constant Exchange rate",IF(Health_claims_data!G110=0,0,Health_claims_data!G110/ECO!Q73))))</f>
        <v>4.1729260557502919E-3</v>
      </c>
      <c r="I115" s="47">
        <f>IF($C$2="National Currency",IF(Health_claims_data!H110=0,0,Health_claims_data!H110),IF($C$2="Current Exchange rate",IF(Health_claims_data!H110=0,0,Health_claims_data!H110/ECO!R38),IF($C$2="Constant Exchange rate",IF(Health_claims_data!H110=0,0,Health_claims_data!H110/ECO!R73))))</f>
        <v>3</v>
      </c>
      <c r="J115" s="47">
        <f>IF($C$2="National Currency",IF(Health_claims_data!I110=0,0,Health_claims_data!I110),IF($C$2="Current Exchange rate",IF(Health_claims_data!I110=0,0,Health_claims_data!I110/ECO!S38),IF($C$2="Constant Exchange rate",IF(Health_claims_data!I110=0,0,Health_claims_data!I110/ECO!S73))))</f>
        <v>2.6666666666666665</v>
      </c>
      <c r="K115" s="47">
        <f>IF($C$2="National Currency",IF(Health_claims_data!J110=0,0,Health_claims_data!J110),IF($C$2="Current Exchange rate",IF(Health_claims_data!J110=0,0,Health_claims_data!J110/ECO!T38),IF($C$2="Constant Exchange rate",IF(Health_claims_data!J110=0,0,Health_claims_data!J110/ECO!T73))))</f>
        <v>2.333333333333333</v>
      </c>
      <c r="L115" s="47">
        <f>IF($C$2="National Currency",IF(Health_claims_data!K110=0,0,Health_claims_data!K110),IF($C$2="Current Exchange rate",IF(Health_claims_data!K110=0,0,Health_claims_data!K110/ECO!U38),IF($C$2="Constant Exchange rate",IF(Health_claims_data!K110=0,0,Health_claims_data!K110/ECO!U73))))</f>
        <v>2</v>
      </c>
      <c r="M115" s="47">
        <f>IF($C$2="National Currency",IF(Health_claims_data!L110=0,0,Health_claims_data!L110),IF($C$2="Current Exchange rate",IF(Health_claims_data!L110=0,0,Health_claims_data!L110/ECO!V38),IF($C$2="Constant Exchange rate",IF(Health_claims_data!L110=0,0,Health_claims_data!L110/ECO!V73))))</f>
        <v>-2</v>
      </c>
      <c r="N115" s="47">
        <f>IF($C$2="National Currency",IF(Health_claims_data!M110=0,0,Health_claims_data!M110),IF($C$2="Current Exchange rate",IF(Health_claims_data!M110=0,0,Health_claims_data!M110/ECO!W38),IF($C$2="Constant Exchange rate",IF(Health_claims_data!M110=0,0,Health_claims_data!M110/ECO!W73))))</f>
        <v>4</v>
      </c>
      <c r="O115" s="47">
        <f>IF($C$2="National Currency",IF(Health_claims_data!N110=0,0,Health_claims_data!N110),IF($C$2="Current Exchange rate",IF(Health_claims_data!N110=0,0,Health_claims_data!N110/ECO!X38),IF($C$2="Constant Exchange rate",IF(Health_claims_data!N110=0,0,Health_claims_data!N110/ECO!X73))))</f>
        <v>0.7</v>
      </c>
      <c r="P115" s="134">
        <f>IF($C$2="National Currency",IF(Health_claims_data!O110=0,0,Health_claims_data!O110),IF($C$2="Current Exchange rate",IF(Health_claims_data!O110=0,0,Health_claims_data!O110/ECO!Y38),IF($C$2="Constant Exchange rate",IF(Health_claims_data!O110=0,0,Health_claims_data!O110/ECO!Y73))))</f>
        <v>0</v>
      </c>
      <c r="Q115" s="46">
        <f t="shared" si="13"/>
        <v>6.2417517543107107E-5</v>
      </c>
      <c r="R115" s="46">
        <f t="shared" si="14"/>
        <v>-0.82499999999999996</v>
      </c>
      <c r="S115" s="46">
        <f t="shared" si="15"/>
        <v>3.7927999999999997</v>
      </c>
    </row>
    <row r="116" spans="3:19" ht="15" x14ac:dyDescent="0.25">
      <c r="C116" s="155"/>
      <c r="D116" s="156"/>
      <c r="E116" s="44" t="s">
        <v>40</v>
      </c>
      <c r="F116" s="47">
        <f>IF($C$2="National Currency",IF(Health_claims_data!E111=0,0,Health_claims_data!E111),IF($C$2="Current Exchange rate",IF(Health_claims_data!E111=0,0,Health_claims_data!E111/ECO!O39),IF($C$2="Constant Exchange rate",IF(Health_claims_data!E111=0,0,Health_claims_data!E111/ECO!O74))))</f>
        <v>0</v>
      </c>
      <c r="G116" s="47">
        <f>IF($C$2="National Currency",IF(Health_claims_data!F111=0,0,Health_claims_data!F111),IF($C$2="Current Exchange rate",IF(Health_claims_data!F111=0,0,Health_claims_data!F111/ECO!P39),IF($C$2="Constant Exchange rate",IF(Health_claims_data!F111=0,0,Health_claims_data!F111/ECO!P74))))</f>
        <v>0</v>
      </c>
      <c r="H116" s="47">
        <f>IF($C$2="National Currency",IF(Health_claims_data!G111=0,0,Health_claims_data!G111),IF($C$2="Current Exchange rate",IF(Health_claims_data!G111=0,0,Health_claims_data!G111/ECO!Q39),IF($C$2="Constant Exchange rate",IF(Health_claims_data!G111=0,0,Health_claims_data!G111/ECO!Q74))))</f>
        <v>0</v>
      </c>
      <c r="I116" s="47">
        <f>IF($C$2="National Currency",IF(Health_claims_data!H111=0,0,Health_claims_data!H111),IF($C$2="Current Exchange rate",IF(Health_claims_data!H111=0,0,Health_claims_data!H111/ECO!R39),IF($C$2="Constant Exchange rate",IF(Health_claims_data!H111=0,0,Health_claims_data!H111/ECO!R74))))</f>
        <v>0</v>
      </c>
      <c r="J116" s="47">
        <f>IF($C$2="National Currency",IF(Health_claims_data!I111=0,0,Health_claims_data!I111),IF($C$2="Current Exchange rate",IF(Health_claims_data!I111=0,0,Health_claims_data!I111/ECO!S39),IF($C$2="Constant Exchange rate",IF(Health_claims_data!I111=0,0,Health_claims_data!I111/ECO!S74))))</f>
        <v>0</v>
      </c>
      <c r="K116" s="47">
        <f>IF($C$2="National Currency",IF(Health_claims_data!J111=0,0,Health_claims_data!J111),IF($C$2="Current Exchange rate",IF(Health_claims_data!J111=0,0,Health_claims_data!J111/ECO!T39),IF($C$2="Constant Exchange rate",IF(Health_claims_data!J111=0,0,Health_claims_data!J111/ECO!T74))))</f>
        <v>0</v>
      </c>
      <c r="L116" s="47">
        <f>IF($C$2="National Currency",IF(Health_claims_data!K111=0,0,Health_claims_data!K111),IF($C$2="Current Exchange rate",IF(Health_claims_data!K111=0,0,Health_claims_data!K111/ECO!U39),IF($C$2="Constant Exchange rate",IF(Health_claims_data!K111=0,0,Health_claims_data!K111/ECO!U74))))</f>
        <v>0</v>
      </c>
      <c r="M116" s="47">
        <f>IF($C$2="National Currency",IF(Health_claims_data!L111=0,0,Health_claims_data!L111),IF($C$2="Current Exchange rate",IF(Health_claims_data!L111=0,0,Health_claims_data!L111/ECO!V39),IF($C$2="Constant Exchange rate",IF(Health_claims_data!L111=0,0,Health_claims_data!L111/ECO!V74))))</f>
        <v>0</v>
      </c>
      <c r="N116" s="47">
        <f>IF($C$2="National Currency",IF(Health_claims_data!M111=0,0,Health_claims_data!M111),IF($C$2="Current Exchange rate",IF(Health_claims_data!M111=0,0,Health_claims_data!M111/ECO!W39),IF($C$2="Constant Exchange rate",IF(Health_claims_data!M111=0,0,Health_claims_data!M111/ECO!W74))))</f>
        <v>0</v>
      </c>
      <c r="O116" s="47">
        <f>IF($C$2="National Currency",IF(Health_claims_data!N111=0,0,Health_claims_data!N111),IF($C$2="Current Exchange rate",IF(Health_claims_data!N111=0,0,Health_claims_data!N111/ECO!X39),IF($C$2="Constant Exchange rate",IF(Health_claims_data!N111=0,0,Health_claims_data!N111/ECO!X74))))</f>
        <v>0</v>
      </c>
      <c r="P116" s="134">
        <f>IF($C$2="National Currency",IF(Health_claims_data!O111=0,0,Health_claims_data!O111),IF($C$2="Current Exchange rate",IF(Health_claims_data!O111=0,0,Health_claims_data!O111/ECO!Y39),IF($C$2="Constant Exchange rate",IF(Health_claims_data!O111=0,0,Health_claims_data!O111/ECO!Y74))))</f>
        <v>0</v>
      </c>
      <c r="Q116" s="46">
        <f t="shared" si="13"/>
        <v>0</v>
      </c>
      <c r="R116" s="46" t="str">
        <f t="shared" si="14"/>
        <v>-</v>
      </c>
      <c r="S116" s="46" t="str">
        <f t="shared" si="15"/>
        <v>-</v>
      </c>
    </row>
    <row r="117" spans="3:19" ht="15" x14ac:dyDescent="0.25">
      <c r="C117" s="155"/>
      <c r="D117" s="156"/>
      <c r="E117" s="44" t="s">
        <v>36</v>
      </c>
      <c r="F117" s="47">
        <f>IF($C$2="National Currency",IF(Health_claims_data!E112=0,0,Health_claims_data!E112),IF($C$2="Current Exchange rate",IF(Health_claims_data!E112=0,0,Health_claims_data!E112/ECO!O40),IF($C$2="Constant Exchange rate",IF(Health_claims_data!E112=0,0,Health_claims_data!E112/ECO!O75))))</f>
        <v>92.173375706214699</v>
      </c>
      <c r="G117" s="47">
        <f>IF($C$2="National Currency",IF(Health_claims_data!F112=0,0,Health_claims_data!F112),IF($C$2="Current Exchange rate",IF(Health_claims_data!F112=0,0,Health_claims_data!F112/ECO!P40),IF($C$2="Constant Exchange rate",IF(Health_claims_data!F112=0,0,Health_claims_data!F112/ECO!P75))))</f>
        <v>1.0805084745762713E-4</v>
      </c>
      <c r="H117" s="47">
        <f>IF($C$2="National Currency",IF(Health_claims_data!G112=0,0,Health_claims_data!G112),IF($C$2="Current Exchange rate",IF(Health_claims_data!G112=0,0,Health_claims_data!G112/ECO!Q40),IF($C$2="Constant Exchange rate",IF(Health_claims_data!G112=0,0,Health_claims_data!G112/ECO!Q75))))</f>
        <v>2.8248587570621471</v>
      </c>
      <c r="I117" s="47">
        <f>IF($C$2="National Currency",IF(Health_claims_data!H112=0,0,Health_claims_data!H112),IF($C$2="Current Exchange rate",IF(Health_claims_data!H112=0,0,Health_claims_data!H112/ECO!R40),IF($C$2="Constant Exchange rate",IF(Health_claims_data!H112=0,0,Health_claims_data!H112/ECO!R75))))</f>
        <v>4.9435028248587569</v>
      </c>
      <c r="J117" s="47">
        <f>IF($C$2="National Currency",IF(Health_claims_data!I112=0,0,Health_claims_data!I112),IF($C$2="Current Exchange rate",IF(Health_claims_data!I112=0,0,Health_claims_data!I112/ECO!S40),IF($C$2="Constant Exchange rate",IF(Health_claims_data!I112=0,0,Health_claims_data!I112/ECO!S75))))</f>
        <v>5.6497175141242941</v>
      </c>
      <c r="K117" s="47">
        <f>IF($C$2="National Currency",IF(Health_claims_data!J112=0,0,Health_claims_data!J112),IF($C$2="Current Exchange rate",IF(Health_claims_data!J112=0,0,Health_claims_data!J112/ECO!T40),IF($C$2="Constant Exchange rate",IF(Health_claims_data!J112=0,0,Health_claims_data!J112/ECO!T75))))</f>
        <v>5.296610169491526</v>
      </c>
      <c r="L117" s="47">
        <f>IF($C$2="National Currency",IF(Health_claims_data!K112=0,0,Health_claims_data!K112),IF($C$2="Current Exchange rate",IF(Health_claims_data!K112=0,0,Health_claims_data!K112/ECO!U40),IF($C$2="Constant Exchange rate",IF(Health_claims_data!K112=0,0,Health_claims_data!K112/ECO!U75))))</f>
        <v>7.0621468926553677</v>
      </c>
      <c r="M117" s="47">
        <f>IF($C$2="National Currency",IF(Health_claims_data!L112=0,0,Health_claims_data!L112),IF($C$2="Current Exchange rate",IF(Health_claims_data!L112=0,0,Health_claims_data!L112/ECO!V40),IF($C$2="Constant Exchange rate",IF(Health_claims_data!L112=0,0,Health_claims_data!L112/ECO!V75))))</f>
        <v>2.4717514124293785</v>
      </c>
      <c r="N117" s="47">
        <f>IF($C$2="National Currency",IF(Health_claims_data!M112=0,0,Health_claims_data!M112),IF($C$2="Current Exchange rate",IF(Health_claims_data!M112=0,0,Health_claims_data!M112/ECO!W40),IF($C$2="Constant Exchange rate",IF(Health_claims_data!M112=0,0,Health_claims_data!M112/ECO!W75))))</f>
        <v>-10.94632768361582</v>
      </c>
      <c r="O117" s="47">
        <f>IF($C$2="National Currency",IF(Health_claims_data!N112=0,0,Health_claims_data!N112),IF($C$2="Current Exchange rate",IF(Health_claims_data!N112=0,0,Health_claims_data!N112/ECO!X40),IF($C$2="Constant Exchange rate",IF(Health_claims_data!N112=0,0,Health_claims_data!N112/ECO!X75))))</f>
        <v>6.3559322033898304</v>
      </c>
      <c r="P117" s="134">
        <f>IF($C$2="National Currency",IF(Health_claims_data!O112=0,0,Health_claims_data!O112),IF($C$2="Current Exchange rate",IF(Health_claims_data!O112=0,0,Health_claims_data!O112/ECO!Y40),IF($C$2="Constant Exchange rate",IF(Health_claims_data!O112=0,0,Health_claims_data!O112/ECO!Y75))))</f>
        <v>0</v>
      </c>
      <c r="Q117" s="46">
        <f t="shared" si="13"/>
        <v>5.6674501401126308E-4</v>
      </c>
      <c r="R117" s="46">
        <f t="shared" si="14"/>
        <v>-1.5806451612903225</v>
      </c>
      <c r="S117" s="46">
        <f t="shared" si="15"/>
        <v>-0.93104372976803873</v>
      </c>
    </row>
    <row r="118" spans="3:19" ht="15" x14ac:dyDescent="0.25">
      <c r="C118" s="155"/>
      <c r="D118" s="156"/>
      <c r="E118" s="44" t="s">
        <v>56</v>
      </c>
      <c r="F118" s="48">
        <f>IF($C$2="National Currency",IF(Health_claims_data!E113=0,0,Health_claims_data!E113),IF($C$2="Current Exchange rate",IF(Health_claims_data!E113=0,0,Health_claims_data!E113/ECO!O41),IF($C$2="Constant Exchange rate",IF(Health_claims_data!E113=0,0,Health_claims_data!E113/ECO!O76))))</f>
        <v>55.082858870135261</v>
      </c>
      <c r="G118" s="48">
        <f>IF($C$2="National Currency",IF(Health_claims_data!F113=0,0,Health_claims_data!F113),IF($C$2="Current Exchange rate",IF(Health_claims_data!F113=0,0,Health_claims_data!F113/ECO!P41),IF($C$2="Constant Exchange rate",IF(Health_claims_data!F113=0,0,Health_claims_data!F113/ECO!P76))))</f>
        <v>137.53525701881856</v>
      </c>
      <c r="H118" s="48">
        <f>IF($C$2="National Currency",IF(Health_claims_data!G113=0,0,Health_claims_data!G113),IF($C$2="Current Exchange rate",IF(Health_claims_data!G113=0,0,Health_claims_data!G113/ECO!Q41),IF($C$2="Constant Exchange rate",IF(Health_claims_data!G113=0,0,Health_claims_data!G113/ECO!Q76))))</f>
        <v>89.668315683766707</v>
      </c>
      <c r="I118" s="48">
        <f>IF($C$2="National Currency",IF(Health_claims_data!H113=0,0,Health_claims_data!H113),IF($C$2="Current Exchange rate",IF(Health_claims_data!H113=0,0,Health_claims_data!H113/ECO!R41),IF($C$2="Constant Exchange rate",IF(Health_claims_data!H113=0,0,Health_claims_data!H113/ECO!R76))))</f>
        <v>175.27998547595251</v>
      </c>
      <c r="J118" s="48">
        <f>IF($C$2="National Currency",IF(Health_claims_data!I113=0,0,Health_claims_data!I113),IF($C$2="Current Exchange rate",IF(Health_claims_data!I113=0,0,Health_claims_data!I113/ECO!S41),IF($C$2="Constant Exchange rate",IF(Health_claims_data!I113=0,0,Health_claims_data!I113/ECO!S76))))</f>
        <v>-10.445359970150447</v>
      </c>
      <c r="K118" s="48">
        <f>IF($C$2="National Currency",IF(Health_claims_data!J113=0,0,Health_claims_data!J113),IF($C$2="Current Exchange rate",IF(Health_claims_data!J113=0,0,Health_claims_data!J113/ECO!T41),IF($C$2="Constant Exchange rate",IF(Health_claims_data!J113=0,0,Health_claims_data!J113/ECO!T76))))</f>
        <v>-53.994309843119424</v>
      </c>
      <c r="L118" s="48">
        <f>IF($C$2="National Currency",IF(Health_claims_data!K113=0,0,Health_claims_data!K113),IF($C$2="Current Exchange rate",IF(Health_claims_data!K113=0,0,Health_claims_data!K113/ECO!U41),IF($C$2="Constant Exchange rate",IF(Health_claims_data!K113=0,0,Health_claims_data!K113/ECO!U76))))</f>
        <v>0.3054705796414926</v>
      </c>
      <c r="M118" s="48">
        <f>IF($C$2="National Currency",IF(Health_claims_data!L113=0,0,Health_claims_data!L113),IF($C$2="Current Exchange rate",IF(Health_claims_data!L113=0,0,Health_claims_data!L113/ECO!V41),IF($C$2="Constant Exchange rate",IF(Health_claims_data!L113=0,0,Health_claims_data!L113/ECO!V76))))</f>
        <v>102.43446770644721</v>
      </c>
      <c r="N118" s="48">
        <f>IF($C$2="National Currency",IF(Health_claims_data!M113=0,0,Health_claims_data!M113),IF($C$2="Current Exchange rate",IF(Health_claims_data!M113=0,0,Health_claims_data!M113/ECO!W41),IF($C$2="Constant Exchange rate",IF(Health_claims_data!M113=0,0,Health_claims_data!M113/ECO!W76))))</f>
        <v>-24.415510822070026</v>
      </c>
      <c r="O118" s="48">
        <f>IF($C$2="National Currency",IF(Health_claims_data!N113=0,0,Health_claims_data!N113),IF($C$2="Current Exchange rate",IF(Health_claims_data!N113=0,0,Health_claims_data!N113/ECO!X41),IF($C$2="Constant Exchange rate",IF(Health_claims_data!N113=0,0,Health_claims_data!N113/ECO!X76))))</f>
        <v>-21.435047654234744</v>
      </c>
      <c r="P118" s="135">
        <f>IF($C$2="National Currency",IF(Health_claims_data!O113=0,0,Health_claims_data!O113),IF($C$2="Current Exchange rate",IF(Health_claims_data!O113=0,0,Health_claims_data!O113/ECO!Y41),IF($C$2="Constant Exchange rate",IF(Health_claims_data!O113=0,0,Health_claims_data!O113/ECO!Y76))))</f>
        <v>0</v>
      </c>
      <c r="Q118" s="46">
        <f t="shared" si="13"/>
        <v>-1.9113178042793342E-3</v>
      </c>
      <c r="R118" s="46">
        <f t="shared" si="14"/>
        <v>-0.12207252961265669</v>
      </c>
      <c r="S118" s="46">
        <f t="shared" si="15"/>
        <v>-1.3891418872206789</v>
      </c>
    </row>
    <row r="119" spans="3:19" ht="15.75" thickBot="1" x14ac:dyDescent="0.3">
      <c r="C119" s="151"/>
      <c r="D119" s="152"/>
      <c r="E119" s="49" t="s">
        <v>57</v>
      </c>
      <c r="F119" s="50">
        <f t="shared" ref="F119:O119" si="16">SUM(F87:F118)</f>
        <v>9673.8281939917852</v>
      </c>
      <c r="G119" s="50">
        <f t="shared" si="16"/>
        <v>10813.821961832255</v>
      </c>
      <c r="H119" s="50">
        <f t="shared" si="16"/>
        <v>11288.624439384555</v>
      </c>
      <c r="I119" s="50">
        <f t="shared" si="16"/>
        <v>12033.181668965704</v>
      </c>
      <c r="J119" s="50">
        <f t="shared" si="16"/>
        <v>12768.34335917982</v>
      </c>
      <c r="K119" s="50">
        <f t="shared" si="16"/>
        <v>12130.516051545444</v>
      </c>
      <c r="L119" s="50">
        <f t="shared" si="16"/>
        <v>15378.452374272354</v>
      </c>
      <c r="M119" s="50">
        <f t="shared" si="16"/>
        <v>13222.052738163798</v>
      </c>
      <c r="N119" s="50">
        <f t="shared" si="16"/>
        <v>16752.2076342701</v>
      </c>
      <c r="O119" s="50">
        <f t="shared" si="16"/>
        <v>11214.800388633887</v>
      </c>
      <c r="P119" s="136" t="s">
        <v>132</v>
      </c>
      <c r="Q119" s="46">
        <f t="shared" si="13"/>
        <v>1</v>
      </c>
      <c r="R119" s="149"/>
      <c r="S119" s="149"/>
    </row>
    <row r="120" spans="3:19" ht="16.5" thickTop="1" thickBot="1" x14ac:dyDescent="0.3">
      <c r="C120" s="153"/>
      <c r="D120" s="154"/>
      <c r="E120" s="51" t="s">
        <v>66</v>
      </c>
      <c r="F120" s="50">
        <v>9673.6435546875</v>
      </c>
      <c r="G120" s="50">
        <v>10816.619140625</v>
      </c>
      <c r="H120" s="50">
        <v>11286.935546875</v>
      </c>
      <c r="I120" s="50">
        <v>11438.822265625</v>
      </c>
      <c r="J120" s="50">
        <v>11518.1025390625</v>
      </c>
      <c r="K120" s="50">
        <v>11968.9990234375</v>
      </c>
      <c r="L120" s="50">
        <v>13678.2880859375</v>
      </c>
      <c r="M120" s="50">
        <v>12278.5361328125</v>
      </c>
      <c r="N120" s="50">
        <v>13388.271484375</v>
      </c>
      <c r="O120" s="50">
        <v>12709.80078125</v>
      </c>
      <c r="P120" s="137" t="s">
        <v>132</v>
      </c>
      <c r="Q120" s="46">
        <f t="shared" si="13"/>
        <v>1.1333060189043833</v>
      </c>
      <c r="R120" s="46">
        <f>IF(OR(O120=0, N120=0),"-",O120/N120-1)</f>
        <v>-5.0676497254841357E-2</v>
      </c>
      <c r="S120" s="46">
        <f>IF(OR(O120=0, F120=0),"-",O120/F120-1)</f>
        <v>0.31385870374470093</v>
      </c>
    </row>
    <row r="121" spans="3:19" ht="15.75" thickTop="1" x14ac:dyDescent="0.25">
      <c r="E121" s="51" t="s">
        <v>59</v>
      </c>
      <c r="F121" s="77"/>
      <c r="G121" s="77">
        <f t="shared" ref="G121:O121" si="17">G120/F120-1</f>
        <v>0.11815357672380378</v>
      </c>
      <c r="H121" s="77">
        <f t="shared" si="17"/>
        <v>4.3480906569372424E-2</v>
      </c>
      <c r="I121" s="77">
        <f t="shared" si="17"/>
        <v>1.345686064381324E-2</v>
      </c>
      <c r="J121" s="77">
        <f t="shared" si="17"/>
        <v>6.9308073503113743E-3</v>
      </c>
      <c r="K121" s="77">
        <f t="shared" si="17"/>
        <v>3.9146767694229867E-2</v>
      </c>
      <c r="L121" s="77">
        <f t="shared" si="17"/>
        <v>0.14280969186754033</v>
      </c>
      <c r="M121" s="77">
        <f t="shared" si="17"/>
        <v>-0.10233385525518135</v>
      </c>
      <c r="N121" s="77">
        <f t="shared" si="17"/>
        <v>9.038010228246196E-2</v>
      </c>
      <c r="O121" s="77">
        <f t="shared" si="17"/>
        <v>-5.0676497254841357E-2</v>
      </c>
      <c r="P121" s="55"/>
    </row>
    <row r="122" spans="3:19" x14ac:dyDescent="0.15">
      <c r="F122" s="37"/>
      <c r="G122" s="37"/>
      <c r="H122" s="37"/>
      <c r="I122" s="37"/>
      <c r="J122" s="37"/>
      <c r="K122" s="37"/>
      <c r="L122" s="37"/>
      <c r="M122" s="37"/>
      <c r="N122" s="37"/>
      <c r="O122" s="37"/>
    </row>
  </sheetData>
  <mergeCells count="113">
    <mergeCell ref="C6:D6"/>
    <mergeCell ref="E6:P6"/>
    <mergeCell ref="C2:E2"/>
    <mergeCell ref="F2:P2"/>
    <mergeCell ref="C13:D13"/>
    <mergeCell ref="C14:D14"/>
    <mergeCell ref="C15:D15"/>
    <mergeCell ref="C16:D16"/>
    <mergeCell ref="C17:D17"/>
    <mergeCell ref="C18:D18"/>
    <mergeCell ref="C7:D7"/>
    <mergeCell ref="C8:D8"/>
    <mergeCell ref="C9:D9"/>
    <mergeCell ref="C10:D10"/>
    <mergeCell ref="C11:D11"/>
    <mergeCell ref="C12:D12"/>
    <mergeCell ref="C25:D25"/>
    <mergeCell ref="C26:D26"/>
    <mergeCell ref="C27:D27"/>
    <mergeCell ref="C28:D28"/>
    <mergeCell ref="C29:D29"/>
    <mergeCell ref="C30:D30"/>
    <mergeCell ref="C19:D19"/>
    <mergeCell ref="C20:D20"/>
    <mergeCell ref="C21:D21"/>
    <mergeCell ref="C22:D22"/>
    <mergeCell ref="C23:D23"/>
    <mergeCell ref="C24:D24"/>
    <mergeCell ref="C46:D46"/>
    <mergeCell ref="E46:P46"/>
    <mergeCell ref="C37:D37"/>
    <mergeCell ref="C38:D38"/>
    <mergeCell ref="C39:D39"/>
    <mergeCell ref="C40:D40"/>
    <mergeCell ref="C41:D41"/>
    <mergeCell ref="C31:D31"/>
    <mergeCell ref="C32:D32"/>
    <mergeCell ref="C33:D33"/>
    <mergeCell ref="C34:D34"/>
    <mergeCell ref="C35:D35"/>
    <mergeCell ref="C36:D36"/>
    <mergeCell ref="C53:D53"/>
    <mergeCell ref="C54:D54"/>
    <mergeCell ref="C55:D55"/>
    <mergeCell ref="C56:D56"/>
    <mergeCell ref="C57:D57"/>
    <mergeCell ref="C58:D58"/>
    <mergeCell ref="C47:D47"/>
    <mergeCell ref="C48:D48"/>
    <mergeCell ref="C49:D49"/>
    <mergeCell ref="C50:D50"/>
    <mergeCell ref="C51:D51"/>
    <mergeCell ref="C52:D52"/>
    <mergeCell ref="C65:D65"/>
    <mergeCell ref="C66:D66"/>
    <mergeCell ref="C67:D67"/>
    <mergeCell ref="C68:D68"/>
    <mergeCell ref="C69:D69"/>
    <mergeCell ref="C70:D70"/>
    <mergeCell ref="C59:D59"/>
    <mergeCell ref="C60:D60"/>
    <mergeCell ref="C61:D61"/>
    <mergeCell ref="C62:D62"/>
    <mergeCell ref="C63:D63"/>
    <mergeCell ref="C64:D64"/>
    <mergeCell ref="C85:D85"/>
    <mergeCell ref="E85:P85"/>
    <mergeCell ref="C77:D77"/>
    <mergeCell ref="C78:D78"/>
    <mergeCell ref="C79:D79"/>
    <mergeCell ref="C80:D80"/>
    <mergeCell ref="C81:D81"/>
    <mergeCell ref="C71:D71"/>
    <mergeCell ref="C72:D72"/>
    <mergeCell ref="C73:D73"/>
    <mergeCell ref="C74:D74"/>
    <mergeCell ref="C75:D75"/>
    <mergeCell ref="C76:D76"/>
    <mergeCell ref="C92:D92"/>
    <mergeCell ref="C93:D93"/>
    <mergeCell ref="C94:D94"/>
    <mergeCell ref="C95:D95"/>
    <mergeCell ref="C96:D96"/>
    <mergeCell ref="C97:D97"/>
    <mergeCell ref="C86:D86"/>
    <mergeCell ref="C87:D87"/>
    <mergeCell ref="C88:D88"/>
    <mergeCell ref="C89:D89"/>
    <mergeCell ref="C90:D90"/>
    <mergeCell ref="C91:D91"/>
    <mergeCell ref="C104:D104"/>
    <mergeCell ref="C105:D105"/>
    <mergeCell ref="C106:D106"/>
    <mergeCell ref="C107:D107"/>
    <mergeCell ref="C108:D108"/>
    <mergeCell ref="C109:D109"/>
    <mergeCell ref="C98:D98"/>
    <mergeCell ref="C99:D99"/>
    <mergeCell ref="C100:D100"/>
    <mergeCell ref="C101:D101"/>
    <mergeCell ref="C102:D102"/>
    <mergeCell ref="C103:D103"/>
    <mergeCell ref="C116:D116"/>
    <mergeCell ref="C117:D117"/>
    <mergeCell ref="C118:D118"/>
    <mergeCell ref="C119:D119"/>
    <mergeCell ref="C120:D120"/>
    <mergeCell ref="C110:D110"/>
    <mergeCell ref="C111:D111"/>
    <mergeCell ref="C112:D112"/>
    <mergeCell ref="C113:D113"/>
    <mergeCell ref="C114:D114"/>
    <mergeCell ref="C115:D115"/>
  </mergeCells>
  <conditionalFormatting sqref="E7:N7 E47:N47 F83:S83 E86:N86 F121:O121 F42:O42 E80 E82:O82">
    <cfRule type="cellIs" dxfId="185" priority="430" operator="equal">
      <formula>0</formula>
    </cfRule>
  </conditionalFormatting>
  <conditionalFormatting sqref="Q7:R7">
    <cfRule type="cellIs" dxfId="184" priority="385" operator="equal">
      <formula>0</formula>
    </cfRule>
  </conditionalFormatting>
  <conditionalFormatting sqref="P7">
    <cfRule type="cellIs" dxfId="183" priority="392" operator="equal">
      <formula>0</formula>
    </cfRule>
  </conditionalFormatting>
  <conditionalFormatting sqref="O7">
    <cfRule type="cellIs" dxfId="182" priority="394" operator="equal">
      <formula>0</formula>
    </cfRule>
  </conditionalFormatting>
  <conditionalFormatting sqref="E40">
    <cfRule type="cellIs" dxfId="181" priority="397" operator="equal">
      <formula>0</formula>
    </cfRule>
  </conditionalFormatting>
  <conditionalFormatting sqref="E8:E39">
    <cfRule type="cellIs" dxfId="180" priority="396" operator="equal">
      <formula>0</formula>
    </cfRule>
  </conditionalFormatting>
  <conditionalFormatting sqref="S8:S39 S41">
    <cfRule type="cellIs" dxfId="179" priority="390" operator="equal">
      <formula>0</formula>
    </cfRule>
  </conditionalFormatting>
  <conditionalFormatting sqref="S8:S39 S41">
    <cfRule type="dataBar" priority="391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{9B00B415-A987-4600-9F50-050D69751DC2}</x14:id>
        </ext>
      </extLst>
    </cfRule>
  </conditionalFormatting>
  <conditionalFormatting sqref="R8:R39 R41">
    <cfRule type="cellIs" dxfId="178" priority="388" operator="equal">
      <formula>0</formula>
    </cfRule>
  </conditionalFormatting>
  <conditionalFormatting sqref="R8:R39 R41">
    <cfRule type="dataBar" priority="389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{1E77D52D-DBC3-43D3-A0BA-ECC0771CC629}</x14:id>
        </ext>
      </extLst>
    </cfRule>
  </conditionalFormatting>
  <conditionalFormatting sqref="Q8:Q41">
    <cfRule type="cellIs" dxfId="177" priority="386" operator="equal">
      <formula>0</formula>
    </cfRule>
  </conditionalFormatting>
  <conditionalFormatting sqref="Q8:Q41">
    <cfRule type="dataBar" priority="387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{4D00CD66-94BE-40CD-89D9-B619080BF511}</x14:id>
        </ext>
      </extLst>
    </cfRule>
  </conditionalFormatting>
  <conditionalFormatting sqref="S7">
    <cfRule type="cellIs" dxfId="176" priority="384" operator="equal">
      <formula>0</formula>
    </cfRule>
  </conditionalFormatting>
  <conditionalFormatting sqref="E48:E79">
    <cfRule type="cellIs" dxfId="175" priority="313" operator="equal">
      <formula>0</formula>
    </cfRule>
  </conditionalFormatting>
  <conditionalFormatting sqref="O47">
    <cfRule type="cellIs" dxfId="174" priority="311" operator="equal">
      <formula>0</formula>
    </cfRule>
  </conditionalFormatting>
  <conditionalFormatting sqref="P47">
    <cfRule type="cellIs" dxfId="173" priority="309" operator="equal">
      <formula>0</formula>
    </cfRule>
  </conditionalFormatting>
  <conditionalFormatting sqref="S48:S79 S81">
    <cfRule type="cellIs" dxfId="172" priority="308" operator="equal">
      <formula>0</formula>
    </cfRule>
  </conditionalFormatting>
  <conditionalFormatting sqref="R48:R79 R81">
    <cfRule type="cellIs" dxfId="171" priority="307" operator="equal">
      <formula>0</formula>
    </cfRule>
  </conditionalFormatting>
  <conditionalFormatting sqref="Q80:Q81">
    <cfRule type="cellIs" dxfId="170" priority="304" operator="equal">
      <formula>0</formula>
    </cfRule>
  </conditionalFormatting>
  <conditionalFormatting sqref="Q48:Q79">
    <cfRule type="cellIs" dxfId="169" priority="305" operator="equal">
      <formula>0</formula>
    </cfRule>
  </conditionalFormatting>
  <conditionalFormatting sqref="Q48:Q79">
    <cfRule type="dataBar" priority="306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{ACA8813D-0C35-4FBE-8D75-0D7337733FDF}</x14:id>
        </ext>
      </extLst>
    </cfRule>
  </conditionalFormatting>
  <conditionalFormatting sqref="S47">
    <cfRule type="cellIs" dxfId="168" priority="302" operator="equal">
      <formula>0</formula>
    </cfRule>
  </conditionalFormatting>
  <conditionalFormatting sqref="Q47:R47">
    <cfRule type="cellIs" dxfId="167" priority="303" operator="equal">
      <formula>0</formula>
    </cfRule>
  </conditionalFormatting>
  <conditionalFormatting sqref="S86">
    <cfRule type="cellIs" dxfId="166" priority="219" operator="equal">
      <formula>0</formula>
    </cfRule>
  </conditionalFormatting>
  <conditionalFormatting sqref="E119:E121">
    <cfRule type="cellIs" dxfId="165" priority="232" operator="equal">
      <formula>0</formula>
    </cfRule>
  </conditionalFormatting>
  <conditionalFormatting sqref="E87:E118">
    <cfRule type="cellIs" dxfId="164" priority="231" operator="equal">
      <formula>0</formula>
    </cfRule>
  </conditionalFormatting>
  <conditionalFormatting sqref="S87:S118 S120">
    <cfRule type="cellIs" dxfId="163" priority="227" operator="equal">
      <formula>0</formula>
    </cfRule>
  </conditionalFormatting>
  <conditionalFormatting sqref="S87:S118 S120">
    <cfRule type="dataBar" priority="228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{01A1E6BE-6B53-4F24-9912-A573DF3C8104}</x14:id>
        </ext>
      </extLst>
    </cfRule>
  </conditionalFormatting>
  <conditionalFormatting sqref="R87:R118 R120">
    <cfRule type="cellIs" dxfId="162" priority="225" operator="equal">
      <formula>0</formula>
    </cfRule>
  </conditionalFormatting>
  <conditionalFormatting sqref="R87:R118 R120">
    <cfRule type="dataBar" priority="226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{06D916D1-5488-4F1D-93F5-BD6B4CFC3349}</x14:id>
        </ext>
      </extLst>
    </cfRule>
  </conditionalFormatting>
  <conditionalFormatting sqref="Q119:Q120">
    <cfRule type="cellIs" dxfId="161" priority="221" operator="equal">
      <formula>0</formula>
    </cfRule>
  </conditionalFormatting>
  <conditionalFormatting sqref="Q87:Q118">
    <cfRule type="cellIs" dxfId="160" priority="223" operator="equal">
      <formula>0</formula>
    </cfRule>
  </conditionalFormatting>
  <conditionalFormatting sqref="Q119:Q120">
    <cfRule type="dataBar" priority="222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{B1D5E76B-66D6-4108-963E-EB0218937659}</x14:id>
        </ext>
      </extLst>
    </cfRule>
  </conditionalFormatting>
  <conditionalFormatting sqref="Q87:Q118">
    <cfRule type="dataBar" priority="224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{6F556E5D-F60E-48D0-8C0A-12EA48C5A475}</x14:id>
        </ext>
      </extLst>
    </cfRule>
  </conditionalFormatting>
  <conditionalFormatting sqref="R86">
    <cfRule type="cellIs" dxfId="159" priority="220" operator="equal">
      <formula>0</formula>
    </cfRule>
  </conditionalFormatting>
  <conditionalFormatting sqref="C87">
    <cfRule type="cellIs" dxfId="158" priority="152" operator="equal">
      <formula>0</formula>
    </cfRule>
  </conditionalFormatting>
  <conditionalFormatting sqref="C88:C118">
    <cfRule type="cellIs" dxfId="157" priority="151" operator="equal">
      <formula>0</formula>
    </cfRule>
  </conditionalFormatting>
  <conditionalFormatting sqref="C119:C120">
    <cfRule type="cellIs" dxfId="156" priority="150" operator="equal">
      <formula>0</formula>
    </cfRule>
  </conditionalFormatting>
  <conditionalFormatting sqref="C86">
    <cfRule type="cellIs" dxfId="155" priority="149" operator="equal">
      <formula>0</formula>
    </cfRule>
  </conditionalFormatting>
  <conditionalFormatting sqref="C48">
    <cfRule type="cellIs" dxfId="154" priority="176" operator="equal">
      <formula>0</formula>
    </cfRule>
  </conditionalFormatting>
  <conditionalFormatting sqref="C49:C79">
    <cfRule type="cellIs" dxfId="153" priority="175" operator="equal">
      <formula>0</formula>
    </cfRule>
  </conditionalFormatting>
  <conditionalFormatting sqref="C80:C81">
    <cfRule type="cellIs" dxfId="152" priority="174" operator="equal">
      <formula>0</formula>
    </cfRule>
  </conditionalFormatting>
  <conditionalFormatting sqref="C47">
    <cfRule type="cellIs" dxfId="151" priority="173" operator="equal">
      <formula>0</formula>
    </cfRule>
  </conditionalFormatting>
  <conditionalFormatting sqref="P42">
    <cfRule type="cellIs" dxfId="150" priority="127" operator="equal">
      <formula>0</formula>
    </cfRule>
  </conditionalFormatting>
  <conditionalFormatting sqref="P42">
    <cfRule type="dataBar" priority="128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{56005AEE-507E-444D-B9B6-B0159CDBB294}</x14:id>
        </ext>
      </extLst>
    </cfRule>
  </conditionalFormatting>
  <conditionalFormatting sqref="P82">
    <cfRule type="cellIs" dxfId="149" priority="115" operator="equal">
      <formula>0</formula>
    </cfRule>
  </conditionalFormatting>
  <conditionalFormatting sqref="P82">
    <cfRule type="dataBar" priority="116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{25F29A19-5018-441C-B584-4A7067A7283B}</x14:id>
        </ext>
      </extLst>
    </cfRule>
  </conditionalFormatting>
  <conditionalFormatting sqref="P121">
    <cfRule type="cellIs" dxfId="148" priority="105" operator="equal">
      <formula>0</formula>
    </cfRule>
  </conditionalFormatting>
  <conditionalFormatting sqref="P121">
    <cfRule type="dataBar" priority="106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{F953761B-2E96-44D7-A1E8-095AE34130C3}</x14:id>
        </ext>
      </extLst>
    </cfRule>
  </conditionalFormatting>
  <conditionalFormatting sqref="F83:S83 F82:O82">
    <cfRule type="dataBar" priority="434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{9D6F192A-69A7-4140-BF58-9C0DF2D1F9BD}</x14:id>
        </ext>
      </extLst>
    </cfRule>
  </conditionalFormatting>
  <conditionalFormatting sqref="F121:O121">
    <cfRule type="dataBar" priority="439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{DF8CA056-E1C4-46B8-8241-518BF34F5217}</x14:id>
        </ext>
      </extLst>
    </cfRule>
  </conditionalFormatting>
  <conditionalFormatting sqref="F42:O42">
    <cfRule type="dataBar" priority="445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{7366E1B3-F1F8-401F-9A1A-6C152B713826}</x14:id>
        </ext>
      </extLst>
    </cfRule>
  </conditionalFormatting>
  <conditionalFormatting sqref="S48:S79 S81">
    <cfRule type="dataBar" priority="454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{E312416D-8CC2-4542-B87F-0B50EB5D380B}</x14:id>
        </ext>
      </extLst>
    </cfRule>
  </conditionalFormatting>
  <conditionalFormatting sqref="R48:R79 R81">
    <cfRule type="dataBar" priority="455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{1BCC5922-259D-4B46-961C-E910C0B00260}</x14:id>
        </ext>
      </extLst>
    </cfRule>
  </conditionalFormatting>
  <conditionalFormatting sqref="Q80:Q81">
    <cfRule type="dataBar" priority="456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{64110D9B-C9CA-4FDD-B341-461E76D05A2D}</x14:id>
        </ext>
      </extLst>
    </cfRule>
  </conditionalFormatting>
  <conditionalFormatting sqref="E41:E42">
    <cfRule type="cellIs" dxfId="147" priority="88" operator="equal">
      <formula>0</formula>
    </cfRule>
  </conditionalFormatting>
  <conditionalFormatting sqref="E81">
    <cfRule type="cellIs" dxfId="146" priority="92" operator="equal">
      <formula>0</formula>
    </cfRule>
  </conditionalFormatting>
  <conditionalFormatting sqref="O86">
    <cfRule type="cellIs" dxfId="145" priority="73" operator="equal">
      <formula>0</formula>
    </cfRule>
  </conditionalFormatting>
  <conditionalFormatting sqref="P86">
    <cfRule type="cellIs" dxfId="144" priority="72" operator="equal">
      <formula>0</formula>
    </cfRule>
  </conditionalFormatting>
  <conditionalFormatting sqref="Q86">
    <cfRule type="cellIs" dxfId="143" priority="71" operator="equal">
      <formula>0</formula>
    </cfRule>
  </conditionalFormatting>
  <conditionalFormatting sqref="C7">
    <cfRule type="cellIs" dxfId="142" priority="40" operator="equal">
      <formula>0</formula>
    </cfRule>
  </conditionalFormatting>
  <conditionalFormatting sqref="C6">
    <cfRule type="cellIs" dxfId="141" priority="38" operator="equal">
      <formula>0</formula>
    </cfRule>
  </conditionalFormatting>
  <conditionalFormatting sqref="C8:C39">
    <cfRule type="cellIs" dxfId="140" priority="33" operator="equal">
      <formula>0</formula>
    </cfRule>
  </conditionalFormatting>
  <conditionalFormatting sqref="C40:C41">
    <cfRule type="cellIs" dxfId="139" priority="32" operator="equal">
      <formula>0</formula>
    </cfRule>
  </conditionalFormatting>
  <conditionalFormatting sqref="C46">
    <cfRule type="cellIs" dxfId="138" priority="26" operator="equal">
      <formula>0</formula>
    </cfRule>
  </conditionalFormatting>
  <conditionalFormatting sqref="C85">
    <cfRule type="cellIs" dxfId="137" priority="20" operator="equal">
      <formula>0</formula>
    </cfRule>
  </conditionalFormatting>
  <conditionalFormatting sqref="P48:P79">
    <cfRule type="cellIs" dxfId="136" priority="12" operator="equal">
      <formula>0</formula>
    </cfRule>
  </conditionalFormatting>
  <conditionalFormatting sqref="K70 F48:J79">
    <cfRule type="cellIs" dxfId="135" priority="11" operator="equal">
      <formula>0</formula>
    </cfRule>
  </conditionalFormatting>
  <conditionalFormatting sqref="K48:O69 K71:O79 L70:O70">
    <cfRule type="cellIs" dxfId="134" priority="10" operator="equal">
      <formula>0</formula>
    </cfRule>
  </conditionalFormatting>
  <conditionalFormatting sqref="P87:P118">
    <cfRule type="cellIs" dxfId="133" priority="5" operator="equal">
      <formula>0</formula>
    </cfRule>
  </conditionalFormatting>
  <conditionalFormatting sqref="F87:J118 K109">
    <cfRule type="cellIs" dxfId="132" priority="7" operator="equal">
      <formula>0</formula>
    </cfRule>
  </conditionalFormatting>
  <conditionalFormatting sqref="K87:O108 K110:O118 L109:O109">
    <cfRule type="cellIs" dxfId="131" priority="6" operator="equal">
      <formula>0</formula>
    </cfRule>
  </conditionalFormatting>
  <conditionalFormatting sqref="K30 F8:J39">
    <cfRule type="cellIs" dxfId="130" priority="3" operator="equal">
      <formula>0</formula>
    </cfRule>
  </conditionalFormatting>
  <conditionalFormatting sqref="K8:O29 K31:O39 L30:O30">
    <cfRule type="cellIs" dxfId="129" priority="2" operator="equal">
      <formula>0</formula>
    </cfRule>
  </conditionalFormatting>
  <conditionalFormatting sqref="P8:P39">
    <cfRule type="cellIs" dxfId="128" priority="1" operator="equal">
      <formula>0</formula>
    </cfRule>
  </conditionalFormatting>
  <dataValidations count="1">
    <dataValidation type="list" allowBlank="1" showInputMessage="1" showErrorMessage="1" sqref="C2:E2">
      <formula1>$AP$6:$AP$9</formula1>
    </dataValidation>
  </dataValidations>
  <pageMargins left="0.70866141732283472" right="0.70866141732283472" top="0.55118110236220474" bottom="0.35433070866141736" header="0.31496062992125984" footer="0.31496062992125984"/>
  <pageSetup paperSize="9" scale="51" fitToHeight="10" orientation="landscape" r:id="rId1"/>
  <headerFooter>
    <oddHeader>&amp;L&amp;F&amp;R&amp;A</oddHeader>
    <oddFooter>&amp;R&amp;P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9B00B415-A987-4600-9F50-050D69751DC2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S8:S39 S41</xm:sqref>
        </x14:conditionalFormatting>
        <x14:conditionalFormatting xmlns:xm="http://schemas.microsoft.com/office/excel/2006/main">
          <x14:cfRule type="dataBar" id="{1E77D52D-DBC3-43D3-A0BA-ECC0771CC629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R8:R39 R41</xm:sqref>
        </x14:conditionalFormatting>
        <x14:conditionalFormatting xmlns:xm="http://schemas.microsoft.com/office/excel/2006/main">
          <x14:cfRule type="dataBar" id="{4D00CD66-94BE-40CD-89D9-B619080BF511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Q8:Q41</xm:sqref>
        </x14:conditionalFormatting>
        <x14:conditionalFormatting xmlns:xm="http://schemas.microsoft.com/office/excel/2006/main">
          <x14:cfRule type="dataBar" id="{ACA8813D-0C35-4FBE-8D75-0D7337733FDF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Q48:Q79</xm:sqref>
        </x14:conditionalFormatting>
        <x14:conditionalFormatting xmlns:xm="http://schemas.microsoft.com/office/excel/2006/main">
          <x14:cfRule type="dataBar" id="{01A1E6BE-6B53-4F24-9912-A573DF3C8104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S87:S118 S120</xm:sqref>
        </x14:conditionalFormatting>
        <x14:conditionalFormatting xmlns:xm="http://schemas.microsoft.com/office/excel/2006/main">
          <x14:cfRule type="dataBar" id="{06D916D1-5488-4F1D-93F5-BD6B4CFC3349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R87:R118 R120</xm:sqref>
        </x14:conditionalFormatting>
        <x14:conditionalFormatting xmlns:xm="http://schemas.microsoft.com/office/excel/2006/main">
          <x14:cfRule type="dataBar" id="{B1D5E76B-66D6-4108-963E-EB0218937659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Q119:Q120</xm:sqref>
        </x14:conditionalFormatting>
        <x14:conditionalFormatting xmlns:xm="http://schemas.microsoft.com/office/excel/2006/main">
          <x14:cfRule type="dataBar" id="{6F556E5D-F60E-48D0-8C0A-12EA48C5A475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Q87:Q118</xm:sqref>
        </x14:conditionalFormatting>
        <x14:conditionalFormatting xmlns:xm="http://schemas.microsoft.com/office/excel/2006/main">
          <x14:cfRule type="dataBar" id="{56005AEE-507E-444D-B9B6-B0159CDBB294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P42</xm:sqref>
        </x14:conditionalFormatting>
        <x14:conditionalFormatting xmlns:xm="http://schemas.microsoft.com/office/excel/2006/main">
          <x14:cfRule type="dataBar" id="{25F29A19-5018-441C-B584-4A7067A7283B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P82</xm:sqref>
        </x14:conditionalFormatting>
        <x14:conditionalFormatting xmlns:xm="http://schemas.microsoft.com/office/excel/2006/main">
          <x14:cfRule type="dataBar" id="{F953761B-2E96-44D7-A1E8-095AE34130C3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P121</xm:sqref>
        </x14:conditionalFormatting>
        <x14:conditionalFormatting xmlns:xm="http://schemas.microsoft.com/office/excel/2006/main">
          <x14:cfRule type="dataBar" id="{9D6F192A-69A7-4140-BF58-9C0DF2D1F9BD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F83:S83 F82:O82</xm:sqref>
        </x14:conditionalFormatting>
        <x14:conditionalFormatting xmlns:xm="http://schemas.microsoft.com/office/excel/2006/main">
          <x14:cfRule type="dataBar" id="{DF8CA056-E1C4-46B8-8241-518BF34F5217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F121:O121</xm:sqref>
        </x14:conditionalFormatting>
        <x14:conditionalFormatting xmlns:xm="http://schemas.microsoft.com/office/excel/2006/main">
          <x14:cfRule type="dataBar" id="{7366E1B3-F1F8-401F-9A1A-6C152B713826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F42:O42</xm:sqref>
        </x14:conditionalFormatting>
        <x14:conditionalFormatting xmlns:xm="http://schemas.microsoft.com/office/excel/2006/main">
          <x14:cfRule type="dataBar" id="{E312416D-8CC2-4542-B87F-0B50EB5D380B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S48:S79 S81</xm:sqref>
        </x14:conditionalFormatting>
        <x14:conditionalFormatting xmlns:xm="http://schemas.microsoft.com/office/excel/2006/main">
          <x14:cfRule type="dataBar" id="{1BCC5922-259D-4B46-961C-E910C0B00260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R48:R79 R81</xm:sqref>
        </x14:conditionalFormatting>
        <x14:conditionalFormatting xmlns:xm="http://schemas.microsoft.com/office/excel/2006/main">
          <x14:cfRule type="dataBar" id="{64110D9B-C9CA-4FDD-B341-461E76D05A2D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Q80:Q81</xm:sqref>
        </x14:conditionalFormatting>
      </x14:conditionalFormattings>
    </ext>
    <ext xmlns:x14="http://schemas.microsoft.com/office/spreadsheetml/2009/9/main" uri="{05C60535-1F16-4fd2-B633-F4F36F0B64E0}">
      <x14:sparklineGroups xmlns:xm="http://schemas.microsoft.com/office/excel/2006/main">
        <x14:sparklineGroup manualMax="0" manualMin="0"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Claims!F48:O48</xm:f>
              <xm:sqref>C48</xm:sqref>
            </x14:sparkline>
            <x14:sparkline>
              <xm:f>Claims!F49:O49</xm:f>
              <xm:sqref>C49</xm:sqref>
            </x14:sparkline>
            <x14:sparkline>
              <xm:f>Claims!F50:O50</xm:f>
              <xm:sqref>C50</xm:sqref>
            </x14:sparkline>
            <x14:sparkline>
              <xm:f>Claims!F51:O51</xm:f>
              <xm:sqref>C51</xm:sqref>
            </x14:sparkline>
            <x14:sparkline>
              <xm:f>Claims!F52:O52</xm:f>
              <xm:sqref>C52</xm:sqref>
            </x14:sparkline>
            <x14:sparkline>
              <xm:f>Claims!F53:O53</xm:f>
              <xm:sqref>C53</xm:sqref>
            </x14:sparkline>
            <x14:sparkline>
              <xm:f>Claims!F54:O54</xm:f>
              <xm:sqref>C54</xm:sqref>
            </x14:sparkline>
            <x14:sparkline>
              <xm:f>Claims!F55:O55</xm:f>
              <xm:sqref>C55</xm:sqref>
            </x14:sparkline>
            <x14:sparkline>
              <xm:f>Claims!F56:O56</xm:f>
              <xm:sqref>C56</xm:sqref>
            </x14:sparkline>
            <x14:sparkline>
              <xm:f>Claims!F57:O57</xm:f>
              <xm:sqref>C57</xm:sqref>
            </x14:sparkline>
            <x14:sparkline>
              <xm:f>Claims!F58:O58</xm:f>
              <xm:sqref>C58</xm:sqref>
            </x14:sparkline>
            <x14:sparkline>
              <xm:f>Claims!F59:O59</xm:f>
              <xm:sqref>C59</xm:sqref>
            </x14:sparkline>
            <x14:sparkline>
              <xm:f>Claims!F60:O60</xm:f>
              <xm:sqref>C60</xm:sqref>
            </x14:sparkline>
            <x14:sparkline>
              <xm:f>Claims!F61:O61</xm:f>
              <xm:sqref>C61</xm:sqref>
            </x14:sparkline>
            <x14:sparkline>
              <xm:f>Claims!F62:O62</xm:f>
              <xm:sqref>C62</xm:sqref>
            </x14:sparkline>
            <x14:sparkline>
              <xm:f>Claims!F63:O63</xm:f>
              <xm:sqref>C63</xm:sqref>
            </x14:sparkline>
            <x14:sparkline>
              <xm:f>Claims!F64:O64</xm:f>
              <xm:sqref>C64</xm:sqref>
            </x14:sparkline>
            <x14:sparkline>
              <xm:f>Claims!F65:O65</xm:f>
              <xm:sqref>C65</xm:sqref>
            </x14:sparkline>
            <x14:sparkline>
              <xm:f>Claims!F66:O66</xm:f>
              <xm:sqref>C66</xm:sqref>
            </x14:sparkline>
            <x14:sparkline>
              <xm:f>Claims!F67:O67</xm:f>
              <xm:sqref>C67</xm:sqref>
            </x14:sparkline>
            <x14:sparkline>
              <xm:f>Claims!F68:O68</xm:f>
              <xm:sqref>C68</xm:sqref>
            </x14:sparkline>
            <x14:sparkline>
              <xm:f>Claims!F69:O69</xm:f>
              <xm:sqref>C69</xm:sqref>
            </x14:sparkline>
            <x14:sparkline>
              <xm:f>Claims!F70:O70</xm:f>
              <xm:sqref>C70</xm:sqref>
            </x14:sparkline>
            <x14:sparkline>
              <xm:f>Claims!F71:O71</xm:f>
              <xm:sqref>C71</xm:sqref>
            </x14:sparkline>
            <x14:sparkline>
              <xm:f>Claims!F72:O72</xm:f>
              <xm:sqref>C72</xm:sqref>
            </x14:sparkline>
            <x14:sparkline>
              <xm:f>Claims!F73:O73</xm:f>
              <xm:sqref>C73</xm:sqref>
            </x14:sparkline>
            <x14:sparkline>
              <xm:f>Claims!F74:O74</xm:f>
              <xm:sqref>C74</xm:sqref>
            </x14:sparkline>
            <x14:sparkline>
              <xm:f>Claims!F75:O75</xm:f>
              <xm:sqref>C75</xm:sqref>
            </x14:sparkline>
            <x14:sparkline>
              <xm:f>Claims!F76:O76</xm:f>
              <xm:sqref>C76</xm:sqref>
            </x14:sparkline>
            <x14:sparkline>
              <xm:f>Claims!F77:O77</xm:f>
              <xm:sqref>C77</xm:sqref>
            </x14:sparkline>
            <x14:sparkline>
              <xm:f>Claims!F78:O78</xm:f>
              <xm:sqref>C78</xm:sqref>
            </x14:sparkline>
            <x14:sparkline>
              <xm:f>Claims!F79:O79</xm:f>
              <xm:sqref>C79</xm:sqref>
            </x14:sparkline>
            <x14:sparkline>
              <xm:f>Claims!F80:O80</xm:f>
              <xm:sqref>C80</xm:sqref>
            </x14:sparkline>
            <x14:sparkline>
              <xm:f>Claims!F81:O81</xm:f>
              <xm:sqref>C81</xm:sqref>
            </x14:sparkline>
          </x14:sparklines>
        </x14:sparklineGroup>
        <x14:sparklineGroup manualMax="0" manualMin="0"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Claims!F87:O87</xm:f>
              <xm:sqref>C87</xm:sqref>
            </x14:sparkline>
            <x14:sparkline>
              <xm:f>Claims!F88:O88</xm:f>
              <xm:sqref>C88</xm:sqref>
            </x14:sparkline>
            <x14:sparkline>
              <xm:f>Claims!F89:O89</xm:f>
              <xm:sqref>C89</xm:sqref>
            </x14:sparkline>
            <x14:sparkline>
              <xm:f>Claims!F90:O90</xm:f>
              <xm:sqref>C90</xm:sqref>
            </x14:sparkline>
            <x14:sparkline>
              <xm:f>Claims!F91:O91</xm:f>
              <xm:sqref>C91</xm:sqref>
            </x14:sparkline>
            <x14:sparkline>
              <xm:f>Claims!F92:O92</xm:f>
              <xm:sqref>C92</xm:sqref>
            </x14:sparkline>
            <x14:sparkline>
              <xm:f>Claims!F93:O93</xm:f>
              <xm:sqref>C93</xm:sqref>
            </x14:sparkline>
            <x14:sparkline>
              <xm:f>Claims!F94:O94</xm:f>
              <xm:sqref>C94</xm:sqref>
            </x14:sparkline>
            <x14:sparkline>
              <xm:f>Claims!F95:O95</xm:f>
              <xm:sqref>C95</xm:sqref>
            </x14:sparkline>
            <x14:sparkline>
              <xm:f>Claims!F96:O96</xm:f>
              <xm:sqref>C96</xm:sqref>
            </x14:sparkline>
            <x14:sparkline>
              <xm:f>Claims!F97:O97</xm:f>
              <xm:sqref>C97</xm:sqref>
            </x14:sparkline>
            <x14:sparkline>
              <xm:f>Claims!F98:O98</xm:f>
              <xm:sqref>C98</xm:sqref>
            </x14:sparkline>
            <x14:sparkline>
              <xm:f>Claims!F99:O99</xm:f>
              <xm:sqref>C99</xm:sqref>
            </x14:sparkline>
            <x14:sparkline>
              <xm:f>Claims!F100:O100</xm:f>
              <xm:sqref>C100</xm:sqref>
            </x14:sparkline>
            <x14:sparkline>
              <xm:f>Claims!F101:O101</xm:f>
              <xm:sqref>C101</xm:sqref>
            </x14:sparkline>
            <x14:sparkline>
              <xm:f>Claims!F102:O102</xm:f>
              <xm:sqref>C102</xm:sqref>
            </x14:sparkline>
            <x14:sparkline>
              <xm:f>Claims!F103:O103</xm:f>
              <xm:sqref>C103</xm:sqref>
            </x14:sparkline>
            <x14:sparkline>
              <xm:f>Claims!F104:O104</xm:f>
              <xm:sqref>C104</xm:sqref>
            </x14:sparkline>
            <x14:sparkline>
              <xm:f>Claims!F105:O105</xm:f>
              <xm:sqref>C105</xm:sqref>
            </x14:sparkline>
            <x14:sparkline>
              <xm:f>Claims!F106:O106</xm:f>
              <xm:sqref>C106</xm:sqref>
            </x14:sparkline>
            <x14:sparkline>
              <xm:f>Claims!F107:O107</xm:f>
              <xm:sqref>C107</xm:sqref>
            </x14:sparkline>
            <x14:sparkline>
              <xm:f>Claims!F108:O108</xm:f>
              <xm:sqref>C108</xm:sqref>
            </x14:sparkline>
            <x14:sparkline>
              <xm:f>Claims!F109:O109</xm:f>
              <xm:sqref>C109</xm:sqref>
            </x14:sparkline>
            <x14:sparkline>
              <xm:f>Claims!F110:O110</xm:f>
              <xm:sqref>C110</xm:sqref>
            </x14:sparkline>
            <x14:sparkline>
              <xm:f>Claims!F111:O111</xm:f>
              <xm:sqref>C111</xm:sqref>
            </x14:sparkline>
            <x14:sparkline>
              <xm:f>Claims!F112:O112</xm:f>
              <xm:sqref>C112</xm:sqref>
            </x14:sparkline>
            <x14:sparkline>
              <xm:f>Claims!F113:O113</xm:f>
              <xm:sqref>C113</xm:sqref>
            </x14:sparkline>
            <x14:sparkline>
              <xm:f>Claims!F114:O114</xm:f>
              <xm:sqref>C114</xm:sqref>
            </x14:sparkline>
            <x14:sparkline>
              <xm:f>Claims!F115:O115</xm:f>
              <xm:sqref>C115</xm:sqref>
            </x14:sparkline>
            <x14:sparkline>
              <xm:f>Claims!F116:O116</xm:f>
              <xm:sqref>C116</xm:sqref>
            </x14:sparkline>
            <x14:sparkline>
              <xm:f>Claims!F117:O117</xm:f>
              <xm:sqref>C117</xm:sqref>
            </x14:sparkline>
            <x14:sparkline>
              <xm:f>Claims!F118:O118</xm:f>
              <xm:sqref>C118</xm:sqref>
            </x14:sparkline>
            <x14:sparkline>
              <xm:f>Claims!F119:O119</xm:f>
              <xm:sqref>C119</xm:sqref>
            </x14:sparkline>
            <x14:sparkline>
              <xm:f>Claims!F120:O120</xm:f>
              <xm:sqref>C120</xm:sqref>
            </x14:sparkline>
          </x14:sparklines>
        </x14:sparklineGroup>
        <x14:sparklineGroup manualMax="0" manualMin="0"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Claims!F8:O8</xm:f>
              <xm:sqref>C8</xm:sqref>
            </x14:sparkline>
            <x14:sparkline>
              <xm:f>Claims!F9:O9</xm:f>
              <xm:sqref>C9</xm:sqref>
            </x14:sparkline>
            <x14:sparkline>
              <xm:f>Claims!F10:O10</xm:f>
              <xm:sqref>C10</xm:sqref>
            </x14:sparkline>
            <x14:sparkline>
              <xm:f>Claims!F11:O11</xm:f>
              <xm:sqref>C11</xm:sqref>
            </x14:sparkline>
            <x14:sparkline>
              <xm:f>Claims!F12:O12</xm:f>
              <xm:sqref>C12</xm:sqref>
            </x14:sparkline>
            <x14:sparkline>
              <xm:f>Claims!F13:O13</xm:f>
              <xm:sqref>C13</xm:sqref>
            </x14:sparkline>
            <x14:sparkline>
              <xm:f>Claims!F14:O14</xm:f>
              <xm:sqref>C14</xm:sqref>
            </x14:sparkline>
            <x14:sparkline>
              <xm:f>Claims!F15:O15</xm:f>
              <xm:sqref>C15</xm:sqref>
            </x14:sparkline>
            <x14:sparkline>
              <xm:f>Claims!F16:O16</xm:f>
              <xm:sqref>C16</xm:sqref>
            </x14:sparkline>
            <x14:sparkline>
              <xm:f>Claims!F17:O17</xm:f>
              <xm:sqref>C17</xm:sqref>
            </x14:sparkline>
            <x14:sparkline>
              <xm:f>Claims!F18:O18</xm:f>
              <xm:sqref>C18</xm:sqref>
            </x14:sparkline>
            <x14:sparkline>
              <xm:f>Claims!F19:O19</xm:f>
              <xm:sqref>C19</xm:sqref>
            </x14:sparkline>
            <x14:sparkline>
              <xm:f>Claims!F20:O20</xm:f>
              <xm:sqref>C20</xm:sqref>
            </x14:sparkline>
            <x14:sparkline>
              <xm:f>Claims!F21:O21</xm:f>
              <xm:sqref>C21</xm:sqref>
            </x14:sparkline>
            <x14:sparkline>
              <xm:f>Claims!F22:O22</xm:f>
              <xm:sqref>C22</xm:sqref>
            </x14:sparkline>
            <x14:sparkline>
              <xm:f>Claims!F23:O23</xm:f>
              <xm:sqref>C23</xm:sqref>
            </x14:sparkline>
            <x14:sparkline>
              <xm:f>Claims!F24:O24</xm:f>
              <xm:sqref>C24</xm:sqref>
            </x14:sparkline>
            <x14:sparkline>
              <xm:f>Claims!F25:O25</xm:f>
              <xm:sqref>C25</xm:sqref>
            </x14:sparkline>
            <x14:sparkline>
              <xm:f>Claims!F26:O26</xm:f>
              <xm:sqref>C26</xm:sqref>
            </x14:sparkline>
            <x14:sparkline>
              <xm:f>Claims!F27:O27</xm:f>
              <xm:sqref>C27</xm:sqref>
            </x14:sparkline>
            <x14:sparkline>
              <xm:f>Claims!F28:O28</xm:f>
              <xm:sqref>C28</xm:sqref>
            </x14:sparkline>
            <x14:sparkline>
              <xm:f>Claims!F29:O29</xm:f>
              <xm:sqref>C29</xm:sqref>
            </x14:sparkline>
            <x14:sparkline>
              <xm:f>Claims!F30:O30</xm:f>
              <xm:sqref>C30</xm:sqref>
            </x14:sparkline>
            <x14:sparkline>
              <xm:f>Claims!F31:O31</xm:f>
              <xm:sqref>C31</xm:sqref>
            </x14:sparkline>
            <x14:sparkline>
              <xm:f>Claims!F32:O32</xm:f>
              <xm:sqref>C32</xm:sqref>
            </x14:sparkline>
            <x14:sparkline>
              <xm:f>Claims!F33:O33</xm:f>
              <xm:sqref>C33</xm:sqref>
            </x14:sparkline>
            <x14:sparkline>
              <xm:f>Claims!F34:O34</xm:f>
              <xm:sqref>C34</xm:sqref>
            </x14:sparkline>
            <x14:sparkline>
              <xm:f>Claims!F35:O35</xm:f>
              <xm:sqref>C35</xm:sqref>
            </x14:sparkline>
            <x14:sparkline>
              <xm:f>Claims!F36:O36</xm:f>
              <xm:sqref>C36</xm:sqref>
            </x14:sparkline>
            <x14:sparkline>
              <xm:f>Claims!F37:O37</xm:f>
              <xm:sqref>C37</xm:sqref>
            </x14:sparkline>
            <x14:sparkline>
              <xm:f>Claims!F38:O38</xm:f>
              <xm:sqref>C38</xm:sqref>
            </x14:sparkline>
            <x14:sparkline>
              <xm:f>Claims!F39:O39</xm:f>
              <xm:sqref>C39</xm:sqref>
            </x14:sparkline>
            <x14:sparkline>
              <xm:f>Claims!F40:O40</xm:f>
              <xm:sqref>C40</xm:sqref>
            </x14:sparkline>
            <x14:sparkline>
              <xm:f>Claims!F41:O41</xm:f>
              <xm:sqref>C41</xm:sqref>
            </x14:sparkline>
          </x14:sparklines>
        </x14:sparklineGroup>
      </x14:sparklineGroup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tabColor theme="9" tint="-0.499984740745262"/>
    <pageSetUpPr fitToPage="1"/>
  </sheetPr>
  <dimension ref="C2:AL81"/>
  <sheetViews>
    <sheetView showGridLines="0" zoomScale="80" zoomScaleNormal="80" workbookViewId="0">
      <pane xSplit="5" ySplit="4" topLeftCell="F71" activePane="bottomRight" state="frozen"/>
      <selection pane="topRight" activeCell="E1" sqref="E1"/>
      <selection pane="bottomLeft" activeCell="A5" sqref="A5"/>
      <selection pane="bottomRight" activeCell="M30" sqref="M30"/>
    </sheetView>
  </sheetViews>
  <sheetFormatPr defaultRowHeight="10.5" x14ac:dyDescent="0.15"/>
  <cols>
    <col min="1" max="2" width="9.140625" style="2"/>
    <col min="3" max="3" width="14" style="2" customWidth="1"/>
    <col min="4" max="4" width="13" style="2" customWidth="1"/>
    <col min="5" max="5" width="12.7109375" style="2" customWidth="1"/>
    <col min="6" max="17" width="20.42578125" style="2" customWidth="1"/>
    <col min="18" max="19" width="20.42578125" style="76" customWidth="1"/>
    <col min="20" max="22" width="20.42578125" style="2" customWidth="1"/>
    <col min="23" max="16384" width="9.140625" style="2"/>
  </cols>
  <sheetData>
    <row r="2" spans="3:38" ht="18.75" x14ac:dyDescent="0.15">
      <c r="E2" s="1"/>
    </row>
    <row r="3" spans="3:38" ht="18.75" x14ac:dyDescent="0.15">
      <c r="C3" s="164" t="s">
        <v>7</v>
      </c>
      <c r="D3" s="164"/>
      <c r="E3" s="164"/>
      <c r="F3" s="172" t="s">
        <v>111</v>
      </c>
      <c r="G3" s="173"/>
      <c r="H3" s="173"/>
      <c r="I3" s="173"/>
      <c r="J3" s="173"/>
      <c r="K3" s="173"/>
      <c r="L3" s="173"/>
      <c r="M3" s="173"/>
      <c r="N3" s="173"/>
      <c r="O3" s="173"/>
      <c r="P3" s="174"/>
    </row>
    <row r="5" spans="3:38" ht="15" customHeight="1" x14ac:dyDescent="0.15"/>
    <row r="6" spans="3:38" ht="18.75" x14ac:dyDescent="0.15">
      <c r="C6" s="160" t="s">
        <v>126</v>
      </c>
      <c r="D6" s="161"/>
      <c r="E6" s="157" t="s">
        <v>112</v>
      </c>
      <c r="F6" s="158"/>
      <c r="G6" s="158"/>
      <c r="H6" s="158"/>
      <c r="I6" s="158"/>
      <c r="J6" s="158"/>
      <c r="K6" s="158"/>
      <c r="L6" s="158"/>
      <c r="M6" s="158"/>
      <c r="N6" s="158"/>
      <c r="O6" s="158"/>
      <c r="P6" s="159"/>
      <c r="AL6" s="2" t="s">
        <v>165</v>
      </c>
    </row>
    <row r="7" spans="3:38" ht="15" x14ac:dyDescent="0.15">
      <c r="C7" s="162" t="s">
        <v>52</v>
      </c>
      <c r="D7" s="163"/>
      <c r="E7" s="58">
        <v>1</v>
      </c>
      <c r="F7" s="59">
        <v>2004</v>
      </c>
      <c r="G7" s="59">
        <f t="shared" ref="G7:O7" si="0">F7+1</f>
        <v>2005</v>
      </c>
      <c r="H7" s="59">
        <f t="shared" si="0"/>
        <v>2006</v>
      </c>
      <c r="I7" s="59">
        <f t="shared" si="0"/>
        <v>2007</v>
      </c>
      <c r="J7" s="59">
        <f t="shared" si="0"/>
        <v>2008</v>
      </c>
      <c r="K7" s="59">
        <f t="shared" si="0"/>
        <v>2009</v>
      </c>
      <c r="L7" s="59">
        <f t="shared" si="0"/>
        <v>2010</v>
      </c>
      <c r="M7" s="59">
        <f t="shared" si="0"/>
        <v>2011</v>
      </c>
      <c r="N7" s="59">
        <f t="shared" si="0"/>
        <v>2012</v>
      </c>
      <c r="O7" s="140">
        <f t="shared" si="0"/>
        <v>2013</v>
      </c>
      <c r="P7" s="140"/>
      <c r="Q7" s="42" t="s">
        <v>53</v>
      </c>
      <c r="R7" s="101" t="s">
        <v>63</v>
      </c>
      <c r="S7" s="102" t="s">
        <v>64</v>
      </c>
      <c r="AL7" s="2" t="s">
        <v>1</v>
      </c>
    </row>
    <row r="8" spans="3:38" ht="15" x14ac:dyDescent="0.25">
      <c r="C8" s="155"/>
      <c r="D8" s="156"/>
      <c r="E8" s="44" t="s">
        <v>4</v>
      </c>
      <c r="F8" s="45">
        <f>IF($C$3="National Currency",IF(Other_Health_data!E7=0,0,Other_Health_data!E7),IF($C$3="Current Exchange rate",IF(Other_Health_data!E7=0,0,Other_Health_data!E7/ECO!O10),IF($C$3="Constant Exchange rate",IF(Other_Health_data!E7=0,0,Other_Health_data!E7/ECO!O45))))</f>
        <v>0</v>
      </c>
      <c r="G8" s="45">
        <f>IF($C$3="National Currency",IF(Other_Health_data!F7=0,0,Other_Health_data!F7),IF($C$3="Current Exchange rate",IF(Other_Health_data!F7=0,0,Other_Health_data!F7/ECO!P10),IF($C$3="Constant Exchange rate",IF(Other_Health_data!F7=0,0,Other_Health_data!F7/ECO!P45))))</f>
        <v>0</v>
      </c>
      <c r="H8" s="45">
        <f>IF($C$3="National Currency",IF(Other_Health_data!G7=0,0,Other_Health_data!G7),IF($C$3="Current Exchange rate",IF(Other_Health_data!G7=0,0,Other_Health_data!G7/ECO!Q10),IF($C$3="Constant Exchange rate",IF(Other_Health_data!G7=0,0,Other_Health_data!G7/ECO!Q45))))</f>
        <v>0</v>
      </c>
      <c r="I8" s="45">
        <f>IF($C$3="National Currency",IF(Other_Health_data!H7=0,0,Other_Health_data!H7),IF($C$3="Current Exchange rate",IF(Other_Health_data!H7=0,0,Other_Health_data!H7/ECO!R10),IF($C$3="Constant Exchange rate",IF(Other_Health_data!H7=0,0,Other_Health_data!H7/ECO!R45))))</f>
        <v>0</v>
      </c>
      <c r="J8" s="45">
        <f>IF($C$3="National Currency",IF(Other_Health_data!I7=0,0,Other_Health_data!I7),IF($C$3="Current Exchange rate",IF(Other_Health_data!I7=0,0,Other_Health_data!I7/ECO!S10),IF($C$3="Constant Exchange rate",IF(Other_Health_data!I7=0,0,Other_Health_data!I7/ECO!S45))))</f>
        <v>0</v>
      </c>
      <c r="K8" s="45">
        <f>IF($C$3="National Currency",IF(Other_Health_data!J7=0,0,Other_Health_data!J7),IF($C$3="Current Exchange rate",IF(Other_Health_data!J7=0,0,Other_Health_data!J7/ECO!T10),IF($C$3="Constant Exchange rate",IF(Other_Health_data!J7=0,0,Other_Health_data!J7/ECO!T45))))</f>
        <v>0</v>
      </c>
      <c r="L8" s="45">
        <f>IF($C$3="National Currency",IF(Other_Health_data!K7=0,0,Other_Health_data!K7),IF($C$3="Current Exchange rate",IF(Other_Health_data!K7=0,0,Other_Health_data!K7/ECO!U10),IF($C$3="Constant Exchange rate",IF(Other_Health_data!K7=0,0,Other_Health_data!K7/ECO!U45))))</f>
        <v>0</v>
      </c>
      <c r="M8" s="45">
        <f>IF($C$3="National Currency",IF(Other_Health_data!L7=0,0,Other_Health_data!L7),IF($C$3="Current Exchange rate",IF(Other_Health_data!L7=0,0,Other_Health_data!L7/ECO!V10),IF($C$3="Constant Exchange rate",IF(Other_Health_data!L7=0,0,Other_Health_data!L7/ECO!V45))))</f>
        <v>0</v>
      </c>
      <c r="N8" s="45">
        <f>IF($C$3="National Currency",IF(Other_Health_data!M7=0,0,Other_Health_data!M7),IF($C$3="Current Exchange rate",IF(Other_Health_data!M7=0,0,Other_Health_data!M7/ECO!W10),IF($C$3="Constant Exchange rate",IF(Other_Health_data!M7=0,0,Other_Health_data!M7/ECO!W45))))</f>
        <v>0</v>
      </c>
      <c r="O8" s="45">
        <f>IF($C$3="National Currency",IF(Other_Health_data!N7=0,0,Other_Health_data!N7),IF($C$3="Current Exchange rate",IF(Other_Health_data!N7=0,0,Other_Health_data!N7/ECO!X10),IF($C$3="Constant Exchange rate",IF(Other_Health_data!N7=0,0,Other_Health_data!N7/ECO!X45))))</f>
        <v>0</v>
      </c>
      <c r="P8" s="133">
        <f>IF($C$3="National Currency",IF(Other_Health_data!O7=0,0,Other_Health_data!O7),IF($C$3="Current Exchange rate",IF(Other_Health_data!O7=0,0,Other_Health_data!O7/ECO!Y10),IF($C$3="Constant Exchange rate",IF(Other_Health_data!O7=0,0,Other_Health_data!O7/ECO!Y45))))</f>
        <v>0</v>
      </c>
      <c r="Q8" s="46">
        <f>O8/$O$40</f>
        <v>0</v>
      </c>
      <c r="R8" s="61" t="str">
        <f>IF(OR(O8=0, N8=0),"-",O8/N8-1)</f>
        <v>-</v>
      </c>
      <c r="S8" s="61" t="str">
        <f>IF(OR(O8=0, F8=0),"-",O8/F8-1)</f>
        <v>-</v>
      </c>
      <c r="AL8" s="2" t="s">
        <v>7</v>
      </c>
    </row>
    <row r="9" spans="3:38" ht="15" x14ac:dyDescent="0.25">
      <c r="C9" s="155"/>
      <c r="D9" s="156"/>
      <c r="E9" s="44" t="s">
        <v>5</v>
      </c>
      <c r="F9" s="47">
        <f>IF($C$3="National Currency",IF(Other_Health_data!E8=0,0,Other_Health_data!E8),IF($C$3="Current Exchange rate",IF(Other_Health_data!E8=0,0,Other_Health_data!E8/ECO!O11),IF($C$3="Constant Exchange rate",IF(Other_Health_data!E8=0,0,Other_Health_data!E8/ECO!O46))))</f>
        <v>1458.1408502300001</v>
      </c>
      <c r="G9" s="47">
        <f>IF($C$3="National Currency",IF(Other_Health_data!F8=0,0,Other_Health_data!F8),IF($C$3="Current Exchange rate",IF(Other_Health_data!F8=0,0,Other_Health_data!F8/ECO!P11),IF($C$3="Constant Exchange rate",IF(Other_Health_data!F8=0,0,Other_Health_data!F8/ECO!P46))))</f>
        <v>1578.90683429</v>
      </c>
      <c r="H9" s="47">
        <f>IF($C$3="National Currency",IF(Other_Health_data!G8=0,0,Other_Health_data!G8),IF($C$3="Current Exchange rate",IF(Other_Health_data!G8=0,0,Other_Health_data!G8/ECO!Q11),IF($C$3="Constant Exchange rate",IF(Other_Health_data!G8=0,0,Other_Health_data!G8/ECO!Q46))))</f>
        <v>1705.3986096900001</v>
      </c>
      <c r="I9" s="47">
        <f>IF($C$3="National Currency",IF(Other_Health_data!H8=0,0,Other_Health_data!H8),IF($C$3="Current Exchange rate",IF(Other_Health_data!H8=0,0,Other_Health_data!H8/ECO!R11),IF($C$3="Constant Exchange rate",IF(Other_Health_data!H8=0,0,Other_Health_data!H8/ECO!R46))))</f>
        <v>1836.1850460399999</v>
      </c>
      <c r="J9" s="47">
        <f>IF($C$3="National Currency",IF(Other_Health_data!I8=0,0,Other_Health_data!I8),IF($C$3="Current Exchange rate",IF(Other_Health_data!I8=0,0,Other_Health_data!I8/ECO!S11),IF($C$3="Constant Exchange rate",IF(Other_Health_data!I8=0,0,Other_Health_data!I8/ECO!S46))))</f>
        <v>2002.3693859300001</v>
      </c>
      <c r="K9" s="47">
        <f>IF($C$3="National Currency",IF(Other_Health_data!J8=0,0,Other_Health_data!J8),IF($C$3="Current Exchange rate",IF(Other_Health_data!J8=0,0,Other_Health_data!J8/ECO!T11),IF($C$3="Constant Exchange rate",IF(Other_Health_data!J8=0,0,Other_Health_data!J8/ECO!T46))))</f>
        <v>2147.6849207099999</v>
      </c>
      <c r="L9" s="47">
        <f>IF($C$3="National Currency",IF(Other_Health_data!K8=0,0,Other_Health_data!K8),IF($C$3="Current Exchange rate",IF(Other_Health_data!K8=0,0,Other_Health_data!K8/ECO!U11),IF($C$3="Constant Exchange rate",IF(Other_Health_data!K8=0,0,Other_Health_data!K8/ECO!U46))))</f>
        <v>2318.3704330300002</v>
      </c>
      <c r="M9" s="47">
        <f>IF($C$3="National Currency",IF(Other_Health_data!L8=0,0,Other_Health_data!L8),IF($C$3="Current Exchange rate",IF(Other_Health_data!L8=0,0,Other_Health_data!L8/ECO!V11),IF($C$3="Constant Exchange rate",IF(Other_Health_data!L8=0,0,Other_Health_data!L8/ECO!V46))))</f>
        <v>2454.1977443599994</v>
      </c>
      <c r="N9" s="47">
        <f>IF($C$3="National Currency",IF(Other_Health_data!M8=0,0,Other_Health_data!M8),IF($C$3="Current Exchange rate",IF(Other_Health_data!M8=0,0,Other_Health_data!M8/ECO!W11),IF($C$3="Constant Exchange rate",IF(Other_Health_data!M8=0,0,Other_Health_data!M8/ECO!W46))))</f>
        <v>2643.9823040299998</v>
      </c>
      <c r="O9" s="47">
        <f>IF($C$3="National Currency",IF(Other_Health_data!N8=0,0,Other_Health_data!N8),IF($C$3="Current Exchange rate",IF(Other_Health_data!N8=0,0,Other_Health_data!N8/ECO!X11),IF($C$3="Constant Exchange rate",IF(Other_Health_data!N8=0,0,Other_Health_data!N8/ECO!X46))))</f>
        <v>2828.5685048800001</v>
      </c>
      <c r="P9" s="134">
        <f>IF($C$3="National Currency",IF(Other_Health_data!O8=0,0,Other_Health_data!O8),IF($C$3="Current Exchange rate",IF(Other_Health_data!O8=0,0,Other_Health_data!O8/ECO!Y11),IF($C$3="Constant Exchange rate",IF(Other_Health_data!O8=0,0,Other_Health_data!O8/ECO!Y46))))</f>
        <v>2987.0019868500003</v>
      </c>
      <c r="Q9" s="46">
        <f t="shared" ref="Q9:Q41" si="1">O9/$O$40</f>
        <v>1.0875080227267526E-2</v>
      </c>
      <c r="R9" s="61">
        <f t="shared" ref="R9:R39" si="2">IF(OR(O9=0, N9=0),"-",O9/N9-1)</f>
        <v>6.9813705095019385E-2</v>
      </c>
      <c r="S9" s="61">
        <f t="shared" ref="S9:S41" si="3">IF(OR(O9=0, F9=0),"-",O9/F9-1)</f>
        <v>0.93984586909682655</v>
      </c>
      <c r="AL9" s="2" t="s">
        <v>9</v>
      </c>
    </row>
    <row r="10" spans="3:38" ht="15" x14ac:dyDescent="0.25">
      <c r="C10" s="155"/>
      <c r="D10" s="156"/>
      <c r="E10" s="44" t="s">
        <v>6</v>
      </c>
      <c r="F10" s="47">
        <f>IF($C$3="National Currency",IF(Other_Health_data!E9=0,0,Other_Health_data!E9),IF($C$3="Current Exchange rate",IF(Other_Health_data!E9=0,0,Other_Health_data!E9/ECO!O12),IF($C$3="Constant Exchange rate",IF(Other_Health_data!E9=0,0,Other_Health_data!E9/ECO!O47))))</f>
        <v>0</v>
      </c>
      <c r="G10" s="47">
        <f>IF($C$3="National Currency",IF(Other_Health_data!F9=0,0,Other_Health_data!F9),IF($C$3="Current Exchange rate",IF(Other_Health_data!F9=0,0,Other_Health_data!F9/ECO!P12),IF($C$3="Constant Exchange rate",IF(Other_Health_data!F9=0,0,Other_Health_data!F9/ECO!P47))))</f>
        <v>0</v>
      </c>
      <c r="H10" s="47">
        <f>IF($C$3="National Currency",IF(Other_Health_data!G9=0,0,Other_Health_data!G9),IF($C$3="Current Exchange rate",IF(Other_Health_data!G9=0,0,Other_Health_data!G9/ECO!Q12),IF($C$3="Constant Exchange rate",IF(Other_Health_data!G9=0,0,Other_Health_data!G9/ECO!Q47))))</f>
        <v>0</v>
      </c>
      <c r="I10" s="47">
        <f>IF($C$3="National Currency",IF(Other_Health_data!H9=0,0,Other_Health_data!H9),IF($C$3="Current Exchange rate",IF(Other_Health_data!H9=0,0,Other_Health_data!H9/ECO!R12),IF($C$3="Constant Exchange rate",IF(Other_Health_data!H9=0,0,Other_Health_data!H9/ECO!R47))))</f>
        <v>6.2095351262910319E-3</v>
      </c>
      <c r="J10" s="47">
        <f>IF($C$3="National Currency",IF(Other_Health_data!I9=0,0,Other_Health_data!I9),IF($C$3="Current Exchange rate",IF(Other_Health_data!I9=0,0,Other_Health_data!I9/ECO!S12),IF($C$3="Constant Exchange rate",IF(Other_Health_data!I9=0,0,Other_Health_data!I9/ECO!S47))))</f>
        <v>7.8949233574313951E-3</v>
      </c>
      <c r="K10" s="47">
        <f>IF($C$3="National Currency",IF(Other_Health_data!J9=0,0,Other_Health_data!J9),IF($C$3="Current Exchange rate",IF(Other_Health_data!J9=0,0,Other_Health_data!J9/ECO!T12),IF($C$3="Constant Exchange rate",IF(Other_Health_data!J9=0,0,Other_Health_data!J9/ECO!T47))))</f>
        <v>9.7664280292129851E-3</v>
      </c>
      <c r="L10" s="47">
        <f>IF($C$3="National Currency",IF(Other_Health_data!K9=0,0,Other_Health_data!K9),IF($C$3="Current Exchange rate",IF(Other_Health_data!K9=0,0,Other_Health_data!K9/ECO!U12),IF($C$3="Constant Exchange rate",IF(Other_Health_data!K9=0,0,Other_Health_data!K9/ECO!U47))))</f>
        <v>1.0148129205126775E-2</v>
      </c>
      <c r="M10" s="47">
        <f>IF($C$3="National Currency",IF(Other_Health_data!L9=0,0,Other_Health_data!L9),IF($C$3="Current Exchange rate",IF(Other_Health_data!L9=0,0,Other_Health_data!L9/ECO!V12),IF($C$3="Constant Exchange rate",IF(Other_Health_data!L9=0,0,Other_Health_data!L9/ECO!V47))))</f>
        <v>2.7707915066161583E-2</v>
      </c>
      <c r="N10" s="47">
        <f>IF($C$3="National Currency",IF(Other_Health_data!M9=0,0,Other_Health_data!M9),IF($C$3="Current Exchange rate",IF(Other_Health_data!M9=0,0,Other_Health_data!M9/ECO!W12),IF($C$3="Constant Exchange rate",IF(Other_Health_data!M9=0,0,Other_Health_data!M9/ECO!W47))))</f>
        <v>696.39022394927906</v>
      </c>
      <c r="O10" s="131">
        <f>IF($C$3="National Currency",IF(Other_Health_data!N9=0,0,Other_Health_data!N9),IF($C$3="Current Exchange rate",IF(Other_Health_data!N9=0,0,Other_Health_data!N9/ECO!X12),IF($C$3="Constant Exchange rate",IF(Other_Health_data!N9=0,0,Other_Health_data!N9/ECO!X47))))</f>
        <v>0</v>
      </c>
      <c r="P10" s="134">
        <f>IF($C$3="National Currency",IF(Other_Health_data!O9=0,0,Other_Health_data!O9),IF($C$3="Current Exchange rate",IF(Other_Health_data!O9=0,0,Other_Health_data!O9/ECO!Y12),IF($C$3="Constant Exchange rate",IF(Other_Health_data!O9=0,0,Other_Health_data!O9/ECO!Y47))))</f>
        <v>0</v>
      </c>
      <c r="Q10" s="46">
        <f t="shared" si="1"/>
        <v>0</v>
      </c>
      <c r="R10" s="61" t="str">
        <f t="shared" si="2"/>
        <v>-</v>
      </c>
      <c r="S10" s="61" t="str">
        <f t="shared" si="3"/>
        <v>-</v>
      </c>
    </row>
    <row r="11" spans="3:38" ht="15" x14ac:dyDescent="0.25">
      <c r="C11" s="155"/>
      <c r="D11" s="156"/>
      <c r="E11" s="44" t="s">
        <v>8</v>
      </c>
      <c r="F11" s="47">
        <f>IF($C$3="National Currency",IF(Other_Health_data!E10=0,0,Other_Health_data!E10),IF($C$3="Current Exchange rate",IF(Other_Health_data!E10=0,0,Other_Health_data!E10/ECO!O13),IF($C$3="Constant Exchange rate",IF(Other_Health_data!E10=0,0,Other_Health_data!E10/ECO!O48))))</f>
        <v>4767.3731285242075</v>
      </c>
      <c r="G11" s="47">
        <f>IF($C$3="National Currency",IF(Other_Health_data!F10=0,0,Other_Health_data!F10),IF($C$3="Current Exchange rate",IF(Other_Health_data!F10=0,0,Other_Health_data!F10/ECO!P13),IF($C$3="Constant Exchange rate",IF(Other_Health_data!F10=0,0,Other_Health_data!F10/ECO!P48))))</f>
        <v>5047.2374766896019</v>
      </c>
      <c r="H11" s="47">
        <f>IF($C$3="National Currency",IF(Other_Health_data!G10=0,0,Other_Health_data!G10),IF($C$3="Current Exchange rate",IF(Other_Health_data!G10=0,0,Other_Health_data!G10/ECO!Q13),IF($C$3="Constant Exchange rate",IF(Other_Health_data!G10=0,0,Other_Health_data!G10/ECO!Q48))))</f>
        <v>5218.2133300143141</v>
      </c>
      <c r="I11" s="47">
        <f>IF($C$3="National Currency",IF(Other_Health_data!H10=0,0,Other_Health_data!H10),IF($C$3="Current Exchange rate",IF(Other_Health_data!H10=0,0,Other_Health_data!H10/ECO!R13),IF($C$3="Constant Exchange rate",IF(Other_Health_data!H10=0,0,Other_Health_data!H10/ECO!R48))))</f>
        <v>5257.6521423823042</v>
      </c>
      <c r="J11" s="47">
        <f>IF($C$3="National Currency",IF(Other_Health_data!I10=0,0,Other_Health_data!I10),IF($C$3="Current Exchange rate",IF(Other_Health_data!I10=0,0,Other_Health_data!I10/ECO!S13),IF($C$3="Constant Exchange rate",IF(Other_Health_data!I10=0,0,Other_Health_data!I10/ECO!S48))))</f>
        <v>5815.8751542087539</v>
      </c>
      <c r="K11" s="47">
        <f>IF($C$3="National Currency",IF(Other_Health_data!J10=0,0,Other_Health_data!J10),IF($C$3="Current Exchange rate",IF(Other_Health_data!J10=0,0,Other_Health_data!J10/ECO!T13),IF($C$3="Constant Exchange rate",IF(Other_Health_data!J10=0,0,Other_Health_data!J10/ECO!T48))))</f>
        <v>5787.3552729846324</v>
      </c>
      <c r="L11" s="47">
        <f>IF($C$3="National Currency",IF(Other_Health_data!K10=0,0,Other_Health_data!K10),IF($C$3="Current Exchange rate",IF(Other_Health_data!K10=0,0,Other_Health_data!K10/ECO!U13),IF($C$3="Constant Exchange rate",IF(Other_Health_data!K10=0,0,Other_Health_data!K10/ECO!U48))))</f>
        <v>6958.1379518554068</v>
      </c>
      <c r="M11" s="47">
        <f>IF($C$3="National Currency",IF(Other_Health_data!L10=0,0,Other_Health_data!L10),IF($C$3="Current Exchange rate",IF(Other_Health_data!L10=0,0,Other_Health_data!L10/ECO!V13),IF($C$3="Constant Exchange rate",IF(Other_Health_data!L10=0,0,Other_Health_data!L10/ECO!V48))))</f>
        <v>7383.8467818361296</v>
      </c>
      <c r="N11" s="47">
        <f>IF($C$3="National Currency",IF(Other_Health_data!M10=0,0,Other_Health_data!M10),IF($C$3="Current Exchange rate",IF(Other_Health_data!M10=0,0,Other_Health_data!M10/ECO!W13),IF($C$3="Constant Exchange rate",IF(Other_Health_data!M10=0,0,Other_Health_data!M10/ECO!W48))))</f>
        <v>8091.6700463883371</v>
      </c>
      <c r="O11" s="47">
        <f>IF($C$3="National Currency",IF(Other_Health_data!N10=0,0,Other_Health_data!N10),IF($C$3="Current Exchange rate",IF(Other_Health_data!N10=0,0,Other_Health_data!N10/ECO!X13),IF($C$3="Constant Exchange rate",IF(Other_Health_data!N10=0,0,Other_Health_data!N10/ECO!X48))))</f>
        <v>8400.521853209515</v>
      </c>
      <c r="P11" s="134">
        <f>IF($C$3="National Currency",IF(Other_Health_data!O10=0,0,Other_Health_data!O10),IF($C$3="Current Exchange rate",IF(Other_Health_data!O10=0,0,Other_Health_data!O10/ECO!Y13),IF($C$3="Constant Exchange rate",IF(Other_Health_data!O10=0,0,Other_Health_data!O10/ECO!Y48))))</f>
        <v>8942.380331836328</v>
      </c>
      <c r="Q11" s="46">
        <f t="shared" si="1"/>
        <v>3.2297732562232319E-2</v>
      </c>
      <c r="R11" s="61">
        <f t="shared" si="2"/>
        <v>3.81691053948785E-2</v>
      </c>
      <c r="S11" s="61">
        <f t="shared" si="3"/>
        <v>0.76208608530081401</v>
      </c>
    </row>
    <row r="12" spans="3:38" ht="15" x14ac:dyDescent="0.25">
      <c r="C12" s="155"/>
      <c r="D12" s="156"/>
      <c r="E12" s="44" t="s">
        <v>10</v>
      </c>
      <c r="F12" s="47">
        <f>IF($C$3="National Currency",IF(Other_Health_data!E11=0,0,Other_Health_data!E11),IF($C$3="Current Exchange rate",IF(Other_Health_data!E11=0,0,Other_Health_data!E11/ECO!O14),IF($C$3="Constant Exchange rate",IF(Other_Health_data!E11=0,0,Other_Health_data!E11/ECO!O49))))</f>
        <v>0</v>
      </c>
      <c r="G12" s="47">
        <f>IF($C$3="National Currency",IF(Other_Health_data!F11=0,0,Other_Health_data!F11),IF($C$3="Current Exchange rate",IF(Other_Health_data!F11=0,0,Other_Health_data!F11/ECO!P14),IF($C$3="Constant Exchange rate",IF(Other_Health_data!F11=0,0,Other_Health_data!F11/ECO!P49))))</f>
        <v>0</v>
      </c>
      <c r="H12" s="47">
        <f>IF($C$3="National Currency",IF(Other_Health_data!G11=0,0,Other_Health_data!G11),IF($C$3="Current Exchange rate",IF(Other_Health_data!G11=0,0,Other_Health_data!G11/ECO!Q14),IF($C$3="Constant Exchange rate",IF(Other_Health_data!G11=0,0,Other_Health_data!G11/ECO!Q49))))</f>
        <v>0</v>
      </c>
      <c r="I12" s="47">
        <f>IF($C$3="National Currency",IF(Other_Health_data!H11=0,0,Other_Health_data!H11),IF($C$3="Current Exchange rate",IF(Other_Health_data!H11=0,0,Other_Health_data!H11/ECO!R14),IF($C$3="Constant Exchange rate",IF(Other_Health_data!H11=0,0,Other_Health_data!H11/ECO!R49))))</f>
        <v>0</v>
      </c>
      <c r="J12" s="47">
        <f>IF($C$3="National Currency",IF(Other_Health_data!I11=0,0,Other_Health_data!I11),IF($C$3="Current Exchange rate",IF(Other_Health_data!I11=0,0,Other_Health_data!I11/ECO!S14),IF($C$3="Constant Exchange rate",IF(Other_Health_data!I11=0,0,Other_Health_data!I11/ECO!S49))))</f>
        <v>0</v>
      </c>
      <c r="K12" s="47">
        <f>IF($C$3="National Currency",IF(Other_Health_data!J11=0,0,Other_Health_data!J11),IF($C$3="Current Exchange rate",IF(Other_Health_data!J11=0,0,Other_Health_data!J11/ECO!T14),IF($C$3="Constant Exchange rate",IF(Other_Health_data!J11=0,0,Other_Health_data!J11/ECO!T49))))</f>
        <v>0</v>
      </c>
      <c r="L12" s="47">
        <f>IF($C$3="National Currency",IF(Other_Health_data!K11=0,0,Other_Health_data!K11),IF($C$3="Current Exchange rate",IF(Other_Health_data!K11=0,0,Other_Health_data!K11/ECO!U14),IF($C$3="Constant Exchange rate",IF(Other_Health_data!K11=0,0,Other_Health_data!K11/ECO!U49))))</f>
        <v>0</v>
      </c>
      <c r="M12" s="47">
        <f>IF($C$3="National Currency",IF(Other_Health_data!L11=0,0,Other_Health_data!L11),IF($C$3="Current Exchange rate",IF(Other_Health_data!L11=0,0,Other_Health_data!L11/ECO!V14),IF($C$3="Constant Exchange rate",IF(Other_Health_data!L11=0,0,Other_Health_data!L11/ECO!V49))))</f>
        <v>0</v>
      </c>
      <c r="N12" s="47">
        <f>IF($C$3="National Currency",IF(Other_Health_data!M11=0,0,Other_Health_data!M11),IF($C$3="Current Exchange rate",IF(Other_Health_data!M11=0,0,Other_Health_data!M11/ECO!W14),IF($C$3="Constant Exchange rate",IF(Other_Health_data!M11=0,0,Other_Health_data!M11/ECO!W49))))</f>
        <v>0</v>
      </c>
      <c r="O12" s="47">
        <f>IF($C$3="National Currency",IF(Other_Health_data!N11=0,0,Other_Health_data!N11),IF($C$3="Current Exchange rate",IF(Other_Health_data!N11=0,0,Other_Health_data!N11/ECO!X14),IF($C$3="Constant Exchange rate",IF(Other_Health_data!N11=0,0,Other_Health_data!N11/ECO!X49))))</f>
        <v>0</v>
      </c>
      <c r="P12" s="134">
        <f>IF($C$3="National Currency",IF(Other_Health_data!O11=0,0,Other_Health_data!O11),IF($C$3="Current Exchange rate",IF(Other_Health_data!O11=0,0,Other_Health_data!O11/ECO!Y14),IF($C$3="Constant Exchange rate",IF(Other_Health_data!O11=0,0,Other_Health_data!O11/ECO!Y49))))</f>
        <v>0</v>
      </c>
      <c r="Q12" s="46">
        <f t="shared" si="1"/>
        <v>0</v>
      </c>
      <c r="R12" s="61" t="str">
        <f t="shared" si="2"/>
        <v>-</v>
      </c>
      <c r="S12" s="61" t="str">
        <f t="shared" si="3"/>
        <v>-</v>
      </c>
    </row>
    <row r="13" spans="3:38" ht="15" x14ac:dyDescent="0.25">
      <c r="C13" s="155"/>
      <c r="D13" s="156"/>
      <c r="E13" s="44" t="s">
        <v>39</v>
      </c>
      <c r="F13" s="47">
        <f>IF($C$3="National Currency",IF(Other_Health_data!E12=0,0,Other_Health_data!E12),IF($C$3="Current Exchange rate",IF(Other_Health_data!E12=0,0,Other_Health_data!E12/ECO!O15),IF($C$3="Constant Exchange rate",IF(Other_Health_data!E12=0,0,Other_Health_data!E12/ECO!O50))))</f>
        <v>0</v>
      </c>
      <c r="G13" s="47">
        <f>IF($C$3="National Currency",IF(Other_Health_data!F12=0,0,Other_Health_data!F12),IF($C$3="Current Exchange rate",IF(Other_Health_data!F12=0,0,Other_Health_data!F12/ECO!P15),IF($C$3="Constant Exchange rate",IF(Other_Health_data!F12=0,0,Other_Health_data!F12/ECO!P50))))</f>
        <v>0</v>
      </c>
      <c r="H13" s="47">
        <f>IF($C$3="National Currency",IF(Other_Health_data!G12=0,0,Other_Health_data!G12),IF($C$3="Current Exchange rate",IF(Other_Health_data!G12=0,0,Other_Health_data!G12/ECO!Q15),IF($C$3="Constant Exchange rate",IF(Other_Health_data!G12=0,0,Other_Health_data!G12/ECO!Q50))))</f>
        <v>0</v>
      </c>
      <c r="I13" s="47">
        <f>IF($C$3="National Currency",IF(Other_Health_data!H12=0,0,Other_Health_data!H12),IF($C$3="Current Exchange rate",IF(Other_Health_data!H12=0,0,Other_Health_data!H12/ECO!R15),IF($C$3="Constant Exchange rate",IF(Other_Health_data!H12=0,0,Other_Health_data!H12/ECO!R50))))</f>
        <v>0</v>
      </c>
      <c r="J13" s="47">
        <f>IF($C$3="National Currency",IF(Other_Health_data!I12=0,0,Other_Health_data!I12),IF($C$3="Current Exchange rate",IF(Other_Health_data!I12=0,0,Other_Health_data!I12/ECO!S15),IF($C$3="Constant Exchange rate",IF(Other_Health_data!I12=0,0,Other_Health_data!I12/ECO!S50))))</f>
        <v>27.348837209302324</v>
      </c>
      <c r="K13" s="47">
        <f>IF($C$3="National Currency",IF(Other_Health_data!J12=0,0,Other_Health_data!J12),IF($C$3="Current Exchange rate",IF(Other_Health_data!J12=0,0,Other_Health_data!J12/ECO!T15),IF($C$3="Constant Exchange rate",IF(Other_Health_data!J12=0,0,Other_Health_data!J12/ECO!T50))))</f>
        <v>31.126052959619237</v>
      </c>
      <c r="L13" s="47">
        <f>IF($C$3="National Currency",IF(Other_Health_data!K12=0,0,Other_Health_data!K12),IF($C$3="Current Exchange rate",IF(Other_Health_data!K12=0,0,Other_Health_data!K12/ECO!U15),IF($C$3="Constant Exchange rate",IF(Other_Health_data!K12=0,0,Other_Health_data!K12/ECO!U50))))</f>
        <v>52.591676309804079</v>
      </c>
      <c r="M13" s="47">
        <f>IF($C$3="National Currency",IF(Other_Health_data!L12=0,0,Other_Health_data!L12),IF($C$3="Current Exchange rate",IF(Other_Health_data!L12=0,0,Other_Health_data!L12/ECO!V15),IF($C$3="Constant Exchange rate",IF(Other_Health_data!L12=0,0,Other_Health_data!L12/ECO!V50))))</f>
        <v>62.124326210881456</v>
      </c>
      <c r="N13" s="47">
        <f>IF($C$3="National Currency",IF(Other_Health_data!M12=0,0,Other_Health_data!M12),IF($C$3="Current Exchange rate",IF(Other_Health_data!M12=0,0,Other_Health_data!M12/ECO!W15),IF($C$3="Constant Exchange rate",IF(Other_Health_data!M12=0,0,Other_Health_data!M12/ECO!W50))))</f>
        <v>65.285674525863783</v>
      </c>
      <c r="O13" s="47">
        <f>IF($C$3="National Currency",IF(Other_Health_data!N12=0,0,Other_Health_data!N12),IF($C$3="Current Exchange rate",IF(Other_Health_data!N12=0,0,Other_Health_data!N12/ECO!X15),IF($C$3="Constant Exchange rate",IF(Other_Health_data!N12=0,0,Other_Health_data!N12/ECO!X50))))</f>
        <v>68.399752069128965</v>
      </c>
      <c r="P13" s="134">
        <f>IF($C$3="National Currency",IF(Other_Health_data!O12=0,0,Other_Health_data!O12),IF($C$3="Current Exchange rate",IF(Other_Health_data!O12=0,0,Other_Health_data!O12/ECO!Y15),IF($C$3="Constant Exchange rate",IF(Other_Health_data!O12=0,0,Other_Health_data!O12/ECO!Y50))))</f>
        <v>63.349558319812516</v>
      </c>
      <c r="Q13" s="46">
        <f t="shared" si="1"/>
        <v>2.6297853136441642E-4</v>
      </c>
      <c r="R13" s="61">
        <f t="shared" si="2"/>
        <v>4.7699247436457037E-2</v>
      </c>
      <c r="S13" s="61" t="str">
        <f t="shared" si="3"/>
        <v>-</v>
      </c>
    </row>
    <row r="14" spans="3:38" ht="15" x14ac:dyDescent="0.25">
      <c r="C14" s="155"/>
      <c r="D14" s="156"/>
      <c r="E14" s="44" t="s">
        <v>12</v>
      </c>
      <c r="F14" s="47">
        <f>IF($C$3="National Currency",IF(Other_Health_data!E13=0,0,Other_Health_data!E13),IF($C$3="Current Exchange rate",IF(Other_Health_data!E13=0,0,Other_Health_data!E13/ECO!O16),IF($C$3="Constant Exchange rate",IF(Other_Health_data!E13=0,0,Other_Health_data!E13/ECO!O51))))</f>
        <v>105526</v>
      </c>
      <c r="G14" s="47">
        <f>IF($C$3="National Currency",IF(Other_Health_data!F13=0,0,Other_Health_data!F13),IF($C$3="Current Exchange rate",IF(Other_Health_data!F13=0,0,Other_Health_data!F13/ECO!P16),IF($C$3="Constant Exchange rate",IF(Other_Health_data!F13=0,0,Other_Health_data!F13/ECO!P51))))</f>
        <v>116171</v>
      </c>
      <c r="H14" s="47">
        <f>IF($C$3="National Currency",IF(Other_Health_data!G13=0,0,Other_Health_data!G13),IF($C$3="Current Exchange rate",IF(Other_Health_data!G13=0,0,Other_Health_data!G13/ECO!Q16),IF($C$3="Constant Exchange rate",IF(Other_Health_data!G13=0,0,Other_Health_data!G13/ECO!Q51))))</f>
        <v>127593</v>
      </c>
      <c r="I14" s="47">
        <f>IF($C$3="National Currency",IF(Other_Health_data!H13=0,0,Other_Health_data!H13),IF($C$3="Current Exchange rate",IF(Other_Health_data!H13=0,0,Other_Health_data!H13/ECO!R16),IF($C$3="Constant Exchange rate",IF(Other_Health_data!H13=0,0,Other_Health_data!H13/ECO!R51))))</f>
        <v>139322</v>
      </c>
      <c r="J14" s="47">
        <f>IF($C$3="National Currency",IF(Other_Health_data!I13=0,0,Other_Health_data!I13),IF($C$3="Current Exchange rate",IF(Other_Health_data!I13=0,0,Other_Health_data!I13/ECO!S16),IF($C$3="Constant Exchange rate",IF(Other_Health_data!I13=0,0,Other_Health_data!I13/ECO!S51))))</f>
        <v>149302</v>
      </c>
      <c r="K14" s="47">
        <f>IF($C$3="National Currency",IF(Other_Health_data!J13=0,0,Other_Health_data!J13),IF($C$3="Current Exchange rate",IF(Other_Health_data!J13=0,0,Other_Health_data!J13/ECO!T16),IF($C$3="Constant Exchange rate",IF(Other_Health_data!J13=0,0,Other_Health_data!J13/ECO!T51))))</f>
        <v>160522</v>
      </c>
      <c r="L14" s="47">
        <f>IF($C$3="National Currency",IF(Other_Health_data!K13=0,0,Other_Health_data!K13),IF($C$3="Current Exchange rate",IF(Other_Health_data!K13=0,0,Other_Health_data!K13/ECO!U16),IF($C$3="Constant Exchange rate",IF(Other_Health_data!K13=0,0,Other_Health_data!K13/ECO!U51))))</f>
        <v>172988</v>
      </c>
      <c r="M14" s="47">
        <f>IF($C$3="National Currency",IF(Other_Health_data!L13=0,0,Other_Health_data!L13),IF($C$3="Current Exchange rate",IF(Other_Health_data!L13=0,0,Other_Health_data!L13/ECO!V16),IF($C$3="Constant Exchange rate",IF(Other_Health_data!L13=0,0,Other_Health_data!L13/ECO!V51))))</f>
        <v>185932</v>
      </c>
      <c r="N14" s="47">
        <f>IF($C$3="National Currency",IF(Other_Health_data!M13=0,0,Other_Health_data!M13),IF($C$3="Current Exchange rate",IF(Other_Health_data!M13=0,0,Other_Health_data!M13/ECO!W16),IF($C$3="Constant Exchange rate",IF(Other_Health_data!M13=0,0,Other_Health_data!M13/ECO!W51))))</f>
        <v>200247</v>
      </c>
      <c r="O14" s="47">
        <f>IF($C$3="National Currency",IF(Other_Health_data!N13=0,0,Other_Health_data!N13),IF($C$3="Current Exchange rate",IF(Other_Health_data!N13=0,0,Other_Health_data!N13/ECO!X16),IF($C$3="Constant Exchange rate",IF(Other_Health_data!N13=0,0,Other_Health_data!N13/ECO!X51))))</f>
        <v>214134</v>
      </c>
      <c r="P14" s="134">
        <f>IF($C$3="National Currency",IF(Other_Health_data!O13=0,0,Other_Health_data!O13),IF($C$3="Current Exchange rate",IF(Other_Health_data!O13=0,0,Other_Health_data!O13/ECO!Y16),IF($C$3="Constant Exchange rate",IF(Other_Health_data!O13=0,0,Other_Health_data!O13/ECO!Y51))))</f>
        <v>228553</v>
      </c>
      <c r="Q14" s="46">
        <f t="shared" si="1"/>
        <v>0.82328726540229191</v>
      </c>
      <c r="R14" s="61">
        <f t="shared" si="2"/>
        <v>6.9349353548367798E-2</v>
      </c>
      <c r="S14" s="61">
        <f t="shared" si="3"/>
        <v>1.0292060724371246</v>
      </c>
    </row>
    <row r="15" spans="3:38" ht="15" x14ac:dyDescent="0.25">
      <c r="C15" s="155"/>
      <c r="D15" s="156"/>
      <c r="E15" s="44" t="s">
        <v>13</v>
      </c>
      <c r="F15" s="47">
        <f>IF($C$3="National Currency",IF(Other_Health_data!E14=0,0,Other_Health_data!E14),IF($C$3="Current Exchange rate",IF(Other_Health_data!E14=0,0,Other_Health_data!E14/ECO!O17),IF($C$3="Constant Exchange rate",IF(Other_Health_data!E14=0,0,Other_Health_data!E14/ECO!O52))))</f>
        <v>0</v>
      </c>
      <c r="G15" s="47">
        <f>IF($C$3="National Currency",IF(Other_Health_data!F14=0,0,Other_Health_data!F14),IF($C$3="Current Exchange rate",IF(Other_Health_data!F14=0,0,Other_Health_data!F14/ECO!P17),IF($C$3="Constant Exchange rate",IF(Other_Health_data!F14=0,0,Other_Health_data!F14/ECO!P52))))</f>
        <v>0</v>
      </c>
      <c r="H15" s="47">
        <f>IF($C$3="National Currency",IF(Other_Health_data!G14=0,0,Other_Health_data!G14),IF($C$3="Current Exchange rate",IF(Other_Health_data!G14=0,0,Other_Health_data!G14/ECO!Q17),IF($C$3="Constant Exchange rate",IF(Other_Health_data!G14=0,0,Other_Health_data!G14/ECO!Q52))))</f>
        <v>0</v>
      </c>
      <c r="I15" s="47">
        <f>IF($C$3="National Currency",IF(Other_Health_data!H14=0,0,Other_Health_data!H14),IF($C$3="Current Exchange rate",IF(Other_Health_data!H14=0,0,Other_Health_data!H14/ECO!R17),IF($C$3="Constant Exchange rate",IF(Other_Health_data!H14=0,0,Other_Health_data!H14/ECO!R52))))</f>
        <v>0</v>
      </c>
      <c r="J15" s="47">
        <f>IF($C$3="National Currency",IF(Other_Health_data!I14=0,0,Other_Health_data!I14),IF($C$3="Current Exchange rate",IF(Other_Health_data!I14=0,0,Other_Health_data!I14/ECO!S17),IF($C$3="Constant Exchange rate",IF(Other_Health_data!I14=0,0,Other_Health_data!I14/ECO!S52))))</f>
        <v>0</v>
      </c>
      <c r="K15" s="47">
        <f>IF($C$3="National Currency",IF(Other_Health_data!J14=0,0,Other_Health_data!J14),IF($C$3="Current Exchange rate",IF(Other_Health_data!J14=0,0,Other_Health_data!J14/ECO!T17),IF($C$3="Constant Exchange rate",IF(Other_Health_data!J14=0,0,Other_Health_data!J14/ECO!T52))))</f>
        <v>0</v>
      </c>
      <c r="L15" s="47">
        <f>IF($C$3="National Currency",IF(Other_Health_data!K14=0,0,Other_Health_data!K14),IF($C$3="Current Exchange rate",IF(Other_Health_data!K14=0,0,Other_Health_data!K14/ECO!U17),IF($C$3="Constant Exchange rate",IF(Other_Health_data!K14=0,0,Other_Health_data!K14/ECO!U52))))</f>
        <v>0</v>
      </c>
      <c r="M15" s="47">
        <f>IF($C$3="National Currency",IF(Other_Health_data!L14=0,0,Other_Health_data!L14),IF($C$3="Current Exchange rate",IF(Other_Health_data!L14=0,0,Other_Health_data!L14/ECO!V17),IF($C$3="Constant Exchange rate",IF(Other_Health_data!L14=0,0,Other_Health_data!L14/ECO!V52))))</f>
        <v>0</v>
      </c>
      <c r="N15" s="47">
        <f>IF($C$3="National Currency",IF(Other_Health_data!M14=0,0,Other_Health_data!M14),IF($C$3="Current Exchange rate",IF(Other_Health_data!M14=0,0,Other_Health_data!M14/ECO!W17),IF($C$3="Constant Exchange rate",IF(Other_Health_data!M14=0,0,Other_Health_data!M14/ECO!W52))))</f>
        <v>0</v>
      </c>
      <c r="O15" s="47">
        <f>IF($C$3="National Currency",IF(Other_Health_data!N14=0,0,Other_Health_data!N14),IF($C$3="Current Exchange rate",IF(Other_Health_data!N14=0,0,Other_Health_data!N14/ECO!X17),IF($C$3="Constant Exchange rate",IF(Other_Health_data!N14=0,0,Other_Health_data!N14/ECO!X52))))</f>
        <v>0</v>
      </c>
      <c r="P15" s="134">
        <f>IF($C$3="National Currency",IF(Other_Health_data!O14=0,0,Other_Health_data!O14),IF($C$3="Current Exchange rate",IF(Other_Health_data!O14=0,0,Other_Health_data!O14/ECO!Y17),IF($C$3="Constant Exchange rate",IF(Other_Health_data!O14=0,0,Other_Health_data!O14/ECO!Y52))))</f>
        <v>0</v>
      </c>
      <c r="Q15" s="46">
        <f t="shared" si="1"/>
        <v>0</v>
      </c>
      <c r="R15" s="61" t="str">
        <f t="shared" si="2"/>
        <v>-</v>
      </c>
      <c r="S15" s="61" t="str">
        <f t="shared" si="3"/>
        <v>-</v>
      </c>
    </row>
    <row r="16" spans="3:38" ht="15" x14ac:dyDescent="0.25">
      <c r="C16" s="155"/>
      <c r="D16" s="156"/>
      <c r="E16" s="44" t="s">
        <v>14</v>
      </c>
      <c r="F16" s="47">
        <f>IF($C$3="National Currency",IF(Other_Health_data!E15=0,0,Other_Health_data!E15),IF($C$3="Current Exchange rate",IF(Other_Health_data!E15=0,0,Other_Health_data!E15/ECO!O18),IF($C$3="Constant Exchange rate",IF(Other_Health_data!E15=0,0,Other_Health_data!E15/ECO!O53))))</f>
        <v>0</v>
      </c>
      <c r="G16" s="47">
        <f>IF($C$3="National Currency",IF(Other_Health_data!F15=0,0,Other_Health_data!F15),IF($C$3="Current Exchange rate",IF(Other_Health_data!F15=0,0,Other_Health_data!F15/ECO!P18),IF($C$3="Constant Exchange rate",IF(Other_Health_data!F15=0,0,Other_Health_data!F15/ECO!P53))))</f>
        <v>0</v>
      </c>
      <c r="H16" s="47">
        <f>IF($C$3="National Currency",IF(Other_Health_data!G15=0,0,Other_Health_data!G15),IF($C$3="Current Exchange rate",IF(Other_Health_data!G15=0,0,Other_Health_data!G15/ECO!Q18),IF($C$3="Constant Exchange rate",IF(Other_Health_data!G15=0,0,Other_Health_data!G15/ECO!Q53))))</f>
        <v>0</v>
      </c>
      <c r="I16" s="47">
        <f>IF($C$3="National Currency",IF(Other_Health_data!H15=0,0,Other_Health_data!H15),IF($C$3="Current Exchange rate",IF(Other_Health_data!H15=0,0,Other_Health_data!H15/ECO!R18),IF($C$3="Constant Exchange rate",IF(Other_Health_data!H15=0,0,Other_Health_data!H15/ECO!R53))))</f>
        <v>0</v>
      </c>
      <c r="J16" s="47">
        <f>IF($C$3="National Currency",IF(Other_Health_data!I15=0,0,Other_Health_data!I15),IF($C$3="Current Exchange rate",IF(Other_Health_data!I15=0,0,Other_Health_data!I15/ECO!S18),IF($C$3="Constant Exchange rate",IF(Other_Health_data!I15=0,0,Other_Health_data!I15/ECO!S53))))</f>
        <v>0</v>
      </c>
      <c r="K16" s="47">
        <f>IF($C$3="National Currency",IF(Other_Health_data!J15=0,0,Other_Health_data!J15),IF($C$3="Current Exchange rate",IF(Other_Health_data!J15=0,0,Other_Health_data!J15/ECO!T18),IF($C$3="Constant Exchange rate",IF(Other_Health_data!J15=0,0,Other_Health_data!J15/ECO!T53))))</f>
        <v>0</v>
      </c>
      <c r="L16" s="47">
        <f>IF($C$3="National Currency",IF(Other_Health_data!K15=0,0,Other_Health_data!K15),IF($C$3="Current Exchange rate",IF(Other_Health_data!K15=0,0,Other_Health_data!K15/ECO!U18),IF($C$3="Constant Exchange rate",IF(Other_Health_data!K15=0,0,Other_Health_data!K15/ECO!U53))))</f>
        <v>0</v>
      </c>
      <c r="M16" s="47">
        <f>IF($C$3="National Currency",IF(Other_Health_data!L15=0,0,Other_Health_data!L15),IF($C$3="Current Exchange rate",IF(Other_Health_data!L15=0,0,Other_Health_data!L15/ECO!V18),IF($C$3="Constant Exchange rate",IF(Other_Health_data!L15=0,0,Other_Health_data!L15/ECO!V53))))</f>
        <v>0</v>
      </c>
      <c r="N16" s="47">
        <f>IF($C$3="National Currency",IF(Other_Health_data!M15=0,0,Other_Health_data!M15),IF($C$3="Current Exchange rate",IF(Other_Health_data!M15=0,0,Other_Health_data!M15/ECO!W18),IF($C$3="Constant Exchange rate",IF(Other_Health_data!M15=0,0,Other_Health_data!M15/ECO!W53))))</f>
        <v>0</v>
      </c>
      <c r="O16" s="47">
        <f>IF($C$3="National Currency",IF(Other_Health_data!N15=0,0,Other_Health_data!N15),IF($C$3="Current Exchange rate",IF(Other_Health_data!N15=0,0,Other_Health_data!N15/ECO!X18),IF($C$3="Constant Exchange rate",IF(Other_Health_data!N15=0,0,Other_Health_data!N15/ECO!X53))))</f>
        <v>0</v>
      </c>
      <c r="P16" s="134">
        <f>IF($C$3="National Currency",IF(Other_Health_data!O15=0,0,Other_Health_data!O15),IF($C$3="Current Exchange rate",IF(Other_Health_data!O15=0,0,Other_Health_data!O15/ECO!Y18),IF($C$3="Constant Exchange rate",IF(Other_Health_data!O15=0,0,Other_Health_data!O15/ECO!Y53))))</f>
        <v>0</v>
      </c>
      <c r="Q16" s="46">
        <f t="shared" si="1"/>
        <v>0</v>
      </c>
      <c r="R16" s="61" t="str">
        <f t="shared" si="2"/>
        <v>-</v>
      </c>
      <c r="S16" s="61" t="str">
        <f t="shared" si="3"/>
        <v>-</v>
      </c>
    </row>
    <row r="17" spans="3:19" ht="15" x14ac:dyDescent="0.25">
      <c r="C17" s="155"/>
      <c r="D17" s="156"/>
      <c r="E17" s="44" t="s">
        <v>15</v>
      </c>
      <c r="F17" s="47">
        <f>IF($C$3="National Currency",IF(Other_Health_data!E16=0,0,Other_Health_data!E16),IF($C$3="Current Exchange rate",IF(Other_Health_data!E16=0,0,Other_Health_data!E16/ECO!O19),IF($C$3="Constant Exchange rate",IF(Other_Health_data!E16=0,0,Other_Health_data!E16/ECO!O54))))</f>
        <v>0</v>
      </c>
      <c r="G17" s="47">
        <f>IF($C$3="National Currency",IF(Other_Health_data!F16=0,0,Other_Health_data!F16),IF($C$3="Current Exchange rate",IF(Other_Health_data!F16=0,0,Other_Health_data!F16/ECO!P19),IF($C$3="Constant Exchange rate",IF(Other_Health_data!F16=0,0,Other_Health_data!F16/ECO!P54))))</f>
        <v>0</v>
      </c>
      <c r="H17" s="47">
        <f>IF($C$3="National Currency",IF(Other_Health_data!G16=0,0,Other_Health_data!G16),IF($C$3="Current Exchange rate",IF(Other_Health_data!G16=0,0,Other_Health_data!G16/ECO!Q19),IF($C$3="Constant Exchange rate",IF(Other_Health_data!G16=0,0,Other_Health_data!G16/ECO!Q54))))</f>
        <v>0</v>
      </c>
      <c r="I17" s="47">
        <f>IF($C$3="National Currency",IF(Other_Health_data!H16=0,0,Other_Health_data!H16),IF($C$3="Current Exchange rate",IF(Other_Health_data!H16=0,0,Other_Health_data!H16/ECO!R19),IF($C$3="Constant Exchange rate",IF(Other_Health_data!H16=0,0,Other_Health_data!H16/ECO!R54))))</f>
        <v>0</v>
      </c>
      <c r="J17" s="47">
        <f>IF($C$3="National Currency",IF(Other_Health_data!I16=0,0,Other_Health_data!I16),IF($C$3="Current Exchange rate",IF(Other_Health_data!I16=0,0,Other_Health_data!I16/ECO!S19),IF($C$3="Constant Exchange rate",IF(Other_Health_data!I16=0,0,Other_Health_data!I16/ECO!S54))))</f>
        <v>0</v>
      </c>
      <c r="K17" s="47">
        <f>IF($C$3="National Currency",IF(Other_Health_data!J16=0,0,Other_Health_data!J16),IF($C$3="Current Exchange rate",IF(Other_Health_data!J16=0,0,Other_Health_data!J16/ECO!T19),IF($C$3="Constant Exchange rate",IF(Other_Health_data!J16=0,0,Other_Health_data!J16/ECO!T54))))</f>
        <v>1458.2194462945999</v>
      </c>
      <c r="L17" s="47">
        <f>IF($C$3="National Currency",IF(Other_Health_data!K16=0,0,Other_Health_data!K16),IF($C$3="Current Exchange rate",IF(Other_Health_data!K16=0,0,Other_Health_data!K16/ECO!U19),IF($C$3="Constant Exchange rate",IF(Other_Health_data!K16=0,0,Other_Health_data!K16/ECO!U54))))</f>
        <v>1968.3527833494998</v>
      </c>
      <c r="M17" s="47">
        <f>IF($C$3="National Currency",IF(Other_Health_data!L16=0,0,Other_Health_data!L16),IF($C$3="Current Exchange rate",IF(Other_Health_data!L16=0,0,Other_Health_data!L16/ECO!V19),IF($C$3="Constant Exchange rate",IF(Other_Health_data!L16=0,0,Other_Health_data!L16/ECO!V54))))</f>
        <v>1624.0857028447003</v>
      </c>
      <c r="N17" s="47">
        <f>IF($C$3="National Currency",IF(Other_Health_data!M16=0,0,Other_Health_data!M16),IF($C$3="Current Exchange rate",IF(Other_Health_data!M16=0,0,Other_Health_data!M16/ECO!W19),IF($C$3="Constant Exchange rate",IF(Other_Health_data!M16=0,0,Other_Health_data!M16/ECO!W54))))</f>
        <v>1701.8328597488003</v>
      </c>
      <c r="O17" s="47">
        <f>IF($C$3="National Currency",IF(Other_Health_data!N16=0,0,Other_Health_data!N16),IF($C$3="Current Exchange rate",IF(Other_Health_data!N16=0,0,Other_Health_data!N16/ECO!X19),IF($C$3="Constant Exchange rate",IF(Other_Health_data!N16=0,0,Other_Health_data!N16/ECO!X54))))</f>
        <v>1738.4998876714003</v>
      </c>
      <c r="P17" s="134">
        <f>IF($C$3="National Currency",IF(Other_Health_data!O16=0,0,Other_Health_data!O16),IF($C$3="Current Exchange rate",IF(Other_Health_data!O16=0,0,Other_Health_data!O16/ECO!Y19),IF($C$3="Constant Exchange rate",IF(Other_Health_data!O16=0,0,Other_Health_data!O16/ECO!Y54))))</f>
        <v>1738.4998876714003</v>
      </c>
      <c r="Q17" s="46">
        <f t="shared" si="1"/>
        <v>6.6840614681609586E-3</v>
      </c>
      <c r="R17" s="61">
        <f t="shared" si="2"/>
        <v>2.1545610494330347E-2</v>
      </c>
      <c r="S17" s="61" t="str">
        <f t="shared" si="3"/>
        <v>-</v>
      </c>
    </row>
    <row r="18" spans="3:19" ht="15" x14ac:dyDescent="0.25">
      <c r="C18" s="155"/>
      <c r="D18" s="156"/>
      <c r="E18" s="44" t="s">
        <v>16</v>
      </c>
      <c r="F18" s="47">
        <f>IF($C$3="National Currency",IF(Other_Health_data!E17=0,0,Other_Health_data!E17),IF($C$3="Current Exchange rate",IF(Other_Health_data!E17=0,0,Other_Health_data!E17/ECO!O20),IF($C$3="Constant Exchange rate",IF(Other_Health_data!E17=0,0,Other_Health_data!E17/ECO!O55))))</f>
        <v>103</v>
      </c>
      <c r="G18" s="47">
        <f>IF($C$3="National Currency",IF(Other_Health_data!F17=0,0,Other_Health_data!F17),IF($C$3="Current Exchange rate",IF(Other_Health_data!F17=0,0,Other_Health_data!F17/ECO!P20),IF($C$3="Constant Exchange rate",IF(Other_Health_data!F17=0,0,Other_Health_data!F17/ECO!P55))))</f>
        <v>142</v>
      </c>
      <c r="H18" s="47">
        <f>IF($C$3="National Currency",IF(Other_Health_data!G17=0,0,Other_Health_data!G17),IF($C$3="Current Exchange rate",IF(Other_Health_data!G17=0,0,Other_Health_data!G17/ECO!Q20),IF($C$3="Constant Exchange rate",IF(Other_Health_data!G17=0,0,Other_Health_data!G17/ECO!Q55))))</f>
        <v>150</v>
      </c>
      <c r="I18" s="47">
        <f>IF($C$3="National Currency",IF(Other_Health_data!H17=0,0,Other_Health_data!H17),IF($C$3="Current Exchange rate",IF(Other_Health_data!H17=0,0,Other_Health_data!H17/ECO!R20),IF($C$3="Constant Exchange rate",IF(Other_Health_data!H17=0,0,Other_Health_data!H17/ECO!R55))))</f>
        <v>146</v>
      </c>
      <c r="J18" s="47">
        <f>IF($C$3="National Currency",IF(Other_Health_data!I17=0,0,Other_Health_data!I17),IF($C$3="Current Exchange rate",IF(Other_Health_data!I17=0,0,Other_Health_data!I17/ECO!S20),IF($C$3="Constant Exchange rate",IF(Other_Health_data!I17=0,0,Other_Health_data!I17/ECO!S55))))</f>
        <v>169</v>
      </c>
      <c r="K18" s="47">
        <f>IF($C$3="National Currency",IF(Other_Health_data!J17=0,0,Other_Health_data!J17),IF($C$3="Current Exchange rate",IF(Other_Health_data!J17=0,0,Other_Health_data!J17/ECO!T20),IF($C$3="Constant Exchange rate",IF(Other_Health_data!J17=0,0,Other_Health_data!J17/ECO!T55))))</f>
        <v>189</v>
      </c>
      <c r="L18" s="47">
        <f>IF($C$3="National Currency",IF(Other_Health_data!K17=0,0,Other_Health_data!K17),IF($C$3="Current Exchange rate",IF(Other_Health_data!K17=0,0,Other_Health_data!K17/ECO!U20),IF($C$3="Constant Exchange rate",IF(Other_Health_data!K17=0,0,Other_Health_data!K17/ECO!U55))))</f>
        <v>207</v>
      </c>
      <c r="M18" s="47">
        <f>IF($C$3="National Currency",IF(Other_Health_data!L17=0,0,Other_Health_data!L17),IF($C$3="Current Exchange rate",IF(Other_Health_data!L17=0,0,Other_Health_data!L17/ECO!V20),IF($C$3="Constant Exchange rate",IF(Other_Health_data!L17=0,0,Other_Health_data!L17/ECO!V55))))</f>
        <v>210</v>
      </c>
      <c r="N18" s="47">
        <f>IF($C$3="National Currency",IF(Other_Health_data!M17=0,0,Other_Health_data!M17),IF($C$3="Current Exchange rate",IF(Other_Health_data!M17=0,0,Other_Health_data!M17/ECO!W20),IF($C$3="Constant Exchange rate",IF(Other_Health_data!M17=0,0,Other_Health_data!M17/ECO!W55))))</f>
        <v>215</v>
      </c>
      <c r="O18" s="47">
        <f>IF($C$3="National Currency",IF(Other_Health_data!N17=0,0,Other_Health_data!N17),IF($C$3="Current Exchange rate",IF(Other_Health_data!N17=0,0,Other_Health_data!N17/ECO!X20),IF($C$3="Constant Exchange rate",IF(Other_Health_data!N17=0,0,Other_Health_data!N17/ECO!X55))))</f>
        <v>260</v>
      </c>
      <c r="P18" s="134">
        <f>IF($C$3="National Currency",IF(Other_Health_data!O17=0,0,Other_Health_data!O17),IF($C$3="Current Exchange rate",IF(Other_Health_data!O17=0,0,Other_Health_data!O17/ECO!Y20),IF($C$3="Constant Exchange rate",IF(Other_Health_data!O17=0,0,Other_Health_data!O17/ECO!Y55))))</f>
        <v>300</v>
      </c>
      <c r="Q18" s="46">
        <f t="shared" si="1"/>
        <v>9.9962961979226041E-4</v>
      </c>
      <c r="R18" s="61">
        <f t="shared" si="2"/>
        <v>0.20930232558139528</v>
      </c>
      <c r="S18" s="61">
        <f t="shared" si="3"/>
        <v>1.5242718446601944</v>
      </c>
    </row>
    <row r="19" spans="3:19" ht="15" x14ac:dyDescent="0.25">
      <c r="C19" s="155"/>
      <c r="D19" s="156"/>
      <c r="E19" s="44" t="s">
        <v>17</v>
      </c>
      <c r="F19" s="47">
        <f>IF($C$3="National Currency",IF(Other_Health_data!E18=0,0,Other_Health_data!E18),IF($C$3="Current Exchange rate",IF(Other_Health_data!E18=0,0,Other_Health_data!E18/ECO!O21),IF($C$3="Constant Exchange rate",IF(Other_Health_data!E18=0,0,Other_Health_data!E18/ECO!O56))))</f>
        <v>0</v>
      </c>
      <c r="G19" s="47">
        <f>IF($C$3="National Currency",IF(Other_Health_data!F18=0,0,Other_Health_data!F18),IF($C$3="Current Exchange rate",IF(Other_Health_data!F18=0,0,Other_Health_data!F18/ECO!P21),IF($C$3="Constant Exchange rate",IF(Other_Health_data!F18=0,0,Other_Health_data!F18/ECO!P56))))</f>
        <v>0</v>
      </c>
      <c r="H19" s="47">
        <f>IF($C$3="National Currency",IF(Other_Health_data!G18=0,0,Other_Health_data!G18),IF($C$3="Current Exchange rate",IF(Other_Health_data!G18=0,0,Other_Health_data!G18/ECO!Q21),IF($C$3="Constant Exchange rate",IF(Other_Health_data!G18=0,0,Other_Health_data!G18/ECO!Q56))))</f>
        <v>0</v>
      </c>
      <c r="I19" s="47">
        <f>IF($C$3="National Currency",IF(Other_Health_data!H18=0,0,Other_Health_data!H18),IF($C$3="Current Exchange rate",IF(Other_Health_data!H18=0,0,Other_Health_data!H18/ECO!R21),IF($C$3="Constant Exchange rate",IF(Other_Health_data!H18=0,0,Other_Health_data!H18/ECO!R56))))</f>
        <v>0</v>
      </c>
      <c r="J19" s="47">
        <f>IF($C$3="National Currency",IF(Other_Health_data!I18=0,0,Other_Health_data!I18),IF($C$3="Current Exchange rate",IF(Other_Health_data!I18=0,0,Other_Health_data!I18/ECO!S21),IF($C$3="Constant Exchange rate",IF(Other_Health_data!I18=0,0,Other_Health_data!I18/ECO!S56))))</f>
        <v>0</v>
      </c>
      <c r="K19" s="47">
        <f>IF($C$3="National Currency",IF(Other_Health_data!J18=0,0,Other_Health_data!J18),IF($C$3="Current Exchange rate",IF(Other_Health_data!J18=0,0,Other_Health_data!J18/ECO!T21),IF($C$3="Constant Exchange rate",IF(Other_Health_data!J18=0,0,Other_Health_data!J18/ECO!T56))))</f>
        <v>0</v>
      </c>
      <c r="L19" s="47">
        <f>IF($C$3="National Currency",IF(Other_Health_data!K18=0,0,Other_Health_data!K18),IF($C$3="Current Exchange rate",IF(Other_Health_data!K18=0,0,Other_Health_data!K18/ECO!U21),IF($C$3="Constant Exchange rate",IF(Other_Health_data!K18=0,0,Other_Health_data!K18/ECO!U56))))</f>
        <v>0</v>
      </c>
      <c r="M19" s="47">
        <f>IF($C$3="National Currency",IF(Other_Health_data!L18=0,0,Other_Health_data!L18),IF($C$3="Current Exchange rate",IF(Other_Health_data!L18=0,0,Other_Health_data!L18/ECO!V21),IF($C$3="Constant Exchange rate",IF(Other_Health_data!L18=0,0,Other_Health_data!L18/ECO!V56))))</f>
        <v>0</v>
      </c>
      <c r="N19" s="47">
        <f>IF($C$3="National Currency",IF(Other_Health_data!M18=0,0,Other_Health_data!M18),IF($C$3="Current Exchange rate",IF(Other_Health_data!M18=0,0,Other_Health_data!M18/ECO!W21),IF($C$3="Constant Exchange rate",IF(Other_Health_data!M18=0,0,Other_Health_data!M18/ECO!W56))))</f>
        <v>28646</v>
      </c>
      <c r="O19" s="47">
        <f>IF($C$3="National Currency",IF(Other_Health_data!N18=0,0,Other_Health_data!N18),IF($C$3="Current Exchange rate",IF(Other_Health_data!N18=0,0,Other_Health_data!N18/ECO!X21),IF($C$3="Constant Exchange rate",IF(Other_Health_data!N18=0,0,Other_Health_data!N18/ECO!X56))))</f>
        <v>29974</v>
      </c>
      <c r="P19" s="134">
        <f>IF($C$3="National Currency",IF(Other_Health_data!O18=0,0,Other_Health_data!O18),IF($C$3="Current Exchange rate",IF(Other_Health_data!O18=0,0,Other_Health_data!O18/ECO!Y21),IF($C$3="Constant Exchange rate",IF(Other_Health_data!O18=0,0,Other_Health_data!O18/ECO!Y56))))</f>
        <v>0</v>
      </c>
      <c r="Q19" s="46">
        <f t="shared" si="1"/>
        <v>0.11524191624482005</v>
      </c>
      <c r="R19" s="61">
        <f t="shared" si="2"/>
        <v>4.6359003002164334E-2</v>
      </c>
      <c r="S19" s="61" t="str">
        <f t="shared" si="3"/>
        <v>-</v>
      </c>
    </row>
    <row r="20" spans="3:19" ht="15" x14ac:dyDescent="0.25">
      <c r="C20" s="155"/>
      <c r="D20" s="156"/>
      <c r="E20" s="44" t="s">
        <v>18</v>
      </c>
      <c r="F20" s="47">
        <f>IF($C$3="National Currency",IF(Other_Health_data!E19=0,0,Other_Health_data!E19),IF($C$3="Current Exchange rate",IF(Other_Health_data!E19=0,0,Other_Health_data!E19/ECO!O22),IF($C$3="Constant Exchange rate",IF(Other_Health_data!E19=0,0,Other_Health_data!E19/ECO!O57))))</f>
        <v>0</v>
      </c>
      <c r="G20" s="47">
        <f>IF($C$3="National Currency",IF(Other_Health_data!F19=0,0,Other_Health_data!F19),IF($C$3="Current Exchange rate",IF(Other_Health_data!F19=0,0,Other_Health_data!F19/ECO!P22),IF($C$3="Constant Exchange rate",IF(Other_Health_data!F19=0,0,Other_Health_data!F19/ECO!P57))))</f>
        <v>0</v>
      </c>
      <c r="H20" s="47">
        <f>IF($C$3="National Currency",IF(Other_Health_data!G19=0,0,Other_Health_data!G19),IF($C$3="Current Exchange rate",IF(Other_Health_data!G19=0,0,Other_Health_data!G19/ECO!Q22),IF($C$3="Constant Exchange rate",IF(Other_Health_data!G19=0,0,Other_Health_data!G19/ECO!Q57))))</f>
        <v>0</v>
      </c>
      <c r="I20" s="47">
        <f>IF($C$3="National Currency",IF(Other_Health_data!H19=0,0,Other_Health_data!H19),IF($C$3="Current Exchange rate",IF(Other_Health_data!H19=0,0,Other_Health_data!H19/ECO!R22),IF($C$3="Constant Exchange rate",IF(Other_Health_data!H19=0,0,Other_Health_data!H19/ECO!R57))))</f>
        <v>0</v>
      </c>
      <c r="J20" s="47">
        <f>IF($C$3="National Currency",IF(Other_Health_data!I19=0,0,Other_Health_data!I19),IF($C$3="Current Exchange rate",IF(Other_Health_data!I19=0,0,Other_Health_data!I19/ECO!S22),IF($C$3="Constant Exchange rate",IF(Other_Health_data!I19=0,0,Other_Health_data!I19/ECO!S57))))</f>
        <v>0</v>
      </c>
      <c r="K20" s="47">
        <f>IF($C$3="National Currency",IF(Other_Health_data!J19=0,0,Other_Health_data!J19),IF($C$3="Current Exchange rate",IF(Other_Health_data!J19=0,0,Other_Health_data!J19/ECO!T22),IF($C$3="Constant Exchange rate",IF(Other_Health_data!J19=0,0,Other_Health_data!J19/ECO!T57))))</f>
        <v>0</v>
      </c>
      <c r="L20" s="47">
        <f>IF($C$3="National Currency",IF(Other_Health_data!K19=0,0,Other_Health_data!K19),IF($C$3="Current Exchange rate",IF(Other_Health_data!K19=0,0,Other_Health_data!K19/ECO!U22),IF($C$3="Constant Exchange rate",IF(Other_Health_data!K19=0,0,Other_Health_data!K19/ECO!U57))))</f>
        <v>0</v>
      </c>
      <c r="M20" s="47">
        <f>IF($C$3="National Currency",IF(Other_Health_data!L19=0,0,Other_Health_data!L19),IF($C$3="Current Exchange rate",IF(Other_Health_data!L19=0,0,Other_Health_data!L19/ECO!V22),IF($C$3="Constant Exchange rate",IF(Other_Health_data!L19=0,0,Other_Health_data!L19/ECO!V57))))</f>
        <v>0</v>
      </c>
      <c r="N20" s="47">
        <f>IF($C$3="National Currency",IF(Other_Health_data!M19=0,0,Other_Health_data!M19),IF($C$3="Current Exchange rate",IF(Other_Health_data!M19=0,0,Other_Health_data!M19/ECO!W22),IF($C$3="Constant Exchange rate",IF(Other_Health_data!M19=0,0,Other_Health_data!M19/ECO!W57))))</f>
        <v>0</v>
      </c>
      <c r="O20" s="47">
        <f>IF($C$3="National Currency",IF(Other_Health_data!N19=0,0,Other_Health_data!N19),IF($C$3="Current Exchange rate",IF(Other_Health_data!N19=0,0,Other_Health_data!N19/ECO!X22),IF($C$3="Constant Exchange rate",IF(Other_Health_data!N19=0,0,Other_Health_data!N19/ECO!X57))))</f>
        <v>0</v>
      </c>
      <c r="P20" s="134">
        <f>IF($C$3="National Currency",IF(Other_Health_data!O19=0,0,Other_Health_data!O19),IF($C$3="Current Exchange rate",IF(Other_Health_data!O19=0,0,Other_Health_data!O19/ECO!Y22),IF($C$3="Constant Exchange rate",IF(Other_Health_data!O19=0,0,Other_Health_data!O19/ECO!Y57))))</f>
        <v>0</v>
      </c>
      <c r="Q20" s="46">
        <f t="shared" si="1"/>
        <v>0</v>
      </c>
      <c r="R20" s="61" t="str">
        <f t="shared" si="2"/>
        <v>-</v>
      </c>
      <c r="S20" s="61" t="str">
        <f t="shared" si="3"/>
        <v>-</v>
      </c>
    </row>
    <row r="21" spans="3:19" ht="15" x14ac:dyDescent="0.25">
      <c r="C21" s="155"/>
      <c r="D21" s="156"/>
      <c r="E21" s="44" t="s">
        <v>19</v>
      </c>
      <c r="F21" s="47">
        <f>IF($C$3="National Currency",IF(Other_Health_data!E20=0,0,Other_Health_data!E20),IF($C$3="Current Exchange rate",IF(Other_Health_data!E20=0,0,Other_Health_data!E20/ECO!O23),IF($C$3="Constant Exchange rate",IF(Other_Health_data!E20=0,0,Other_Health_data!E20/ECO!O58))))</f>
        <v>0</v>
      </c>
      <c r="G21" s="47">
        <f>IF($C$3="National Currency",IF(Other_Health_data!F20=0,0,Other_Health_data!F20),IF($C$3="Current Exchange rate",IF(Other_Health_data!F20=0,0,Other_Health_data!F20/ECO!P23),IF($C$3="Constant Exchange rate",IF(Other_Health_data!F20=0,0,Other_Health_data!F20/ECO!P58))))</f>
        <v>17.771145628433832</v>
      </c>
      <c r="H21" s="47">
        <f>IF($C$3="National Currency",IF(Other_Health_data!G20=0,0,Other_Health_data!G20),IF($C$3="Current Exchange rate",IF(Other_Health_data!G20=0,0,Other_Health_data!G20/ECO!Q23),IF($C$3="Constant Exchange rate",IF(Other_Health_data!G20=0,0,Other_Health_data!G20/ECO!Q58))))</f>
        <v>17.958206356116676</v>
      </c>
      <c r="I21" s="47">
        <f>IF($C$3="National Currency",IF(Other_Health_data!H20=0,0,Other_Health_data!H20),IF($C$3="Current Exchange rate",IF(Other_Health_data!H20=0,0,Other_Health_data!H20/ECO!R23),IF($C$3="Constant Exchange rate",IF(Other_Health_data!H20=0,0,Other_Health_data!H20/ECO!R58))))</f>
        <v>21.552900092759316</v>
      </c>
      <c r="J21" s="47">
        <f>IF($C$3="National Currency",IF(Other_Health_data!I20=0,0,Other_Health_data!I20),IF($C$3="Current Exchange rate",IF(Other_Health_data!I20=0,0,Other_Health_data!I20/ECO!S23),IF($C$3="Constant Exchange rate",IF(Other_Health_data!I20=0,0,Other_Health_data!I20/ECO!S58))))</f>
        <v>22.568146285092787</v>
      </c>
      <c r="K21" s="47">
        <f>IF($C$3="National Currency",IF(Other_Health_data!J20=0,0,Other_Health_data!J20),IF($C$3="Current Exchange rate",IF(Other_Health_data!J20=0,0,Other_Health_data!J20/ECO!T23),IF($C$3="Constant Exchange rate",IF(Other_Health_data!J20=0,0,Other_Health_data!J20/ECO!T58))))</f>
        <v>20</v>
      </c>
      <c r="L21" s="47">
        <f>IF($C$3="National Currency",IF(Other_Health_data!K20=0,0,Other_Health_data!K20),IF($C$3="Current Exchange rate",IF(Other_Health_data!K20=0,0,Other_Health_data!K20/ECO!U23),IF($C$3="Constant Exchange rate",IF(Other_Health_data!K20=0,0,Other_Health_data!K20/ECO!U58))))</f>
        <v>17.608018420696194</v>
      </c>
      <c r="M21" s="47">
        <f>IF($C$3="National Currency",IF(Other_Health_data!L20=0,0,Other_Health_data!L20),IF($C$3="Current Exchange rate",IF(Other_Health_data!L20=0,0,Other_Health_data!L20/ECO!V23),IF($C$3="Constant Exchange rate",IF(Other_Health_data!L20=0,0,Other_Health_data!L20/ECO!V58))))</f>
        <v>17.646278360090221</v>
      </c>
      <c r="N21" s="47">
        <f>IF($C$3="National Currency",IF(Other_Health_data!M20=0,0,Other_Health_data!M20),IF($C$3="Current Exchange rate",IF(Other_Health_data!M20=0,0,Other_Health_data!M20/ECO!W23),IF($C$3="Constant Exchange rate",IF(Other_Health_data!M20=0,0,Other_Health_data!M20/ECO!W58))))</f>
        <v>16.672179953688389</v>
      </c>
      <c r="O21" s="47">
        <f>IF($C$3="National Currency",IF(Other_Health_data!N20=0,0,Other_Health_data!N20),IF($C$3="Current Exchange rate",IF(Other_Health_data!N20=0,0,Other_Health_data!N20/ECO!X23),IF($C$3="Constant Exchange rate",IF(Other_Health_data!N20=0,0,Other_Health_data!N20/ECO!X58))))</f>
        <v>17.70143578312463</v>
      </c>
      <c r="P21" s="134">
        <f>IF($C$3="National Currency",IF(Other_Health_data!O20=0,0,Other_Health_data!O20),IF($C$3="Current Exchange rate",IF(Other_Health_data!O20=0,0,Other_Health_data!O20/ECO!Y23),IF($C$3="Constant Exchange rate",IF(Other_Health_data!O20=0,0,Other_Health_data!O20/ECO!Y58))))</f>
        <v>0</v>
      </c>
      <c r="Q21" s="46">
        <f t="shared" si="1"/>
        <v>6.8057228929469175E-5</v>
      </c>
      <c r="R21" s="61">
        <f t="shared" si="2"/>
        <v>6.1734928023526869E-2</v>
      </c>
      <c r="S21" s="61" t="str">
        <f t="shared" si="3"/>
        <v>-</v>
      </c>
    </row>
    <row r="22" spans="3:19" ht="15" x14ac:dyDescent="0.25">
      <c r="C22" s="155"/>
      <c r="D22" s="156"/>
      <c r="E22" s="44" t="s">
        <v>20</v>
      </c>
      <c r="F22" s="47">
        <f>IF($C$3="National Currency",IF(Other_Health_data!E21=0,0,Other_Health_data!E21),IF($C$3="Current Exchange rate",IF(Other_Health_data!E21=0,0,Other_Health_data!E21/ECO!O24),IF($C$3="Constant Exchange rate",IF(Other_Health_data!E21=0,0,Other_Health_data!E21/ECO!O59))))</f>
        <v>0</v>
      </c>
      <c r="G22" s="47">
        <f>IF($C$3="National Currency",IF(Other_Health_data!F21=0,0,Other_Health_data!F21),IF($C$3="Current Exchange rate",IF(Other_Health_data!F21=0,0,Other_Health_data!F21/ECO!P24),IF($C$3="Constant Exchange rate",IF(Other_Health_data!F21=0,0,Other_Health_data!F21/ECO!P59))))</f>
        <v>0</v>
      </c>
      <c r="H22" s="47">
        <f>IF($C$3="National Currency",IF(Other_Health_data!G21=0,0,Other_Health_data!G21),IF($C$3="Current Exchange rate",IF(Other_Health_data!G21=0,0,Other_Health_data!G21/ECO!Q24),IF($C$3="Constant Exchange rate",IF(Other_Health_data!G21=0,0,Other_Health_data!G21/ECO!Q59))))</f>
        <v>0</v>
      </c>
      <c r="I22" s="47">
        <f>IF($C$3="National Currency",IF(Other_Health_data!H21=0,0,Other_Health_data!H21),IF($C$3="Current Exchange rate",IF(Other_Health_data!H21=0,0,Other_Health_data!H21/ECO!R24),IF($C$3="Constant Exchange rate",IF(Other_Health_data!H21=0,0,Other_Health_data!H21/ECO!R59))))</f>
        <v>0</v>
      </c>
      <c r="J22" s="47">
        <f>IF($C$3="National Currency",IF(Other_Health_data!I21=0,0,Other_Health_data!I21),IF($C$3="Current Exchange rate",IF(Other_Health_data!I21=0,0,Other_Health_data!I21/ECO!S24),IF($C$3="Constant Exchange rate",IF(Other_Health_data!I21=0,0,Other_Health_data!I21/ECO!S59))))</f>
        <v>0</v>
      </c>
      <c r="K22" s="47">
        <f>IF($C$3="National Currency",IF(Other_Health_data!J21=0,0,Other_Health_data!J21),IF($C$3="Current Exchange rate",IF(Other_Health_data!J21=0,0,Other_Health_data!J21/ECO!T24),IF($C$3="Constant Exchange rate",IF(Other_Health_data!J21=0,0,Other_Health_data!J21/ECO!T59))))</f>
        <v>0</v>
      </c>
      <c r="L22" s="47">
        <f>IF($C$3="National Currency",IF(Other_Health_data!K21=0,0,Other_Health_data!K21),IF($C$3="Current Exchange rate",IF(Other_Health_data!K21=0,0,Other_Health_data!K21/ECO!U24),IF($C$3="Constant Exchange rate",IF(Other_Health_data!K21=0,0,Other_Health_data!K21/ECO!U59))))</f>
        <v>0</v>
      </c>
      <c r="M22" s="47">
        <f>IF($C$3="National Currency",IF(Other_Health_data!L21=0,0,Other_Health_data!L21),IF($C$3="Current Exchange rate",IF(Other_Health_data!L21=0,0,Other_Health_data!L21/ECO!V24),IF($C$3="Constant Exchange rate",IF(Other_Health_data!L21=0,0,Other_Health_data!L21/ECO!V59))))</f>
        <v>0</v>
      </c>
      <c r="N22" s="47">
        <f>IF($C$3="National Currency",IF(Other_Health_data!M21=0,0,Other_Health_data!M21),IF($C$3="Current Exchange rate",IF(Other_Health_data!M21=0,0,Other_Health_data!M21/ECO!W24),IF($C$3="Constant Exchange rate",IF(Other_Health_data!M21=0,0,Other_Health_data!M21/ECO!W59))))</f>
        <v>0</v>
      </c>
      <c r="O22" s="47">
        <f>IF($C$3="National Currency",IF(Other_Health_data!N21=0,0,Other_Health_data!N21),IF($C$3="Current Exchange rate",IF(Other_Health_data!N21=0,0,Other_Health_data!N21/ECO!X24),IF($C$3="Constant Exchange rate",IF(Other_Health_data!N21=0,0,Other_Health_data!N21/ECO!X59))))</f>
        <v>0</v>
      </c>
      <c r="P22" s="134">
        <f>IF($C$3="National Currency",IF(Other_Health_data!O21=0,0,Other_Health_data!O21),IF($C$3="Current Exchange rate",IF(Other_Health_data!O21=0,0,Other_Health_data!O21/ECO!Y24),IF($C$3="Constant Exchange rate",IF(Other_Health_data!O21=0,0,Other_Health_data!O21/ECO!Y59))))</f>
        <v>0</v>
      </c>
      <c r="Q22" s="46">
        <f t="shared" si="1"/>
        <v>0</v>
      </c>
      <c r="R22" s="61" t="str">
        <f t="shared" si="2"/>
        <v>-</v>
      </c>
      <c r="S22" s="61" t="str">
        <f t="shared" si="3"/>
        <v>-</v>
      </c>
    </row>
    <row r="23" spans="3:19" ht="15" x14ac:dyDescent="0.25">
      <c r="C23" s="155"/>
      <c r="D23" s="156"/>
      <c r="E23" s="44" t="s">
        <v>21</v>
      </c>
      <c r="F23" s="47">
        <f>IF($C$3="National Currency",IF(Other_Health_data!E22=0,0,Other_Health_data!E22),IF($C$3="Current Exchange rate",IF(Other_Health_data!E22=0,0,Other_Health_data!E22/ECO!O25),IF($C$3="Constant Exchange rate",IF(Other_Health_data!E22=0,0,Other_Health_data!E22/ECO!O60))))</f>
        <v>0</v>
      </c>
      <c r="G23" s="47">
        <f>IF($C$3="National Currency",IF(Other_Health_data!F22=0,0,Other_Health_data!F22),IF($C$3="Current Exchange rate",IF(Other_Health_data!F22=0,0,Other_Health_data!F22/ECO!P25),IF($C$3="Constant Exchange rate",IF(Other_Health_data!F22=0,0,Other_Health_data!F22/ECO!P60))))</f>
        <v>0</v>
      </c>
      <c r="H23" s="47">
        <f>IF($C$3="National Currency",IF(Other_Health_data!G22=0,0,Other_Health_data!G22),IF($C$3="Current Exchange rate",IF(Other_Health_data!G22=0,0,Other_Health_data!G22/ECO!Q25),IF($C$3="Constant Exchange rate",IF(Other_Health_data!G22=0,0,Other_Health_data!G22/ECO!Q60))))</f>
        <v>0</v>
      </c>
      <c r="I23" s="47">
        <f>IF($C$3="National Currency",IF(Other_Health_data!H22=0,0,Other_Health_data!H22),IF($C$3="Current Exchange rate",IF(Other_Health_data!H22=0,0,Other_Health_data!H22/ECO!R25),IF($C$3="Constant Exchange rate",IF(Other_Health_data!H22=0,0,Other_Health_data!H22/ECO!R60))))</f>
        <v>0</v>
      </c>
      <c r="J23" s="47">
        <f>IF($C$3="National Currency",IF(Other_Health_data!I22=0,0,Other_Health_data!I22),IF($C$3="Current Exchange rate",IF(Other_Health_data!I22=0,0,Other_Health_data!I22/ECO!S25),IF($C$3="Constant Exchange rate",IF(Other_Health_data!I22=0,0,Other_Health_data!I22/ECO!S60))))</f>
        <v>0</v>
      </c>
      <c r="K23" s="47">
        <f>IF($C$3="National Currency",IF(Other_Health_data!J22=0,0,Other_Health_data!J22),IF($C$3="Current Exchange rate",IF(Other_Health_data!J22=0,0,Other_Health_data!J22/ECO!T25),IF($C$3="Constant Exchange rate",IF(Other_Health_data!J22=0,0,Other_Health_data!J22/ECO!T60))))</f>
        <v>0</v>
      </c>
      <c r="L23" s="47">
        <f>IF($C$3="National Currency",IF(Other_Health_data!K22=0,0,Other_Health_data!K22),IF($C$3="Current Exchange rate",IF(Other_Health_data!K22=0,0,Other_Health_data!K22/ECO!U25),IF($C$3="Constant Exchange rate",IF(Other_Health_data!K22=0,0,Other_Health_data!K22/ECO!U60))))</f>
        <v>0</v>
      </c>
      <c r="M23" s="47">
        <f>IF($C$3="National Currency",IF(Other_Health_data!L22=0,0,Other_Health_data!L22),IF($C$3="Current Exchange rate",IF(Other_Health_data!L22=0,0,Other_Health_data!L22/ECO!V25),IF($C$3="Constant Exchange rate",IF(Other_Health_data!L22=0,0,Other_Health_data!L22/ECO!V60))))</f>
        <v>0</v>
      </c>
      <c r="N23" s="47">
        <f>IF($C$3="National Currency",IF(Other_Health_data!M22=0,0,Other_Health_data!M22),IF($C$3="Current Exchange rate",IF(Other_Health_data!M22=0,0,Other_Health_data!M22/ECO!W25),IF($C$3="Constant Exchange rate",IF(Other_Health_data!M22=0,0,Other_Health_data!M22/ECO!W60))))</f>
        <v>0</v>
      </c>
      <c r="O23" s="47">
        <f>IF($C$3="National Currency",IF(Other_Health_data!N22=0,0,Other_Health_data!N22),IF($C$3="Current Exchange rate",IF(Other_Health_data!N22=0,0,Other_Health_data!N22/ECO!X25),IF($C$3="Constant Exchange rate",IF(Other_Health_data!N22=0,0,Other_Health_data!N22/ECO!X60))))</f>
        <v>0</v>
      </c>
      <c r="P23" s="134">
        <f>IF($C$3="National Currency",IF(Other_Health_data!O22=0,0,Other_Health_data!O22),IF($C$3="Current Exchange rate",IF(Other_Health_data!O22=0,0,Other_Health_data!O22/ECO!Y25),IF($C$3="Constant Exchange rate",IF(Other_Health_data!O22=0,0,Other_Health_data!O22/ECO!Y60))))</f>
        <v>0</v>
      </c>
      <c r="Q23" s="46">
        <f t="shared" si="1"/>
        <v>0</v>
      </c>
      <c r="R23" s="61" t="str">
        <f t="shared" si="2"/>
        <v>-</v>
      </c>
      <c r="S23" s="61" t="str">
        <f t="shared" si="3"/>
        <v>-</v>
      </c>
    </row>
    <row r="24" spans="3:19" ht="15" x14ac:dyDescent="0.25">
      <c r="C24" s="155"/>
      <c r="D24" s="156"/>
      <c r="E24" s="44" t="s">
        <v>22</v>
      </c>
      <c r="F24" s="47">
        <f>IF($C$3="National Currency",IF(Other_Health_data!E23=0,0,Other_Health_data!E23),IF($C$3="Current Exchange rate",IF(Other_Health_data!E23=0,0,Other_Health_data!E23/ECO!O26),IF($C$3="Constant Exchange rate",IF(Other_Health_data!E23=0,0,Other_Health_data!E23/ECO!O61))))</f>
        <v>0</v>
      </c>
      <c r="G24" s="47">
        <f>IF($C$3="National Currency",IF(Other_Health_data!F23=0,0,Other_Health_data!F23),IF($C$3="Current Exchange rate",IF(Other_Health_data!F23=0,0,Other_Health_data!F23/ECO!P26),IF($C$3="Constant Exchange rate",IF(Other_Health_data!F23=0,0,Other_Health_data!F23/ECO!P61))))</f>
        <v>0</v>
      </c>
      <c r="H24" s="47">
        <f>IF($C$3="National Currency",IF(Other_Health_data!G23=0,0,Other_Health_data!G23),IF($C$3="Current Exchange rate",IF(Other_Health_data!G23=0,0,Other_Health_data!G23/ECO!Q26),IF($C$3="Constant Exchange rate",IF(Other_Health_data!G23=0,0,Other_Health_data!G23/ECO!Q61))))</f>
        <v>0</v>
      </c>
      <c r="I24" s="47">
        <f>IF($C$3="National Currency",IF(Other_Health_data!H23=0,0,Other_Health_data!H23),IF($C$3="Current Exchange rate",IF(Other_Health_data!H23=0,0,Other_Health_data!H23/ECO!R26),IF($C$3="Constant Exchange rate",IF(Other_Health_data!H23=0,0,Other_Health_data!H23/ECO!R61))))</f>
        <v>0</v>
      </c>
      <c r="J24" s="47">
        <f>IF($C$3="National Currency",IF(Other_Health_data!I23=0,0,Other_Health_data!I23),IF($C$3="Current Exchange rate",IF(Other_Health_data!I23=0,0,Other_Health_data!I23/ECO!S26),IF($C$3="Constant Exchange rate",IF(Other_Health_data!I23=0,0,Other_Health_data!I23/ECO!S61))))</f>
        <v>0</v>
      </c>
      <c r="K24" s="47">
        <f>IF($C$3="National Currency",IF(Other_Health_data!J23=0,0,Other_Health_data!J23),IF($C$3="Current Exchange rate",IF(Other_Health_data!J23=0,0,Other_Health_data!J23/ECO!T26),IF($C$3="Constant Exchange rate",IF(Other_Health_data!J23=0,0,Other_Health_data!J23/ECO!T61))))</f>
        <v>0</v>
      </c>
      <c r="L24" s="47">
        <f>IF($C$3="National Currency",IF(Other_Health_data!K23=0,0,Other_Health_data!K23),IF($C$3="Current Exchange rate",IF(Other_Health_data!K23=0,0,Other_Health_data!K23/ECO!U26),IF($C$3="Constant Exchange rate",IF(Other_Health_data!K23=0,0,Other_Health_data!K23/ECO!U61))))</f>
        <v>0</v>
      </c>
      <c r="M24" s="47">
        <f>IF($C$3="National Currency",IF(Other_Health_data!L23=0,0,Other_Health_data!L23),IF($C$3="Current Exchange rate",IF(Other_Health_data!L23=0,0,Other_Health_data!L23/ECO!V26),IF($C$3="Constant Exchange rate",IF(Other_Health_data!L23=0,0,Other_Health_data!L23/ECO!V61))))</f>
        <v>0</v>
      </c>
      <c r="N24" s="47">
        <f>IF($C$3="National Currency",IF(Other_Health_data!M23=0,0,Other_Health_data!M23),IF($C$3="Current Exchange rate",IF(Other_Health_data!M23=0,0,Other_Health_data!M23/ECO!W26),IF($C$3="Constant Exchange rate",IF(Other_Health_data!M23=0,0,Other_Health_data!M23/ECO!W61))))</f>
        <v>0</v>
      </c>
      <c r="O24" s="47">
        <f>IF($C$3="National Currency",IF(Other_Health_data!N23=0,0,Other_Health_data!N23),IF($C$3="Current Exchange rate",IF(Other_Health_data!N23=0,0,Other_Health_data!N23/ECO!X26),IF($C$3="Constant Exchange rate",IF(Other_Health_data!N23=0,0,Other_Health_data!N23/ECO!X61))))</f>
        <v>0</v>
      </c>
      <c r="P24" s="134">
        <f>IF($C$3="National Currency",IF(Other_Health_data!O23=0,0,Other_Health_data!O23),IF($C$3="Current Exchange rate",IF(Other_Health_data!O23=0,0,Other_Health_data!O23/ECO!Y26),IF($C$3="Constant Exchange rate",IF(Other_Health_data!O23=0,0,Other_Health_data!O23/ECO!Y61))))</f>
        <v>0</v>
      </c>
      <c r="Q24" s="46">
        <f t="shared" si="1"/>
        <v>0</v>
      </c>
      <c r="R24" s="61" t="str">
        <f t="shared" si="2"/>
        <v>-</v>
      </c>
      <c r="S24" s="61" t="str">
        <f t="shared" si="3"/>
        <v>-</v>
      </c>
    </row>
    <row r="25" spans="3:19" ht="15" x14ac:dyDescent="0.25">
      <c r="C25" s="155"/>
      <c r="D25" s="156"/>
      <c r="E25" s="44" t="s">
        <v>23</v>
      </c>
      <c r="F25" s="47">
        <f>IF($C$3="National Currency",IF(Other_Health_data!E24=0,0,Other_Health_data!E24),IF($C$3="Current Exchange rate",IF(Other_Health_data!E24=0,0,Other_Health_data!E24/ECO!O27),IF($C$3="Constant Exchange rate",IF(Other_Health_data!E24=0,0,Other_Health_data!E24/ECO!O62))))</f>
        <v>1225</v>
      </c>
      <c r="G25" s="47">
        <f>IF($C$3="National Currency",IF(Other_Health_data!F24=0,0,Other_Health_data!F24),IF($C$3="Current Exchange rate",IF(Other_Health_data!F24=0,0,Other_Health_data!F24/ECO!P27),IF($C$3="Constant Exchange rate",IF(Other_Health_data!F24=0,0,Other_Health_data!F24/ECO!P62))))</f>
        <v>1341</v>
      </c>
      <c r="H25" s="47">
        <f>IF($C$3="National Currency",IF(Other_Health_data!G24=0,0,Other_Health_data!G24),IF($C$3="Current Exchange rate",IF(Other_Health_data!G24=0,0,Other_Health_data!G24/ECO!Q27),IF($C$3="Constant Exchange rate",IF(Other_Health_data!G24=0,0,Other_Health_data!G24/ECO!Q62))))</f>
        <v>1458</v>
      </c>
      <c r="I25" s="47">
        <f>IF($C$3="National Currency",IF(Other_Health_data!H24=0,0,Other_Health_data!H24),IF($C$3="Current Exchange rate",IF(Other_Health_data!H24=0,0,Other_Health_data!H24/ECO!R27),IF($C$3="Constant Exchange rate",IF(Other_Health_data!H24=0,0,Other_Health_data!H24/ECO!R62))))</f>
        <v>1592</v>
      </c>
      <c r="J25" s="47">
        <f>IF($C$3="National Currency",IF(Other_Health_data!I24=0,0,Other_Health_data!I24),IF($C$3="Current Exchange rate",IF(Other_Health_data!I24=0,0,Other_Health_data!I24/ECO!S27),IF($C$3="Constant Exchange rate",IF(Other_Health_data!I24=0,0,Other_Health_data!I24/ECO!S62))))</f>
        <v>1708</v>
      </c>
      <c r="K25" s="47">
        <f>IF($C$3="National Currency",IF(Other_Health_data!J24=0,0,Other_Health_data!J24),IF($C$3="Current Exchange rate",IF(Other_Health_data!J24=0,0,Other_Health_data!J24/ECO!T27),IF($C$3="Constant Exchange rate",IF(Other_Health_data!J24=0,0,Other_Health_data!J24/ECO!T62))))</f>
        <v>1818</v>
      </c>
      <c r="L25" s="47">
        <f>IF($C$3="National Currency",IF(Other_Health_data!K24=0,0,Other_Health_data!K24),IF($C$3="Current Exchange rate",IF(Other_Health_data!K24=0,0,Other_Health_data!K24/ECO!U27),IF($C$3="Constant Exchange rate",IF(Other_Health_data!K24=0,0,Other_Health_data!K24/ECO!U62))))</f>
        <v>1864</v>
      </c>
      <c r="M25" s="47">
        <f>IF($C$3="National Currency",IF(Other_Health_data!L24=0,0,Other_Health_data!L24),IF($C$3="Current Exchange rate",IF(Other_Health_data!L24=0,0,Other_Health_data!L24/ECO!V27),IF($C$3="Constant Exchange rate",IF(Other_Health_data!L24=0,0,Other_Health_data!L24/ECO!V62))))</f>
        <v>1940</v>
      </c>
      <c r="N25" s="47">
        <f>IF($C$3="National Currency",IF(Other_Health_data!M24=0,0,Other_Health_data!M24),IF($C$3="Current Exchange rate",IF(Other_Health_data!M24=0,0,Other_Health_data!M24/ECO!W27),IF($C$3="Constant Exchange rate",IF(Other_Health_data!M24=0,0,Other_Health_data!M24/ECO!W62))))</f>
        <v>1976</v>
      </c>
      <c r="O25" s="47">
        <f>IF($C$3="National Currency",IF(Other_Health_data!N24=0,0,Other_Health_data!N24),IF($C$3="Current Exchange rate",IF(Other_Health_data!N24=0,0,Other_Health_data!N24/ECO!X27),IF($C$3="Constant Exchange rate",IF(Other_Health_data!N24=0,0,Other_Health_data!N24/ECO!X62))))</f>
        <v>1976</v>
      </c>
      <c r="P25" s="134">
        <f>IF($C$3="National Currency",IF(Other_Health_data!O24=0,0,Other_Health_data!O24),IF($C$3="Current Exchange rate",IF(Other_Health_data!O24=0,0,Other_Health_data!O24/ECO!Y27),IF($C$3="Constant Exchange rate",IF(Other_Health_data!O24=0,0,Other_Health_data!O24/ECO!Y62))))</f>
        <v>1911</v>
      </c>
      <c r="Q25" s="46">
        <f t="shared" si="1"/>
        <v>7.5971851104211794E-3</v>
      </c>
      <c r="R25" s="61">
        <f t="shared" si="2"/>
        <v>0</v>
      </c>
      <c r="S25" s="61">
        <f t="shared" si="3"/>
        <v>0.61306122448979594</v>
      </c>
    </row>
    <row r="26" spans="3:19" ht="15" x14ac:dyDescent="0.25">
      <c r="C26" s="155"/>
      <c r="D26" s="156"/>
      <c r="E26" s="44" t="s">
        <v>24</v>
      </c>
      <c r="F26" s="47">
        <f>IF($C$3="National Currency",IF(Other_Health_data!E25=0,0,Other_Health_data!E25),IF($C$3="Current Exchange rate",IF(Other_Health_data!E25=0,0,Other_Health_data!E25/ECO!O28),IF($C$3="Constant Exchange rate",IF(Other_Health_data!E25=0,0,Other_Health_data!E25/ECO!O63))))</f>
        <v>0</v>
      </c>
      <c r="G26" s="47">
        <f>IF($C$3="National Currency",IF(Other_Health_data!F25=0,0,Other_Health_data!F25),IF($C$3="Current Exchange rate",IF(Other_Health_data!F25=0,0,Other_Health_data!F25/ECO!P28),IF($C$3="Constant Exchange rate",IF(Other_Health_data!F25=0,0,Other_Health_data!F25/ECO!P63))))</f>
        <v>0</v>
      </c>
      <c r="H26" s="47">
        <f>IF($C$3="National Currency",IF(Other_Health_data!G25=0,0,Other_Health_data!G25),IF($C$3="Current Exchange rate",IF(Other_Health_data!G25=0,0,Other_Health_data!G25/ECO!Q28),IF($C$3="Constant Exchange rate",IF(Other_Health_data!G25=0,0,Other_Health_data!G25/ECO!Q63))))</f>
        <v>0</v>
      </c>
      <c r="I26" s="47">
        <f>IF($C$3="National Currency",IF(Other_Health_data!H25=0,0,Other_Health_data!H25),IF($C$3="Current Exchange rate",IF(Other_Health_data!H25=0,0,Other_Health_data!H25/ECO!R28),IF($C$3="Constant Exchange rate",IF(Other_Health_data!H25=0,0,Other_Health_data!H25/ECO!R63))))</f>
        <v>0</v>
      </c>
      <c r="J26" s="47">
        <f>IF($C$3="National Currency",IF(Other_Health_data!I25=0,0,Other_Health_data!I25),IF($C$3="Current Exchange rate",IF(Other_Health_data!I25=0,0,Other_Health_data!I25/ECO!S28),IF($C$3="Constant Exchange rate",IF(Other_Health_data!I25=0,0,Other_Health_data!I25/ECO!S63))))</f>
        <v>0</v>
      </c>
      <c r="K26" s="47">
        <f>IF($C$3="National Currency",IF(Other_Health_data!J25=0,0,Other_Health_data!J25),IF($C$3="Current Exchange rate",IF(Other_Health_data!J25=0,0,Other_Health_data!J25/ECO!T28),IF($C$3="Constant Exchange rate",IF(Other_Health_data!J25=0,0,Other_Health_data!J25/ECO!T63))))</f>
        <v>0</v>
      </c>
      <c r="L26" s="47">
        <f>IF($C$3="National Currency",IF(Other_Health_data!K25=0,0,Other_Health_data!K25),IF($C$3="Current Exchange rate",IF(Other_Health_data!K25=0,0,Other_Health_data!K25/ECO!U28),IF($C$3="Constant Exchange rate",IF(Other_Health_data!K25=0,0,Other_Health_data!K25/ECO!U63))))</f>
        <v>0</v>
      </c>
      <c r="M26" s="47">
        <f>IF($C$3="National Currency",IF(Other_Health_data!L25=0,0,Other_Health_data!L25),IF($C$3="Current Exchange rate",IF(Other_Health_data!L25=0,0,Other_Health_data!L25/ECO!V28),IF($C$3="Constant Exchange rate",IF(Other_Health_data!L25=0,0,Other_Health_data!L25/ECO!V63))))</f>
        <v>0</v>
      </c>
      <c r="N26" s="47">
        <f>IF($C$3="National Currency",IF(Other_Health_data!M25=0,0,Other_Health_data!M25),IF($C$3="Current Exchange rate",IF(Other_Health_data!M25=0,0,Other_Health_data!M25/ECO!W28),IF($C$3="Constant Exchange rate",IF(Other_Health_data!M25=0,0,Other_Health_data!M25/ECO!W63))))</f>
        <v>0</v>
      </c>
      <c r="O26" s="47">
        <f>IF($C$3="National Currency",IF(Other_Health_data!N25=0,0,Other_Health_data!N25),IF($C$3="Current Exchange rate",IF(Other_Health_data!N25=0,0,Other_Health_data!N25/ECO!X28),IF($C$3="Constant Exchange rate",IF(Other_Health_data!N25=0,0,Other_Health_data!N25/ECO!X63))))</f>
        <v>0</v>
      </c>
      <c r="P26" s="134">
        <f>IF($C$3="National Currency",IF(Other_Health_data!O25=0,0,Other_Health_data!O25),IF($C$3="Current Exchange rate",IF(Other_Health_data!O25=0,0,Other_Health_data!O25/ECO!Y28),IF($C$3="Constant Exchange rate",IF(Other_Health_data!O25=0,0,Other_Health_data!O25/ECO!Y63))))</f>
        <v>0</v>
      </c>
      <c r="Q26" s="46">
        <f t="shared" si="1"/>
        <v>0</v>
      </c>
      <c r="R26" s="61" t="str">
        <f t="shared" si="2"/>
        <v>-</v>
      </c>
      <c r="S26" s="61" t="str">
        <f t="shared" si="3"/>
        <v>-</v>
      </c>
    </row>
    <row r="27" spans="3:19" ht="15" x14ac:dyDescent="0.25">
      <c r="C27" s="155"/>
      <c r="D27" s="156"/>
      <c r="E27" s="44" t="s">
        <v>25</v>
      </c>
      <c r="F27" s="47">
        <f>IF($C$3="National Currency",IF(Other_Health_data!E26=0,0,Other_Health_data!E26),IF($C$3="Current Exchange rate",IF(Other_Health_data!E26=0,0,Other_Health_data!E26/ECO!O29),IF($C$3="Constant Exchange rate",IF(Other_Health_data!E26=0,0,Other_Health_data!E26/ECO!O64))))</f>
        <v>0</v>
      </c>
      <c r="G27" s="47">
        <f>IF($C$3="National Currency",IF(Other_Health_data!F26=0,0,Other_Health_data!F26),IF($C$3="Current Exchange rate",IF(Other_Health_data!F26=0,0,Other_Health_data!F26/ECO!P29),IF($C$3="Constant Exchange rate",IF(Other_Health_data!F26=0,0,Other_Health_data!F26/ECO!P64))))</f>
        <v>0</v>
      </c>
      <c r="H27" s="47">
        <f>IF($C$3="National Currency",IF(Other_Health_data!G26=0,0,Other_Health_data!G26),IF($C$3="Current Exchange rate",IF(Other_Health_data!G26=0,0,Other_Health_data!G26/ECO!Q29),IF($C$3="Constant Exchange rate",IF(Other_Health_data!G26=0,0,Other_Health_data!G26/ECO!Q64))))</f>
        <v>0</v>
      </c>
      <c r="I27" s="47">
        <f>IF($C$3="National Currency",IF(Other_Health_data!H26=0,0,Other_Health_data!H26),IF($C$3="Current Exchange rate",IF(Other_Health_data!H26=0,0,Other_Health_data!H26/ECO!R29),IF($C$3="Constant Exchange rate",IF(Other_Health_data!H26=0,0,Other_Health_data!H26/ECO!R64))))</f>
        <v>0</v>
      </c>
      <c r="J27" s="47">
        <f>IF($C$3="National Currency",IF(Other_Health_data!I26=0,0,Other_Health_data!I26),IF($C$3="Current Exchange rate",IF(Other_Health_data!I26=0,0,Other_Health_data!I26/ECO!S29),IF($C$3="Constant Exchange rate",IF(Other_Health_data!I26=0,0,Other_Health_data!I26/ECO!S64))))</f>
        <v>0</v>
      </c>
      <c r="K27" s="47">
        <f>IF($C$3="National Currency",IF(Other_Health_data!J26=0,0,Other_Health_data!J26),IF($C$3="Current Exchange rate",IF(Other_Health_data!J26=0,0,Other_Health_data!J26/ECO!T29),IF($C$3="Constant Exchange rate",IF(Other_Health_data!J26=0,0,Other_Health_data!J26/ECO!T64))))</f>
        <v>0</v>
      </c>
      <c r="L27" s="47">
        <f>IF($C$3="National Currency",IF(Other_Health_data!K26=0,0,Other_Health_data!K26),IF($C$3="Current Exchange rate",IF(Other_Health_data!K26=0,0,Other_Health_data!K26/ECO!U29),IF($C$3="Constant Exchange rate",IF(Other_Health_data!K26=0,0,Other_Health_data!K26/ECO!U64))))</f>
        <v>0</v>
      </c>
      <c r="M27" s="47">
        <f>IF($C$3="National Currency",IF(Other_Health_data!L26=0,0,Other_Health_data!L26),IF($C$3="Current Exchange rate",IF(Other_Health_data!L26=0,0,Other_Health_data!L26/ECO!V29),IF($C$3="Constant Exchange rate",IF(Other_Health_data!L26=0,0,Other_Health_data!L26/ECO!V64))))</f>
        <v>0</v>
      </c>
      <c r="N27" s="47">
        <f>IF($C$3="National Currency",IF(Other_Health_data!M26=0,0,Other_Health_data!M26),IF($C$3="Current Exchange rate",IF(Other_Health_data!M26=0,0,Other_Health_data!M26/ECO!W29),IF($C$3="Constant Exchange rate",IF(Other_Health_data!M26=0,0,Other_Health_data!M26/ECO!W64))))</f>
        <v>0</v>
      </c>
      <c r="O27" s="131">
        <f>IF($C$3="National Currency",IF(Other_Health_data!N26=0,0,Other_Health_data!N26),IF($C$3="Current Exchange rate",IF(Other_Health_data!N26=0,0,Other_Health_data!N26/ECO!X29),IF($C$3="Constant Exchange rate",IF(Other_Health_data!N26=0,0,Other_Health_data!N26/ECO!X64))))</f>
        <v>0</v>
      </c>
      <c r="P27" s="134">
        <f>IF($C$3="National Currency",IF(Other_Health_data!O26=0,0,Other_Health_data!O26),IF($C$3="Current Exchange rate",IF(Other_Health_data!O26=0,0,Other_Health_data!O26/ECO!Y29),IF($C$3="Constant Exchange rate",IF(Other_Health_data!O26=0,0,Other_Health_data!O26/ECO!Y64))))</f>
        <v>0</v>
      </c>
      <c r="Q27" s="46">
        <f t="shared" si="1"/>
        <v>0</v>
      </c>
      <c r="R27" s="61" t="str">
        <f t="shared" si="2"/>
        <v>-</v>
      </c>
      <c r="S27" s="61" t="str">
        <f t="shared" si="3"/>
        <v>-</v>
      </c>
    </row>
    <row r="28" spans="3:19" ht="15" x14ac:dyDescent="0.25">
      <c r="C28" s="155"/>
      <c r="D28" s="156"/>
      <c r="E28" s="44" t="s">
        <v>26</v>
      </c>
      <c r="F28" s="47">
        <f>IF($C$3="National Currency",IF(Other_Health_data!E27=0,0,Other_Health_data!E27),IF($C$3="Current Exchange rate",IF(Other_Health_data!E27=0,0,Other_Health_data!E27/ECO!O30),IF($C$3="Constant Exchange rate",IF(Other_Health_data!E27=0,0,Other_Health_data!E27/ECO!O65))))</f>
        <v>13.82719587333429</v>
      </c>
      <c r="G28" s="47">
        <f>IF($C$3="National Currency",IF(Other_Health_data!F27=0,0,Other_Health_data!F27),IF($C$3="Current Exchange rate",IF(Other_Health_data!F27=0,0,Other_Health_data!F27/ECO!P30),IF($C$3="Constant Exchange rate",IF(Other_Health_data!F27=0,0,Other_Health_data!F27/ECO!P65))))</f>
        <v>16.015512783682848</v>
      </c>
      <c r="H28" s="47">
        <f>IF($C$3="National Currency",IF(Other_Health_data!G27=0,0,Other_Health_data!G27),IF($C$3="Current Exchange rate",IF(Other_Health_data!G27=0,0,Other_Health_data!G27/ECO!Q30),IF($C$3="Constant Exchange rate",IF(Other_Health_data!G27=0,0,Other_Health_data!G27/ECO!Q65))))</f>
        <v>0</v>
      </c>
      <c r="I28" s="47">
        <f>IF($C$3="National Currency",IF(Other_Health_data!H27=0,0,Other_Health_data!H27),IF($C$3="Current Exchange rate",IF(Other_Health_data!H27=0,0,Other_Health_data!H27/ECO!R30),IF($C$3="Constant Exchange rate",IF(Other_Health_data!H27=0,0,Other_Health_data!H27/ECO!R65))))</f>
        <v>0</v>
      </c>
      <c r="J28" s="47">
        <f>IF($C$3="National Currency",IF(Other_Health_data!I27=0,0,Other_Health_data!I27),IF($C$3="Current Exchange rate",IF(Other_Health_data!I27=0,0,Other_Health_data!I27/ECO!S30),IF($C$3="Constant Exchange rate",IF(Other_Health_data!I27=0,0,Other_Health_data!I27/ECO!S65))))</f>
        <v>0</v>
      </c>
      <c r="K28" s="47">
        <f>IF($C$3="National Currency",IF(Other_Health_data!J27=0,0,Other_Health_data!J27),IF($C$3="Current Exchange rate",IF(Other_Health_data!J27=0,0,Other_Health_data!J27/ECO!T30),IF($C$3="Constant Exchange rate",IF(Other_Health_data!J27=0,0,Other_Health_data!J27/ECO!T65))))</f>
        <v>0</v>
      </c>
      <c r="L28" s="47">
        <f>IF($C$3="National Currency",IF(Other_Health_data!K27=0,0,Other_Health_data!K27),IF($C$3="Current Exchange rate",IF(Other_Health_data!K27=0,0,Other_Health_data!K27/ECO!U30),IF($C$3="Constant Exchange rate",IF(Other_Health_data!K27=0,0,Other_Health_data!K27/ECO!U65))))</f>
        <v>0</v>
      </c>
      <c r="M28" s="47">
        <f>IF($C$3="National Currency",IF(Other_Health_data!L27=0,0,Other_Health_data!L27),IF($C$3="Current Exchange rate",IF(Other_Health_data!L27=0,0,Other_Health_data!L27/ECO!V30),IF($C$3="Constant Exchange rate",IF(Other_Health_data!L27=0,0,Other_Health_data!L27/ECO!V65))))</f>
        <v>0</v>
      </c>
      <c r="N28" s="47">
        <f>IF($C$3="National Currency",IF(Other_Health_data!M27=0,0,Other_Health_data!M27),IF($C$3="Current Exchange rate",IF(Other_Health_data!M27=0,0,Other_Health_data!M27/ECO!W30),IF($C$3="Constant Exchange rate",IF(Other_Health_data!M27=0,0,Other_Health_data!M27/ECO!W65))))</f>
        <v>0</v>
      </c>
      <c r="O28" s="47">
        <f>IF($C$3="National Currency",IF(Other_Health_data!N27=0,0,Other_Health_data!N27),IF($C$3="Current Exchange rate",IF(Other_Health_data!N27=0,0,Other_Health_data!N27/ECO!X30),IF($C$3="Constant Exchange rate",IF(Other_Health_data!N27=0,0,Other_Health_data!N27/ECO!X65))))</f>
        <v>0</v>
      </c>
      <c r="P28" s="134">
        <f>IF($C$3="National Currency",IF(Other_Health_data!O27=0,0,Other_Health_data!O27),IF($C$3="Current Exchange rate",IF(Other_Health_data!O27=0,0,Other_Health_data!O27/ECO!Y30),IF($C$3="Constant Exchange rate",IF(Other_Health_data!O27=0,0,Other_Health_data!O27/ECO!Y65))))</f>
        <v>0</v>
      </c>
      <c r="Q28" s="46">
        <f t="shared" si="1"/>
        <v>0</v>
      </c>
      <c r="R28" s="61" t="str">
        <f t="shared" si="2"/>
        <v>-</v>
      </c>
      <c r="S28" s="61" t="str">
        <f t="shared" si="3"/>
        <v>-</v>
      </c>
    </row>
    <row r="29" spans="3:19" ht="15" x14ac:dyDescent="0.25">
      <c r="C29" s="155"/>
      <c r="D29" s="156"/>
      <c r="E29" s="44" t="s">
        <v>27</v>
      </c>
      <c r="F29" s="47">
        <f>IF($C$3="National Currency",IF(Other_Health_data!E28=0,0,Other_Health_data!E28),IF($C$3="Current Exchange rate",IF(Other_Health_data!E28=0,0,Other_Health_data!E28/ECO!O31),IF($C$3="Constant Exchange rate",IF(Other_Health_data!E28=0,0,Other_Health_data!E28/ECO!O66))))</f>
        <v>0</v>
      </c>
      <c r="G29" s="47">
        <f>IF($C$3="National Currency",IF(Other_Health_data!F28=0,0,Other_Health_data!F28),IF($C$3="Current Exchange rate",IF(Other_Health_data!F28=0,0,Other_Health_data!F28/ECO!P31),IF($C$3="Constant Exchange rate",IF(Other_Health_data!F28=0,0,Other_Health_data!F28/ECO!P66))))</f>
        <v>0</v>
      </c>
      <c r="H29" s="47">
        <f>IF($C$3="National Currency",IF(Other_Health_data!G28=0,0,Other_Health_data!G28),IF($C$3="Current Exchange rate",IF(Other_Health_data!G28=0,0,Other_Health_data!G28/ECO!Q31),IF($C$3="Constant Exchange rate",IF(Other_Health_data!G28=0,0,Other_Health_data!G28/ECO!Q66))))</f>
        <v>0.69881201956673655</v>
      </c>
      <c r="I29" s="47">
        <f>IF($C$3="National Currency",IF(Other_Health_data!H28=0,0,Other_Health_data!H28),IF($C$3="Current Exchange rate",IF(Other_Health_data!H28=0,0,Other_Health_data!H28/ECO!R31),IF($C$3="Constant Exchange rate",IF(Other_Health_data!H28=0,0,Other_Health_data!H28/ECO!R66))))</f>
        <v>0.69881201956673655</v>
      </c>
      <c r="J29" s="47">
        <f>IF($C$3="National Currency",IF(Other_Health_data!I28=0,0,Other_Health_data!I28),IF($C$3="Current Exchange rate",IF(Other_Health_data!I28=0,0,Other_Health_data!I28/ECO!S31),IF($C$3="Constant Exchange rate",IF(Other_Health_data!I28=0,0,Other_Health_data!I28/ECO!S66))))</f>
        <v>0.2</v>
      </c>
      <c r="K29" s="47">
        <f>IF($C$3="National Currency",IF(Other_Health_data!J28=0,0,Other_Health_data!J28),IF($C$3="Current Exchange rate",IF(Other_Health_data!J28=0,0,Other_Health_data!J28/ECO!T31),IF($C$3="Constant Exchange rate",IF(Other_Health_data!J28=0,0,Other_Health_data!J28/ECO!T66))))</f>
        <v>0.1</v>
      </c>
      <c r="L29" s="47">
        <f>IF($C$3="National Currency",IF(Other_Health_data!K28=0,0,Other_Health_data!K28),IF($C$3="Current Exchange rate",IF(Other_Health_data!K28=0,0,Other_Health_data!K28/ECO!U31),IF($C$3="Constant Exchange rate",IF(Other_Health_data!K28=0,0,Other_Health_data!K28/ECO!U66))))</f>
        <v>0.3</v>
      </c>
      <c r="M29" s="47">
        <f>IF($C$3="National Currency",IF(Other_Health_data!L28=0,0,Other_Health_data!L28),IF($C$3="Current Exchange rate",IF(Other_Health_data!L28=0,0,Other_Health_data!L28/ECO!V31),IF($C$3="Constant Exchange rate",IF(Other_Health_data!L28=0,0,Other_Health_data!L28/ECO!V66))))</f>
        <v>0.3</v>
      </c>
      <c r="N29" s="47">
        <f>IF($C$3="National Currency",IF(Other_Health_data!M28=0,0,Other_Health_data!M28),IF($C$3="Current Exchange rate",IF(Other_Health_data!M28=0,0,Other_Health_data!M28/ECO!W31),IF($C$3="Constant Exchange rate",IF(Other_Health_data!M28=0,0,Other_Health_data!M28/ECO!W66))))</f>
        <v>0.5</v>
      </c>
      <c r="O29" s="47">
        <f>IF($C$3="National Currency",IF(Other_Health_data!N28=0,0,Other_Health_data!N28),IF($C$3="Current Exchange rate",IF(Other_Health_data!N28=0,0,Other_Health_data!N28/ECO!X31),IF($C$3="Constant Exchange rate",IF(Other_Health_data!N28=0,0,Other_Health_data!N28/ECO!X66))))</f>
        <v>0.1</v>
      </c>
      <c r="P29" s="134">
        <f>IF($C$3="National Currency",IF(Other_Health_data!O28=0,0,Other_Health_data!O28),IF($C$3="Current Exchange rate",IF(Other_Health_data!O28=0,0,Other_Health_data!O28/ECO!Y31),IF($C$3="Constant Exchange rate",IF(Other_Health_data!O28=0,0,Other_Health_data!O28/ECO!Y66))))</f>
        <v>0.1</v>
      </c>
      <c r="Q29" s="46">
        <f t="shared" si="1"/>
        <v>3.8447293068933097E-7</v>
      </c>
      <c r="R29" s="61">
        <f t="shared" si="2"/>
        <v>-0.8</v>
      </c>
      <c r="S29" s="61" t="str">
        <f t="shared" si="3"/>
        <v>-</v>
      </c>
    </row>
    <row r="30" spans="3:19" ht="15" x14ac:dyDescent="0.25">
      <c r="C30" s="155"/>
      <c r="D30" s="156"/>
      <c r="E30" s="44" t="s">
        <v>28</v>
      </c>
      <c r="F30" s="47">
        <f>IF($C$3="National Currency",IF(Other_Health_data!E29=0,0,Other_Health_data!E29),IF($C$3="Current Exchange rate",IF(Other_Health_data!E29=0,0,Other_Health_data!E29/ECO!O32),IF($C$3="Constant Exchange rate",IF(Other_Health_data!E29=0,0,Other_Health_data!E29/ECO!O67))))</f>
        <v>0</v>
      </c>
      <c r="G30" s="47">
        <f>IF($C$3="National Currency",IF(Other_Health_data!F29=0,0,Other_Health_data!F29),IF($C$3="Current Exchange rate",IF(Other_Health_data!F29=0,0,Other_Health_data!F29/ECO!P32),IF($C$3="Constant Exchange rate",IF(Other_Health_data!F29=0,0,Other_Health_data!F29/ECO!P67))))</f>
        <v>0</v>
      </c>
      <c r="H30" s="47">
        <f>IF($C$3="National Currency",IF(Other_Health_data!G29=0,0,Other_Health_data!G29),IF($C$3="Current Exchange rate",IF(Other_Health_data!G29=0,0,Other_Health_data!G29/ECO!Q32),IF($C$3="Constant Exchange rate",IF(Other_Health_data!G29=0,0,Other_Health_data!G29/ECO!Q67))))</f>
        <v>0</v>
      </c>
      <c r="I30" s="47">
        <f>IF($C$3="National Currency",IF(Other_Health_data!H29=0,0,Other_Health_data!H29),IF($C$3="Current Exchange rate",IF(Other_Health_data!H29=0,0,Other_Health_data!H29/ECO!R32),IF($C$3="Constant Exchange rate",IF(Other_Health_data!H29=0,0,Other_Health_data!H29/ECO!R67))))</f>
        <v>0</v>
      </c>
      <c r="J30" s="47">
        <f>IF($C$3="National Currency",IF(Other_Health_data!I29=0,0,Other_Health_data!I29),IF($C$3="Current Exchange rate",IF(Other_Health_data!I29=0,0,Other_Health_data!I29/ECO!S32),IF($C$3="Constant Exchange rate",IF(Other_Health_data!I29=0,0,Other_Health_data!I29/ECO!S67))))</f>
        <v>0</v>
      </c>
      <c r="K30" s="47">
        <f>IF($C$3="National Currency",IF(Other_Health_data!J29=0,0,Other_Health_data!J29),IF($C$3="Current Exchange rate",IF(Other_Health_data!J29=0,0,Other_Health_data!J29/ECO!T32),IF($C$3="Constant Exchange rate",IF(Other_Health_data!J29=0,0,Other_Health_data!J29/ECO!T67))))</f>
        <v>0</v>
      </c>
      <c r="L30" s="47">
        <f>IF($C$3="National Currency",IF(Other_Health_data!K29=0,0,Other_Health_data!K29),IF($C$3="Current Exchange rate",IF(Other_Health_data!K29=0,0,Other_Health_data!K29/ECO!U32),IF($C$3="Constant Exchange rate",IF(Other_Health_data!K29=0,0,Other_Health_data!K29/ECO!U67))))</f>
        <v>0</v>
      </c>
      <c r="M30" s="47">
        <f>IF($C$3="National Currency",IF(Other_Health_data!L29=0,0,Other_Health_data!L29),IF($C$3="Current Exchange rate",IF(Other_Health_data!L29=0,0,Other_Health_data!L29/ECO!V32),IF($C$3="Constant Exchange rate",IF(Other_Health_data!L29=0,0,Other_Health_data!L29/ECO!V67))))</f>
        <v>0</v>
      </c>
      <c r="N30" s="47">
        <f>IF($C$3="National Currency",IF(Other_Health_data!M29=0,0,Other_Health_data!M29),IF($C$3="Current Exchange rate",IF(Other_Health_data!M29=0,0,Other_Health_data!M29/ECO!W32),IF($C$3="Constant Exchange rate",IF(Other_Health_data!M29=0,0,Other_Health_data!M29/ECO!W67))))</f>
        <v>0</v>
      </c>
      <c r="O30" s="47">
        <f>IF($C$3="National Currency",IF(Other_Health_data!N29=0,0,Other_Health_data!N29),IF($C$3="Current Exchange rate",IF(Other_Health_data!N29=0,0,Other_Health_data!N29/ECO!X32),IF($C$3="Constant Exchange rate",IF(Other_Health_data!N29=0,0,Other_Health_data!N29/ECO!X67))))</f>
        <v>0</v>
      </c>
      <c r="P30" s="134">
        <f>IF($C$3="National Currency",IF(Other_Health_data!O29=0,0,Other_Health_data!O29),IF($C$3="Current Exchange rate",IF(Other_Health_data!O29=0,0,Other_Health_data!O29/ECO!Y32),IF($C$3="Constant Exchange rate",IF(Other_Health_data!O29=0,0,Other_Health_data!O29/ECO!Y67))))</f>
        <v>0</v>
      </c>
      <c r="Q30" s="46">
        <f t="shared" si="1"/>
        <v>0</v>
      </c>
      <c r="R30" s="61" t="str">
        <f t="shared" si="2"/>
        <v>-</v>
      </c>
      <c r="S30" s="61" t="str">
        <f t="shared" si="3"/>
        <v>-</v>
      </c>
    </row>
    <row r="31" spans="3:19" ht="15" x14ac:dyDescent="0.25">
      <c r="C31" s="155"/>
      <c r="D31" s="156"/>
      <c r="E31" s="44" t="s">
        <v>29</v>
      </c>
      <c r="F31" s="47">
        <f>IF($C$3="National Currency",IF(Other_Health_data!E30=0,0,Other_Health_data!E30),IF($C$3="Current Exchange rate",IF(Other_Health_data!E30=0,0,Other_Health_data!E30/ECO!O33),IF($C$3="Constant Exchange rate",IF(Other_Health_data!E30=0,0,Other_Health_data!E30/ECO!O68))))</f>
        <v>0</v>
      </c>
      <c r="G31" s="47">
        <f>IF($C$3="National Currency",IF(Other_Health_data!F30=0,0,Other_Health_data!F30),IF($C$3="Current Exchange rate",IF(Other_Health_data!F30=0,0,Other_Health_data!F30/ECO!P33),IF($C$3="Constant Exchange rate",IF(Other_Health_data!F30=0,0,Other_Health_data!F30/ECO!P68))))</f>
        <v>0</v>
      </c>
      <c r="H31" s="47">
        <f>IF($C$3="National Currency",IF(Other_Health_data!G30=0,0,Other_Health_data!G30),IF($C$3="Current Exchange rate",IF(Other_Health_data!G30=0,0,Other_Health_data!G30/ECO!Q33),IF($C$3="Constant Exchange rate",IF(Other_Health_data!G30=0,0,Other_Health_data!G30/ECO!Q68))))</f>
        <v>0</v>
      </c>
      <c r="I31" s="47">
        <f>IF($C$3="National Currency",IF(Other_Health_data!H30=0,0,Other_Health_data!H30),IF($C$3="Current Exchange rate",IF(Other_Health_data!H30=0,0,Other_Health_data!H30/ECO!R33),IF($C$3="Constant Exchange rate",IF(Other_Health_data!H30=0,0,Other_Health_data!H30/ECO!R68))))</f>
        <v>0</v>
      </c>
      <c r="J31" s="47">
        <f>IF($C$3="National Currency",IF(Other_Health_data!I30=0,0,Other_Health_data!I30),IF($C$3="Current Exchange rate",IF(Other_Health_data!I30=0,0,Other_Health_data!I30/ECO!S33),IF($C$3="Constant Exchange rate",IF(Other_Health_data!I30=0,0,Other_Health_data!I30/ECO!S68))))</f>
        <v>0</v>
      </c>
      <c r="K31" s="47">
        <f>IF($C$3="National Currency",IF(Other_Health_data!J30=0,0,Other_Health_data!J30),IF($C$3="Current Exchange rate",IF(Other_Health_data!J30=0,0,Other_Health_data!J30/ECO!T33),IF($C$3="Constant Exchange rate",IF(Other_Health_data!J30=0,0,Other_Health_data!J30/ECO!T68))))</f>
        <v>0</v>
      </c>
      <c r="L31" s="47">
        <f>IF($C$3="National Currency",IF(Other_Health_data!K30=0,0,Other_Health_data!K30),IF($C$3="Current Exchange rate",IF(Other_Health_data!K30=0,0,Other_Health_data!K30/ECO!U33),IF($C$3="Constant Exchange rate",IF(Other_Health_data!K30=0,0,Other_Health_data!K30/ECO!U68))))</f>
        <v>0</v>
      </c>
      <c r="M31" s="47">
        <f>IF($C$3="National Currency",IF(Other_Health_data!L30=0,0,Other_Health_data!L30),IF($C$3="Current Exchange rate",IF(Other_Health_data!L30=0,0,Other_Health_data!L30/ECO!V33),IF($C$3="Constant Exchange rate",IF(Other_Health_data!L30=0,0,Other_Health_data!L30/ECO!V68))))</f>
        <v>0</v>
      </c>
      <c r="N31" s="47">
        <f>IF($C$3="National Currency",IF(Other_Health_data!M30=0,0,Other_Health_data!M30),IF($C$3="Current Exchange rate",IF(Other_Health_data!M30=0,0,Other_Health_data!M30/ECO!W33),IF($C$3="Constant Exchange rate",IF(Other_Health_data!M30=0,0,Other_Health_data!M30/ECO!W68))))</f>
        <v>0</v>
      </c>
      <c r="O31" s="47">
        <f>IF($C$3="National Currency",IF(Other_Health_data!N30=0,0,Other_Health_data!N30),IF($C$3="Current Exchange rate",IF(Other_Health_data!N30=0,0,Other_Health_data!N30/ECO!X33),IF($C$3="Constant Exchange rate",IF(Other_Health_data!N30=0,0,Other_Health_data!N30/ECO!X68))))</f>
        <v>0</v>
      </c>
      <c r="P31" s="134">
        <f>IF($C$3="National Currency",IF(Other_Health_data!O30=0,0,Other_Health_data!O30),IF($C$3="Current Exchange rate",IF(Other_Health_data!O30=0,0,Other_Health_data!O30/ECO!Y33),IF($C$3="Constant Exchange rate",IF(Other_Health_data!O30=0,0,Other_Health_data!O30/ECO!Y68))))</f>
        <v>0</v>
      </c>
      <c r="Q31" s="46">
        <f t="shared" si="1"/>
        <v>0</v>
      </c>
      <c r="R31" s="61" t="str">
        <f t="shared" si="2"/>
        <v>-</v>
      </c>
      <c r="S31" s="61" t="str">
        <f t="shared" si="3"/>
        <v>-</v>
      </c>
    </row>
    <row r="32" spans="3:19" ht="15" x14ac:dyDescent="0.25">
      <c r="C32" s="155"/>
      <c r="D32" s="156"/>
      <c r="E32" s="44" t="s">
        <v>30</v>
      </c>
      <c r="F32" s="47">
        <f>IF($C$3="National Currency",IF(Other_Health_data!E31=0,0,Other_Health_data!E31),IF($C$3="Current Exchange rate",IF(Other_Health_data!E31=0,0,Other_Health_data!E31/ECO!O34),IF($C$3="Constant Exchange rate",IF(Other_Health_data!E31=0,0,Other_Health_data!E31/ECO!O69))))</f>
        <v>0</v>
      </c>
      <c r="G32" s="47">
        <f>IF($C$3="National Currency",IF(Other_Health_data!F31=0,0,Other_Health_data!F31),IF($C$3="Current Exchange rate",IF(Other_Health_data!F31=0,0,Other_Health_data!F31/ECO!P34),IF($C$3="Constant Exchange rate",IF(Other_Health_data!F31=0,0,Other_Health_data!F31/ECO!P69))))</f>
        <v>0</v>
      </c>
      <c r="H32" s="47">
        <f>IF($C$3="National Currency",IF(Other_Health_data!G31=0,0,Other_Health_data!G31),IF($C$3="Current Exchange rate",IF(Other_Health_data!G31=0,0,Other_Health_data!G31/ECO!Q34),IF($C$3="Constant Exchange rate",IF(Other_Health_data!G31=0,0,Other_Health_data!G31/ECO!Q69))))</f>
        <v>0</v>
      </c>
      <c r="I32" s="47">
        <f>IF($C$3="National Currency",IF(Other_Health_data!H31=0,0,Other_Health_data!H31),IF($C$3="Current Exchange rate",IF(Other_Health_data!H31=0,0,Other_Health_data!H31/ECO!R34),IF($C$3="Constant Exchange rate",IF(Other_Health_data!H31=0,0,Other_Health_data!H31/ECO!R69))))</f>
        <v>0</v>
      </c>
      <c r="J32" s="47">
        <f>IF($C$3="National Currency",IF(Other_Health_data!I31=0,0,Other_Health_data!I31),IF($C$3="Current Exchange rate",IF(Other_Health_data!I31=0,0,Other_Health_data!I31/ECO!S34),IF($C$3="Constant Exchange rate",IF(Other_Health_data!I31=0,0,Other_Health_data!I31/ECO!S69))))</f>
        <v>0</v>
      </c>
      <c r="K32" s="47">
        <f>IF($C$3="National Currency",IF(Other_Health_data!J31=0,0,Other_Health_data!J31),IF($C$3="Current Exchange rate",IF(Other_Health_data!J31=0,0,Other_Health_data!J31/ECO!T34),IF($C$3="Constant Exchange rate",IF(Other_Health_data!J31=0,0,Other_Health_data!J31/ECO!T69))))</f>
        <v>0</v>
      </c>
      <c r="L32" s="47">
        <f>IF($C$3="National Currency",IF(Other_Health_data!K31=0,0,Other_Health_data!K31),IF($C$3="Current Exchange rate",IF(Other_Health_data!K31=0,0,Other_Health_data!K31/ECO!U34),IF($C$3="Constant Exchange rate",IF(Other_Health_data!K31=0,0,Other_Health_data!K31/ECO!U69))))</f>
        <v>0</v>
      </c>
      <c r="M32" s="47">
        <f>IF($C$3="National Currency",IF(Other_Health_data!L31=0,0,Other_Health_data!L31),IF($C$3="Current Exchange rate",IF(Other_Health_data!L31=0,0,Other_Health_data!L31/ECO!V34),IF($C$3="Constant Exchange rate",IF(Other_Health_data!L31=0,0,Other_Health_data!L31/ECO!V69))))</f>
        <v>0</v>
      </c>
      <c r="N32" s="47">
        <f>IF($C$3="National Currency",IF(Other_Health_data!M31=0,0,Other_Health_data!M31),IF($C$3="Current Exchange rate",IF(Other_Health_data!M31=0,0,Other_Health_data!M31/ECO!W34),IF($C$3="Constant Exchange rate",IF(Other_Health_data!M31=0,0,Other_Health_data!M31/ECO!W69))))</f>
        <v>106.52920962199313</v>
      </c>
      <c r="O32" s="131">
        <f>IF($C$3="National Currency",IF(Other_Health_data!N31=0,0,Other_Health_data!N31),IF($C$3="Current Exchange rate",IF(Other_Health_data!N31=0,0,Other_Health_data!N31/ECO!X34),IF($C$3="Constant Exchange rate",IF(Other_Health_data!N31=0,0,Other_Health_data!N31/ECO!X69))))</f>
        <v>104.47006715932889</v>
      </c>
      <c r="P32" s="134">
        <f>IF($C$3="National Currency",IF(Other_Health_data!O31=0,0,Other_Health_data!O31),IF($C$3="Current Exchange rate",IF(Other_Health_data!O31=0,0,Other_Health_data!O31/ECO!Y34),IF($C$3="Constant Exchange rate",IF(Other_Health_data!O31=0,0,Other_Health_data!O31/ECO!Y69))))</f>
        <v>0</v>
      </c>
      <c r="Q32" s="46">
        <f t="shared" si="1"/>
        <v>4.0165912890058401E-4</v>
      </c>
      <c r="R32" s="61">
        <f t="shared" si="2"/>
        <v>-1.9329369568880428E-2</v>
      </c>
      <c r="S32" s="61" t="str">
        <f t="shared" si="3"/>
        <v>-</v>
      </c>
    </row>
    <row r="33" spans="3:19" ht="15" x14ac:dyDescent="0.25">
      <c r="C33" s="155"/>
      <c r="D33" s="156"/>
      <c r="E33" s="44" t="s">
        <v>31</v>
      </c>
      <c r="F33" s="47">
        <f>IF($C$3="National Currency",IF(Other_Health_data!E32=0,0,Other_Health_data!E32),IF($C$3="Current Exchange rate",IF(Other_Health_data!E32=0,0,Other_Health_data!E32/ECO!O35),IF($C$3="Constant Exchange rate",IF(Other_Health_data!E32=0,0,Other_Health_data!E32/ECO!O70))))</f>
        <v>0</v>
      </c>
      <c r="G33" s="47">
        <f>IF($C$3="National Currency",IF(Other_Health_data!F32=0,0,Other_Health_data!F32),IF($C$3="Current Exchange rate",IF(Other_Health_data!F32=0,0,Other_Health_data!F32/ECO!P35),IF($C$3="Constant Exchange rate",IF(Other_Health_data!F32=0,0,Other_Health_data!F32/ECO!P70))))</f>
        <v>0</v>
      </c>
      <c r="H33" s="47">
        <f>IF($C$3="National Currency",IF(Other_Health_data!G32=0,0,Other_Health_data!G32),IF($C$3="Current Exchange rate",IF(Other_Health_data!G32=0,0,Other_Health_data!G32/ECO!Q35),IF($C$3="Constant Exchange rate",IF(Other_Health_data!G32=0,0,Other_Health_data!G32/ECO!Q70))))</f>
        <v>169.965</v>
      </c>
      <c r="I33" s="47">
        <f>IF($C$3="National Currency",IF(Other_Health_data!H32=0,0,Other_Health_data!H32),IF($C$3="Current Exchange rate",IF(Other_Health_data!H32=0,0,Other_Health_data!H32/ECO!R35),IF($C$3="Constant Exchange rate",IF(Other_Health_data!H32=0,0,Other_Health_data!H32/ECO!R70))))</f>
        <v>186.364</v>
      </c>
      <c r="J33" s="47">
        <f>IF($C$3="National Currency",IF(Other_Health_data!I32=0,0,Other_Health_data!I32),IF($C$3="Current Exchange rate",IF(Other_Health_data!I32=0,0,Other_Health_data!I32/ECO!S35),IF($C$3="Constant Exchange rate",IF(Other_Health_data!I32=0,0,Other_Health_data!I32/ECO!S70))))</f>
        <v>185.77500000000001</v>
      </c>
      <c r="K33" s="47">
        <f>IF($C$3="National Currency",IF(Other_Health_data!J32=0,0,Other_Health_data!J32),IF($C$3="Current Exchange rate",IF(Other_Health_data!J32=0,0,Other_Health_data!J32/ECO!T35),IF($C$3="Constant Exchange rate",IF(Other_Health_data!J32=0,0,Other_Health_data!J32/ECO!T70))))</f>
        <v>194.233</v>
      </c>
      <c r="L33" s="47">
        <f>IF($C$3="National Currency",IF(Other_Health_data!K32=0,0,Other_Health_data!K32),IF($C$3="Current Exchange rate",IF(Other_Health_data!K32=0,0,Other_Health_data!K32/ECO!U35),IF($C$3="Constant Exchange rate",IF(Other_Health_data!K32=0,0,Other_Health_data!K32/ECO!U70))))</f>
        <v>198.613</v>
      </c>
      <c r="M33" s="47">
        <f>IF($C$3="National Currency",IF(Other_Health_data!L32=0,0,Other_Health_data!L32),IF($C$3="Current Exchange rate",IF(Other_Health_data!L32=0,0,Other_Health_data!L32/ECO!V35),IF($C$3="Constant Exchange rate",IF(Other_Health_data!L32=0,0,Other_Health_data!L32/ECO!V70))))</f>
        <v>185.191</v>
      </c>
      <c r="N33" s="47">
        <f>IF($C$3="National Currency",IF(Other_Health_data!M32=0,0,Other_Health_data!M32),IF($C$3="Current Exchange rate",IF(Other_Health_data!M32=0,0,Other_Health_data!M32/ECO!W35),IF($C$3="Constant Exchange rate",IF(Other_Health_data!M32=0,0,Other_Health_data!M32/ECO!W70))))</f>
        <v>182.34899999999999</v>
      </c>
      <c r="O33" s="47">
        <f>IF($C$3="National Currency",IF(Other_Health_data!N32=0,0,Other_Health_data!N32),IF($C$3="Current Exchange rate",IF(Other_Health_data!N32=0,0,Other_Health_data!N32/ECO!X35),IF($C$3="Constant Exchange rate",IF(Other_Health_data!N32=0,0,Other_Health_data!N32/ECO!X70))))</f>
        <v>181.14814247999999</v>
      </c>
      <c r="P33" s="134">
        <f>IF($C$3="National Currency",IF(Other_Health_data!O32=0,0,Other_Health_data!O32),IF($C$3="Current Exchange rate",IF(Other_Health_data!O32=0,0,Other_Health_data!O32/ECO!Y35),IF($C$3="Constant Exchange rate",IF(Other_Health_data!O32=0,0,Other_Health_data!O32/ECO!Y70))))</f>
        <v>176.43744855</v>
      </c>
      <c r="Q33" s="46">
        <f t="shared" si="1"/>
        <v>6.9646557228214079E-4</v>
      </c>
      <c r="R33" s="61">
        <f t="shared" si="2"/>
        <v>-6.5854900218811352E-3</v>
      </c>
      <c r="S33" s="61" t="str">
        <f t="shared" si="3"/>
        <v>-</v>
      </c>
    </row>
    <row r="34" spans="3:19" ht="15" x14ac:dyDescent="0.25">
      <c r="C34" s="155"/>
      <c r="D34" s="156"/>
      <c r="E34" s="44" t="s">
        <v>32</v>
      </c>
      <c r="F34" s="47">
        <f>IF($C$3="National Currency",IF(Other_Health_data!E33=0,0,Other_Health_data!E33),IF($C$3="Current Exchange rate",IF(Other_Health_data!E33=0,0,Other_Health_data!E33/ECO!O36),IF($C$3="Constant Exchange rate",IF(Other_Health_data!E33=0,0,Other_Health_data!E33/ECO!O71))))</f>
        <v>0.34234424980959638</v>
      </c>
      <c r="G34" s="131">
        <f>IF($C$3="National Currency",IF(Other_Health_data!F33=0,0,Other_Health_data!F33),IF($C$3="Current Exchange rate",IF(Other_Health_data!F33=0,0,Other_Health_data!F33/ECO!P36),IF($C$3="Constant Exchange rate",IF(Other_Health_data!F33=0,0,Other_Health_data!F33/ECO!P71))))</f>
        <v>0.39095570892886261</v>
      </c>
      <c r="H34" s="131">
        <f>IF($C$3="National Currency",IF(Other_Health_data!G33=0,0,Other_Health_data!G33),IF($C$3="Current Exchange rate",IF(Other_Health_data!G33=0,0,Other_Health_data!G33/ECO!Q36),IF($C$3="Constant Exchange rate",IF(Other_Health_data!G33=0,0,Other_Health_data!G33/ECO!Q71))))</f>
        <v>0.45192741244273688</v>
      </c>
      <c r="I34" s="131">
        <f>IF($C$3="National Currency",IF(Other_Health_data!H33=0,0,Other_Health_data!H33),IF($C$3="Current Exchange rate",IF(Other_Health_data!H33=0,0,Other_Health_data!H33/ECO!R36),IF($C$3="Constant Exchange rate",IF(Other_Health_data!H33=0,0,Other_Health_data!H33/ECO!R71))))</f>
        <v>0.4488725780968485</v>
      </c>
      <c r="J34" s="131">
        <f>IF($C$3="National Currency",IF(Other_Health_data!I33=0,0,Other_Health_data!I33),IF($C$3="Current Exchange rate",IF(Other_Health_data!I33=0,0,Other_Health_data!I33/ECO!S36),IF($C$3="Constant Exchange rate",IF(Other_Health_data!I33=0,0,Other_Health_data!I33/ECO!S71))))</f>
        <v>0.4250338844002487</v>
      </c>
      <c r="K34" s="47">
        <f>IF($C$3="National Currency",IF(Other_Health_data!J33=0,0,Other_Health_data!J33),IF($C$3="Current Exchange rate",IF(Other_Health_data!J33=0,0,Other_Health_data!J33/ECO!T36),IF($C$3="Constant Exchange rate",IF(Other_Health_data!J33=0,0,Other_Health_data!J33/ECO!T71))))</f>
        <v>0.42489908646696412</v>
      </c>
      <c r="L34" s="47">
        <f>IF($C$3="National Currency",IF(Other_Health_data!K33=0,0,Other_Health_data!K33),IF($C$3="Current Exchange rate",IF(Other_Health_data!K33=0,0,Other_Health_data!K33/ECO!U36),IF($C$3="Constant Exchange rate",IF(Other_Health_data!K33=0,0,Other_Health_data!K33/ECO!U71))))</f>
        <v>0.33833880807132805</v>
      </c>
      <c r="M34" s="47">
        <f>IF($C$3="National Currency",IF(Other_Health_data!L33=0,0,Other_Health_data!L33),IF($C$3="Current Exchange rate",IF(Other_Health_data!L33=0,0,Other_Health_data!L33/ECO!V36),IF($C$3="Constant Exchange rate",IF(Other_Health_data!L33=0,0,Other_Health_data!L33/ECO!V71))))</f>
        <v>0.305322323225314</v>
      </c>
      <c r="N34" s="47">
        <f>IF($C$3="National Currency",IF(Other_Health_data!M33=0,0,Other_Health_data!M33),IF($C$3="Current Exchange rate",IF(Other_Health_data!M33=0,0,Other_Health_data!M33/ECO!W36),IF($C$3="Constant Exchange rate",IF(Other_Health_data!M33=0,0,Other_Health_data!M33/ECO!W71))))</f>
        <v>0.56249296883788957</v>
      </c>
      <c r="O34" s="131">
        <f>IF($C$3="National Currency",IF(Other_Health_data!N33=0,0,Other_Health_data!N33),IF($C$3="Current Exchange rate",IF(Other_Health_data!N33=0,0,Other_Health_data!N33/ECO!X36),IF($C$3="Constant Exchange rate",IF(Other_Health_data!N33=0,0,Other_Health_data!N33/ECO!X71))))</f>
        <v>0.55915902482666069</v>
      </c>
      <c r="P34" s="134">
        <f>IF($C$3="National Currency",IF(Other_Health_data!O33=0,0,Other_Health_data!O33),IF($C$3="Current Exchange rate",IF(Other_Health_data!O33=0,0,Other_Health_data!O33/ECO!Y36),IF($C$3="Constant Exchange rate",IF(Other_Health_data!O33=0,0,Other_Health_data!O33/ECO!Y71))))</f>
        <v>0</v>
      </c>
      <c r="Q34" s="46">
        <f t="shared" si="1"/>
        <v>2.149815089964946E-6</v>
      </c>
      <c r="R34" s="61">
        <f t="shared" si="2"/>
        <v>-5.92708566316269E-3</v>
      </c>
      <c r="S34" s="61">
        <f t="shared" si="3"/>
        <v>0.63332384036726608</v>
      </c>
    </row>
    <row r="35" spans="3:19" ht="15" x14ac:dyDescent="0.25">
      <c r="C35" s="155"/>
      <c r="D35" s="156"/>
      <c r="E35" s="44" t="s">
        <v>33</v>
      </c>
      <c r="F35" s="47">
        <f>IF($C$3="National Currency",IF(Other_Health_data!E34=0,0,Other_Health_data!E34),IF($C$3="Current Exchange rate",IF(Other_Health_data!E34=0,0,Other_Health_data!E34/ECO!O37),IF($C$3="Constant Exchange rate",IF(Other_Health_data!E34=0,0,Other_Health_data!E34/ECO!O72))))</f>
        <v>0</v>
      </c>
      <c r="G35" s="47">
        <f>IF($C$3="National Currency",IF(Other_Health_data!F34=0,0,Other_Health_data!F34),IF($C$3="Current Exchange rate",IF(Other_Health_data!F34=0,0,Other_Health_data!F34/ECO!P37),IF($C$3="Constant Exchange rate",IF(Other_Health_data!F34=0,0,Other_Health_data!F34/ECO!P72))))</f>
        <v>0</v>
      </c>
      <c r="H35" s="47">
        <f>IF($C$3="National Currency",IF(Other_Health_data!G34=0,0,Other_Health_data!G34),IF($C$3="Current Exchange rate",IF(Other_Health_data!G34=0,0,Other_Health_data!G34/ECO!Q37),IF($C$3="Constant Exchange rate",IF(Other_Health_data!G34=0,0,Other_Health_data!G34/ECO!Q72))))</f>
        <v>0</v>
      </c>
      <c r="I35" s="47">
        <f>IF($C$3="National Currency",IF(Other_Health_data!H34=0,0,Other_Health_data!H34),IF($C$3="Current Exchange rate",IF(Other_Health_data!H34=0,0,Other_Health_data!H34/ECO!R37),IF($C$3="Constant Exchange rate",IF(Other_Health_data!H34=0,0,Other_Health_data!H34/ECO!R72))))</f>
        <v>0</v>
      </c>
      <c r="J35" s="47">
        <f>IF($C$3="National Currency",IF(Other_Health_data!I34=0,0,Other_Health_data!I34),IF($C$3="Current Exchange rate",IF(Other_Health_data!I34=0,0,Other_Health_data!I34/ECO!S37),IF($C$3="Constant Exchange rate",IF(Other_Health_data!I34=0,0,Other_Health_data!I34/ECO!S72))))</f>
        <v>0</v>
      </c>
      <c r="K35" s="47">
        <f>IF($C$3="National Currency",IF(Other_Health_data!J34=0,0,Other_Health_data!J34),IF($C$3="Current Exchange rate",IF(Other_Health_data!J34=0,0,Other_Health_data!J34/ECO!T37),IF($C$3="Constant Exchange rate",IF(Other_Health_data!J34=0,0,Other_Health_data!J34/ECO!T72))))</f>
        <v>0</v>
      </c>
      <c r="L35" s="47">
        <f>IF($C$3="National Currency",IF(Other_Health_data!K34=0,0,Other_Health_data!K34),IF($C$3="Current Exchange rate",IF(Other_Health_data!K34=0,0,Other_Health_data!K34/ECO!U37),IF($C$3="Constant Exchange rate",IF(Other_Health_data!K34=0,0,Other_Health_data!K34/ECO!U72))))</f>
        <v>0</v>
      </c>
      <c r="M35" s="47">
        <f>IF($C$3="National Currency",IF(Other_Health_data!L34=0,0,Other_Health_data!L34),IF($C$3="Current Exchange rate",IF(Other_Health_data!L34=0,0,Other_Health_data!L34/ECO!V37),IF($C$3="Constant Exchange rate",IF(Other_Health_data!L34=0,0,Other_Health_data!L34/ECO!V72))))</f>
        <v>0</v>
      </c>
      <c r="N35" s="47">
        <f>IF($C$3="National Currency",IF(Other_Health_data!M34=0,0,Other_Health_data!M34),IF($C$3="Current Exchange rate",IF(Other_Health_data!M34=0,0,Other_Health_data!M34/ECO!W37),IF($C$3="Constant Exchange rate",IF(Other_Health_data!M34=0,0,Other_Health_data!M34/ECO!W72))))</f>
        <v>0</v>
      </c>
      <c r="O35" s="47">
        <f>IF($C$3="National Currency",IF(Other_Health_data!N34=0,0,Other_Health_data!N34),IF($C$3="Current Exchange rate",IF(Other_Health_data!N34=0,0,Other_Health_data!N34/ECO!X37),IF($C$3="Constant Exchange rate",IF(Other_Health_data!N34=0,0,Other_Health_data!N34/ECO!X72))))</f>
        <v>0</v>
      </c>
      <c r="P35" s="134">
        <f>IF($C$3="National Currency",IF(Other_Health_data!O34=0,0,Other_Health_data!O34),IF($C$3="Current Exchange rate",IF(Other_Health_data!O34=0,0,Other_Health_data!O34/ECO!Y37),IF($C$3="Constant Exchange rate",IF(Other_Health_data!O34=0,0,Other_Health_data!O34/ECO!Y72))))</f>
        <v>0</v>
      </c>
      <c r="Q35" s="46">
        <f t="shared" si="1"/>
        <v>0</v>
      </c>
      <c r="R35" s="61" t="str">
        <f t="shared" si="2"/>
        <v>-</v>
      </c>
      <c r="S35" s="61" t="str">
        <f t="shared" si="3"/>
        <v>-</v>
      </c>
    </row>
    <row r="36" spans="3:19" ht="15" x14ac:dyDescent="0.25">
      <c r="C36" s="155"/>
      <c r="D36" s="156"/>
      <c r="E36" s="44" t="s">
        <v>34</v>
      </c>
      <c r="F36" s="47">
        <f>IF($C$3="National Currency",IF(Other_Health_data!E35=0,0,Other_Health_data!E35),IF($C$3="Current Exchange rate",IF(Other_Health_data!E35=0,0,Other_Health_data!E35/ECO!O38),IF($C$3="Constant Exchange rate",IF(Other_Health_data!E35=0,0,Other_Health_data!E35/ECO!O73))))</f>
        <v>3.4200867534200867</v>
      </c>
      <c r="G36" s="47">
        <f>IF($C$3="National Currency",IF(Other_Health_data!F35=0,0,Other_Health_data!F35),IF($C$3="Current Exchange rate",IF(Other_Health_data!F35=0,0,Other_Health_data!F35/ECO!P38),IF($C$3="Constant Exchange rate",IF(Other_Health_data!F35=0,0,Other_Health_data!F35/ECO!P73))))</f>
        <v>3.4029227557411272</v>
      </c>
      <c r="H36" s="47">
        <f>IF($C$3="National Currency",IF(Other_Health_data!G35=0,0,Other_Health_data!G35),IF($C$3="Current Exchange rate",IF(Other_Health_data!G35=0,0,Other_Health_data!G35/ECO!Q38),IF($C$3="Constant Exchange rate",IF(Other_Health_data!G35=0,0,Other_Health_data!G35/ECO!Q73))))</f>
        <v>8.9384076114171265</v>
      </c>
      <c r="I36" s="47">
        <f>IF($C$3="National Currency",IF(Other_Health_data!H35=0,0,Other_Health_data!H35),IF($C$3="Current Exchange rate",IF(Other_Health_data!H35=0,0,Other_Health_data!H35/ECO!R38),IF($C$3="Constant Exchange rate",IF(Other_Health_data!H35=0,0,Other_Health_data!H35/ECO!R73))))</f>
        <v>12</v>
      </c>
      <c r="J36" s="47">
        <f>IF($C$3="National Currency",IF(Other_Health_data!I35=0,0,Other_Health_data!I35),IF($C$3="Current Exchange rate",IF(Other_Health_data!I35=0,0,Other_Health_data!I35/ECO!S38),IF($C$3="Constant Exchange rate",IF(Other_Health_data!I35=0,0,Other_Health_data!I35/ECO!S73))))</f>
        <v>12</v>
      </c>
      <c r="K36" s="47">
        <f>IF($C$3="National Currency",IF(Other_Health_data!J35=0,0,Other_Health_data!J35),IF($C$3="Current Exchange rate",IF(Other_Health_data!J35=0,0,Other_Health_data!J35/ECO!T38),IF($C$3="Constant Exchange rate",IF(Other_Health_data!J35=0,0,Other_Health_data!J35/ECO!T73))))</f>
        <v>13</v>
      </c>
      <c r="L36" s="47">
        <f>IF($C$3="National Currency",IF(Other_Health_data!K35=0,0,Other_Health_data!K35),IF($C$3="Current Exchange rate",IF(Other_Health_data!K35=0,0,Other_Health_data!K35/ECO!U38),IF($C$3="Constant Exchange rate",IF(Other_Health_data!K35=0,0,Other_Health_data!K35/ECO!U73))))</f>
        <v>15</v>
      </c>
      <c r="M36" s="47">
        <f>IF($C$3="National Currency",IF(Other_Health_data!L35=0,0,Other_Health_data!L35),IF($C$3="Current Exchange rate",IF(Other_Health_data!L35=0,0,Other_Health_data!L35/ECO!V38),IF($C$3="Constant Exchange rate",IF(Other_Health_data!L35=0,0,Other_Health_data!L35/ECO!V73))))</f>
        <v>13</v>
      </c>
      <c r="N36" s="47">
        <f>IF($C$3="National Currency",IF(Other_Health_data!M35=0,0,Other_Health_data!M35),IF($C$3="Current Exchange rate",IF(Other_Health_data!M35=0,0,Other_Health_data!M35/ECO!W38),IF($C$3="Constant Exchange rate",IF(Other_Health_data!M35=0,0,Other_Health_data!M35/ECO!W73))))</f>
        <v>17</v>
      </c>
      <c r="O36" s="47">
        <f>IF($C$3="National Currency",IF(Other_Health_data!N35=0,0,Other_Health_data!N35),IF($C$3="Current Exchange rate",IF(Other_Health_data!N35=0,0,Other_Health_data!N35/ECO!X38),IF($C$3="Constant Exchange rate",IF(Other_Health_data!N35=0,0,Other_Health_data!N35/ECO!X73))))</f>
        <v>17.5</v>
      </c>
      <c r="P36" s="134">
        <f>IF($C$3="National Currency",IF(Other_Health_data!O35=0,0,Other_Health_data!O35),IF($C$3="Current Exchange rate",IF(Other_Health_data!O35=0,0,Other_Health_data!O35/ECO!Y38),IF($C$3="Constant Exchange rate",IF(Other_Health_data!O35=0,0,Other_Health_data!O35/ECO!Y73))))</f>
        <v>0</v>
      </c>
      <c r="Q36" s="46">
        <f t="shared" si="1"/>
        <v>6.7282762870632913E-5</v>
      </c>
      <c r="R36" s="61">
        <f t="shared" si="2"/>
        <v>2.9411764705882248E-2</v>
      </c>
      <c r="S36" s="61">
        <f t="shared" si="3"/>
        <v>4.1168292682926833</v>
      </c>
    </row>
    <row r="37" spans="3:19" ht="15" x14ac:dyDescent="0.25">
      <c r="C37" s="155"/>
      <c r="D37" s="156"/>
      <c r="E37" s="44" t="s">
        <v>40</v>
      </c>
      <c r="F37" s="47">
        <f>IF($C$3="National Currency",IF(Other_Health_data!E36=0,0,Other_Health_data!E36),IF($C$3="Current Exchange rate",IF(Other_Health_data!E36=0,0,Other_Health_data!E36/ECO!O39),IF($C$3="Constant Exchange rate",IF(Other_Health_data!E36=0,0,Other_Health_data!E36/ECO!O74))))</f>
        <v>0</v>
      </c>
      <c r="G37" s="47">
        <f>IF($C$3="National Currency",IF(Other_Health_data!F36=0,0,Other_Health_data!F36),IF($C$3="Current Exchange rate",IF(Other_Health_data!F36=0,0,Other_Health_data!F36/ECO!P39),IF($C$3="Constant Exchange rate",IF(Other_Health_data!F36=0,0,Other_Health_data!F36/ECO!P74))))</f>
        <v>0</v>
      </c>
      <c r="H37" s="47">
        <f>IF($C$3="National Currency",IF(Other_Health_data!G36=0,0,Other_Health_data!G36),IF($C$3="Current Exchange rate",IF(Other_Health_data!G36=0,0,Other_Health_data!G36/ECO!Q39),IF($C$3="Constant Exchange rate",IF(Other_Health_data!G36=0,0,Other_Health_data!G36/ECO!Q74))))</f>
        <v>0</v>
      </c>
      <c r="I37" s="47">
        <f>IF($C$3="National Currency",IF(Other_Health_data!H36=0,0,Other_Health_data!H36),IF($C$3="Current Exchange rate",IF(Other_Health_data!H36=0,0,Other_Health_data!H36/ECO!R39),IF($C$3="Constant Exchange rate",IF(Other_Health_data!H36=0,0,Other_Health_data!H36/ECO!R74))))</f>
        <v>0</v>
      </c>
      <c r="J37" s="47">
        <f>IF($C$3="National Currency",IF(Other_Health_data!I36=0,0,Other_Health_data!I36),IF($C$3="Current Exchange rate",IF(Other_Health_data!I36=0,0,Other_Health_data!I36/ECO!S39),IF($C$3="Constant Exchange rate",IF(Other_Health_data!I36=0,0,Other_Health_data!I36/ECO!S74))))</f>
        <v>0</v>
      </c>
      <c r="K37" s="47">
        <f>IF($C$3="National Currency",IF(Other_Health_data!J36=0,0,Other_Health_data!J36),IF($C$3="Current Exchange rate",IF(Other_Health_data!J36=0,0,Other_Health_data!J36/ECO!T39),IF($C$3="Constant Exchange rate",IF(Other_Health_data!J36=0,0,Other_Health_data!J36/ECO!T74))))</f>
        <v>0</v>
      </c>
      <c r="L37" s="47">
        <f>IF($C$3="National Currency",IF(Other_Health_data!K36=0,0,Other_Health_data!K36),IF($C$3="Current Exchange rate",IF(Other_Health_data!K36=0,0,Other_Health_data!K36/ECO!U39),IF($C$3="Constant Exchange rate",IF(Other_Health_data!K36=0,0,Other_Health_data!K36/ECO!U74))))</f>
        <v>0</v>
      </c>
      <c r="M37" s="47">
        <f>IF($C$3="National Currency",IF(Other_Health_data!L36=0,0,Other_Health_data!L36),IF($C$3="Current Exchange rate",IF(Other_Health_data!L36=0,0,Other_Health_data!L36/ECO!V39),IF($C$3="Constant Exchange rate",IF(Other_Health_data!L36=0,0,Other_Health_data!L36/ECO!V74))))</f>
        <v>0</v>
      </c>
      <c r="N37" s="47">
        <f>IF($C$3="National Currency",IF(Other_Health_data!M36=0,0,Other_Health_data!M36),IF($C$3="Current Exchange rate",IF(Other_Health_data!M36=0,0,Other_Health_data!M36/ECO!W39),IF($C$3="Constant Exchange rate",IF(Other_Health_data!M36=0,0,Other_Health_data!M36/ECO!W74))))</f>
        <v>0</v>
      </c>
      <c r="O37" s="47">
        <f>IF($C$3="National Currency",IF(Other_Health_data!N36=0,0,Other_Health_data!N36),IF($C$3="Current Exchange rate",IF(Other_Health_data!N36=0,0,Other_Health_data!N36/ECO!X39),IF($C$3="Constant Exchange rate",IF(Other_Health_data!N36=0,0,Other_Health_data!N36/ECO!X74))))</f>
        <v>0</v>
      </c>
      <c r="P37" s="134">
        <f>IF($C$3="National Currency",IF(Other_Health_data!O36=0,0,Other_Health_data!O36),IF($C$3="Current Exchange rate",IF(Other_Health_data!O36=0,0,Other_Health_data!O36/ECO!Y39),IF($C$3="Constant Exchange rate",IF(Other_Health_data!O36=0,0,Other_Health_data!O36/ECO!Y74))))</f>
        <v>0</v>
      </c>
      <c r="Q37" s="46">
        <f t="shared" si="1"/>
        <v>0</v>
      </c>
      <c r="R37" s="61" t="str">
        <f t="shared" si="2"/>
        <v>-</v>
      </c>
      <c r="S37" s="61" t="str">
        <f t="shared" si="3"/>
        <v>-</v>
      </c>
    </row>
    <row r="38" spans="3:19" ht="15" x14ac:dyDescent="0.25">
      <c r="C38" s="155"/>
      <c r="D38" s="156"/>
      <c r="E38" s="44" t="s">
        <v>36</v>
      </c>
      <c r="F38" s="47">
        <f>IF($C$3="National Currency",IF(Other_Health_data!E37=0,0,Other_Health_data!E37),IF($C$3="Current Exchange rate",IF(Other_Health_data!E37=0,0,Other_Health_data!E37/ECO!O40),IF($C$3="Constant Exchange rate",IF(Other_Health_data!E37=0,0,Other_Health_data!E37/ECO!O75))))</f>
        <v>165.6644156409977</v>
      </c>
      <c r="G38" s="47">
        <f>IF($C$3="National Currency",IF(Other_Health_data!F37=0,0,Other_Health_data!F37),IF($C$3="Current Exchange rate",IF(Other_Health_data!F37=0,0,Other_Health_data!F37/ECO!P40),IF($C$3="Constant Exchange rate",IF(Other_Health_data!F37=0,0,Other_Health_data!F37/ECO!P75))))</f>
        <v>231.09771414217533</v>
      </c>
      <c r="H38" s="47">
        <f>IF($C$3="National Currency",IF(Other_Health_data!G37=0,0,Other_Health_data!G37),IF($C$3="Current Exchange rate",IF(Other_Health_data!G37=0,0,Other_Health_data!G37/ECO!Q40),IF($C$3="Constant Exchange rate",IF(Other_Health_data!G37=0,0,Other_Health_data!G37/ECO!Q75))))</f>
        <v>241.95278969957081</v>
      </c>
      <c r="I38" s="47">
        <f>IF($C$3="National Currency",IF(Other_Health_data!H37=0,0,Other_Health_data!H37),IF($C$3="Current Exchange rate",IF(Other_Health_data!H37=0,0,Other_Health_data!H37/ECO!R40),IF($C$3="Constant Exchange rate",IF(Other_Health_data!H37=0,0,Other_Health_data!H37/ECO!R75))))</f>
        <v>320.9085614443797</v>
      </c>
      <c r="J38" s="47">
        <f>IF($C$3="National Currency",IF(Other_Health_data!I37=0,0,Other_Health_data!I37),IF($C$3="Current Exchange rate",IF(Other_Health_data!I37=0,0,Other_Health_data!I37/ECO!S40),IF($C$3="Constant Exchange rate",IF(Other_Health_data!I37=0,0,Other_Health_data!I37/ECO!S75))))</f>
        <v>307.61355174981384</v>
      </c>
      <c r="K38" s="47">
        <f>IF($C$3="National Currency",IF(Other_Health_data!J37=0,0,Other_Health_data!J37),IF($C$3="Current Exchange rate",IF(Other_Health_data!J37=0,0,Other_Health_data!J37/ECO!T40),IF($C$3="Constant Exchange rate",IF(Other_Health_data!J37=0,0,Other_Health_data!J37/ECO!T75))))</f>
        <v>355.50192602218408</v>
      </c>
      <c r="L38" s="47">
        <f>IF($C$3="National Currency",IF(Other_Health_data!K37=0,0,Other_Health_data!K37),IF($C$3="Current Exchange rate",IF(Other_Health_data!K37=0,0,Other_Health_data!K37/ECO!U40),IF($C$3="Constant Exchange rate",IF(Other_Health_data!K37=0,0,Other_Health_data!K37/ECO!U75))))</f>
        <v>413.16323572049873</v>
      </c>
      <c r="M38" s="47">
        <f>IF($C$3="National Currency",IF(Other_Health_data!L37=0,0,Other_Health_data!L37),IF($C$3="Current Exchange rate",IF(Other_Health_data!L37=0,0,Other_Health_data!L37/ECO!V40),IF($C$3="Constant Exchange rate",IF(Other_Health_data!L37=0,0,Other_Health_data!L37/ECO!V75))))</f>
        <v>399.06679764243614</v>
      </c>
      <c r="N38" s="47">
        <f>IF($C$3="National Currency",IF(Other_Health_data!M37=0,0,Other_Health_data!M37),IF($C$3="Current Exchange rate",IF(Other_Health_data!M37=0,0,Other_Health_data!M37/ECO!W40),IF($C$3="Constant Exchange rate",IF(Other_Health_data!M37=0,0,Other_Health_data!M37/ECO!W75))))</f>
        <v>441.59483673729352</v>
      </c>
      <c r="O38" s="47">
        <f>IF($C$3="National Currency",IF(Other_Health_data!N37=0,0,Other_Health_data!N37),IF($C$3="Current Exchange rate",IF(Other_Health_data!N37=0,0,Other_Health_data!N37/ECO!X40),IF($C$3="Constant Exchange rate",IF(Other_Health_data!N37=0,0,Other_Health_data!N37/ECO!X75))))</f>
        <v>394.86573213984121</v>
      </c>
      <c r="P38" s="134">
        <f>IF($C$3="National Currency",IF(Other_Health_data!O37=0,0,Other_Health_data!O37),IF($C$3="Current Exchange rate",IF(Other_Health_data!O37=0,0,Other_Health_data!O37/ECO!Y40),IF($C$3="Constant Exchange rate",IF(Other_Health_data!O37=0,0,Other_Health_data!O37/ECO!Y75))))</f>
        <v>0</v>
      </c>
      <c r="Q38" s="46">
        <f t="shared" si="1"/>
        <v>1.5181518526459308E-3</v>
      </c>
      <c r="R38" s="61">
        <f t="shared" si="2"/>
        <v>-0.10581895599755764</v>
      </c>
      <c r="S38" s="61">
        <f t="shared" si="3"/>
        <v>1.3835277516418079</v>
      </c>
    </row>
    <row r="39" spans="3:19" ht="15" x14ac:dyDescent="0.25">
      <c r="C39" s="155"/>
      <c r="D39" s="156"/>
      <c r="E39" s="44" t="s">
        <v>56</v>
      </c>
      <c r="F39" s="48">
        <f>IF($C$3="National Currency",IF(Other_Health_data!E38=0,0,Other_Health_data!E38),IF($C$3="Current Exchange rate",IF(Other_Health_data!E38=0,0,Other_Health_data!E38/ECO!O41),IF($C$3="Constant Exchange rate",IF(Other_Health_data!E38=0,0,Other_Health_data!E38/ECO!O76))))</f>
        <v>0</v>
      </c>
      <c r="G39" s="48">
        <f>IF($C$3="National Currency",IF(Other_Health_data!F38=0,0,Other_Health_data!F38),IF($C$3="Current Exchange rate",IF(Other_Health_data!F38=0,0,Other_Health_data!F38/ECO!P41),IF($C$3="Constant Exchange rate",IF(Other_Health_data!F38=0,0,Other_Health_data!F38/ECO!P76))))</f>
        <v>0</v>
      </c>
      <c r="H39" s="48">
        <f>IF($C$3="National Currency",IF(Other_Health_data!G38=0,0,Other_Health_data!G38),IF($C$3="Current Exchange rate",IF(Other_Health_data!G38=0,0,Other_Health_data!G38/ECO!Q41),IF($C$3="Constant Exchange rate",IF(Other_Health_data!G38=0,0,Other_Health_data!G38/ECO!Q76))))</f>
        <v>0</v>
      </c>
      <c r="I39" s="48">
        <f>IF($C$3="National Currency",IF(Other_Health_data!H38=0,0,Other_Health_data!H38),IF($C$3="Current Exchange rate",IF(Other_Health_data!H38=0,0,Other_Health_data!H38/ECO!R41),IF($C$3="Constant Exchange rate",IF(Other_Health_data!H38=0,0,Other_Health_data!H38/ECO!R76))))</f>
        <v>0</v>
      </c>
      <c r="J39" s="48">
        <f>IF($C$3="National Currency",IF(Other_Health_data!I38=0,0,Other_Health_data!I38),IF($C$3="Current Exchange rate",IF(Other_Health_data!I38=0,0,Other_Health_data!I38/ECO!S41),IF($C$3="Constant Exchange rate",IF(Other_Health_data!I38=0,0,Other_Health_data!I38/ECO!S76))))</f>
        <v>0</v>
      </c>
      <c r="K39" s="48">
        <f>IF($C$3="National Currency",IF(Other_Health_data!J38=0,0,Other_Health_data!J38),IF($C$3="Current Exchange rate",IF(Other_Health_data!J38=0,0,Other_Health_data!J38/ECO!T41),IF($C$3="Constant Exchange rate",IF(Other_Health_data!J38=0,0,Other_Health_data!J38/ECO!T76))))</f>
        <v>0</v>
      </c>
      <c r="L39" s="48">
        <f>IF($C$3="National Currency",IF(Other_Health_data!K38=0,0,Other_Health_data!K38),IF($C$3="Current Exchange rate",IF(Other_Health_data!K38=0,0,Other_Health_data!K38/ECO!U41),IF($C$3="Constant Exchange rate",IF(Other_Health_data!K38=0,0,Other_Health_data!K38/ECO!U76))))</f>
        <v>0</v>
      </c>
      <c r="M39" s="48">
        <f>IF($C$3="National Currency",IF(Other_Health_data!L38=0,0,Other_Health_data!L38),IF($C$3="Current Exchange rate",IF(Other_Health_data!L38=0,0,Other_Health_data!L38/ECO!V41),IF($C$3="Constant Exchange rate",IF(Other_Health_data!L38=0,0,Other_Health_data!L38/ECO!V76))))</f>
        <v>0</v>
      </c>
      <c r="N39" s="48">
        <f>IF($C$3="National Currency",IF(Other_Health_data!M38=0,0,Other_Health_data!M38),IF($C$3="Current Exchange rate",IF(Other_Health_data!M38=0,0,Other_Health_data!M38/ECO!W41),IF($C$3="Constant Exchange rate",IF(Other_Health_data!M38=0,0,Other_Health_data!M38/ECO!W76))))</f>
        <v>0</v>
      </c>
      <c r="O39" s="48">
        <f>IF($C$3="National Currency",IF(Other_Health_data!N38=0,0,Other_Health_data!N38),IF($C$3="Current Exchange rate",IF(Other_Health_data!N38=0,0,Other_Health_data!N38/ECO!X41),IF($C$3="Constant Exchange rate",IF(Other_Health_data!N38=0,0,Other_Health_data!N38/ECO!X76))))</f>
        <v>0</v>
      </c>
      <c r="P39" s="135">
        <f>IF($C$3="National Currency",IF(Other_Health_data!O38=0,0,Other_Health_data!O38),IF($C$3="Current Exchange rate",IF(Other_Health_data!O38=0,0,Other_Health_data!O38/ECO!Y41),IF($C$3="Constant Exchange rate",IF(Other_Health_data!O38=0,0,Other_Health_data!O38/ECO!Y76))))</f>
        <v>0</v>
      </c>
      <c r="Q39" s="46">
        <f t="shared" si="1"/>
        <v>0</v>
      </c>
      <c r="R39" s="61" t="str">
        <f t="shared" si="2"/>
        <v>-</v>
      </c>
      <c r="S39" s="61" t="str">
        <f t="shared" si="3"/>
        <v>-</v>
      </c>
    </row>
    <row r="40" spans="3:19" ht="15.75" thickBot="1" x14ac:dyDescent="0.3">
      <c r="C40" s="151"/>
      <c r="D40" s="152"/>
      <c r="E40" s="49" t="s">
        <v>57</v>
      </c>
      <c r="F40" s="50">
        <f t="shared" ref="F40:O40" si="4">SUM(F8:F39)</f>
        <v>113262.76802127178</v>
      </c>
      <c r="G40" s="50">
        <f t="shared" si="4"/>
        <v>124548.82256199858</v>
      </c>
      <c r="H40" s="50">
        <f t="shared" si="4"/>
        <v>136564.57708280344</v>
      </c>
      <c r="I40" s="50">
        <f t="shared" si="4"/>
        <v>148695.81654409223</v>
      </c>
      <c r="J40" s="50">
        <f t="shared" si="4"/>
        <v>159553.18300419077</v>
      </c>
      <c r="K40" s="50">
        <f t="shared" si="4"/>
        <v>172536.65528448555</v>
      </c>
      <c r="L40" s="50">
        <f t="shared" si="4"/>
        <v>187001.48558562319</v>
      </c>
      <c r="M40" s="50">
        <f t="shared" si="4"/>
        <v>200221.79166149252</v>
      </c>
      <c r="N40" s="50">
        <f t="shared" si="4"/>
        <v>245048.3688279241</v>
      </c>
      <c r="O40" s="50">
        <f t="shared" si="4"/>
        <v>260096.33453441717</v>
      </c>
      <c r="P40" s="136" t="s">
        <v>132</v>
      </c>
      <c r="Q40" s="46">
        <f t="shared" si="1"/>
        <v>1</v>
      </c>
    </row>
    <row r="41" spans="3:19" ht="16.5" thickTop="1" thickBot="1" x14ac:dyDescent="0.3">
      <c r="C41" s="153"/>
      <c r="D41" s="154"/>
      <c r="E41" s="51" t="s">
        <v>58</v>
      </c>
      <c r="F41" s="50">
        <v>113248.9453125</v>
      </c>
      <c r="G41" s="50">
        <v>124515.0390625</v>
      </c>
      <c r="H41" s="50">
        <v>136375.953125</v>
      </c>
      <c r="I41" s="50">
        <v>148487.203125</v>
      </c>
      <c r="J41" s="50">
        <v>159317.28125</v>
      </c>
      <c r="K41" s="50">
        <v>170832.96875</v>
      </c>
      <c r="L41" s="50">
        <v>184764.015625</v>
      </c>
      <c r="M41" s="50">
        <v>198332.421875</v>
      </c>
      <c r="N41" s="50">
        <v>213632.8125</v>
      </c>
      <c r="O41" s="50">
        <v>228012.015625</v>
      </c>
      <c r="P41" s="137" t="s">
        <v>132</v>
      </c>
      <c r="Q41" s="46">
        <f t="shared" si="1"/>
        <v>0.8766444787972526</v>
      </c>
      <c r="R41" s="61">
        <f>IF(OR(O41=0, N41=0),"-",O41/N41-1)</f>
        <v>6.7308027061619979E-2</v>
      </c>
      <c r="S41" s="61">
        <f t="shared" si="3"/>
        <v>1.0133698816869501</v>
      </c>
    </row>
    <row r="42" spans="3:19" ht="15.75" thickTop="1" x14ac:dyDescent="0.25">
      <c r="E42" s="51" t="s">
        <v>59</v>
      </c>
      <c r="F42" s="108"/>
      <c r="G42" s="108">
        <f t="shared" ref="G42:O42" si="5">G41/F41-1</f>
        <v>9.9480782968108583E-2</v>
      </c>
      <c r="H42" s="108">
        <f t="shared" si="5"/>
        <v>9.525687942439176E-2</v>
      </c>
      <c r="I42" s="108">
        <f t="shared" si="5"/>
        <v>8.8807811952734905E-2</v>
      </c>
      <c r="J42" s="108">
        <f t="shared" si="5"/>
        <v>7.2936104237097066E-2</v>
      </c>
      <c r="K42" s="108">
        <f t="shared" si="5"/>
        <v>7.2281471348545345E-2</v>
      </c>
      <c r="L42" s="108">
        <f t="shared" si="5"/>
        <v>8.1547765498280134E-2</v>
      </c>
      <c r="M42" s="108">
        <f t="shared" si="5"/>
        <v>7.3436411327726603E-2</v>
      </c>
      <c r="N42" s="108">
        <f t="shared" si="5"/>
        <v>7.7145181208159386E-2</v>
      </c>
      <c r="O42" s="109">
        <f t="shared" si="5"/>
        <v>6.7308027061619979E-2</v>
      </c>
      <c r="P42" s="109"/>
      <c r="S42" s="110"/>
    </row>
    <row r="45" spans="3:19" ht="18.75" x14ac:dyDescent="0.15">
      <c r="C45" s="160" t="s">
        <v>60</v>
      </c>
      <c r="D45" s="161"/>
      <c r="E45" s="157" t="s">
        <v>113</v>
      </c>
      <c r="F45" s="158"/>
      <c r="G45" s="158"/>
      <c r="H45" s="158"/>
      <c r="I45" s="158"/>
      <c r="J45" s="158"/>
      <c r="K45" s="158"/>
      <c r="L45" s="158"/>
      <c r="M45" s="158"/>
      <c r="N45" s="158"/>
      <c r="O45" s="158"/>
      <c r="P45" s="159"/>
    </row>
    <row r="46" spans="3:19" ht="15" x14ac:dyDescent="0.15">
      <c r="C46" s="162" t="s">
        <v>52</v>
      </c>
      <c r="D46" s="163"/>
      <c r="E46" s="58">
        <v>2</v>
      </c>
      <c r="F46" s="59">
        <v>2004</v>
      </c>
      <c r="G46" s="59">
        <f t="shared" ref="G46:O46" si="6">F46+1</f>
        <v>2005</v>
      </c>
      <c r="H46" s="59">
        <f t="shared" si="6"/>
        <v>2006</v>
      </c>
      <c r="I46" s="59">
        <f t="shared" si="6"/>
        <v>2007</v>
      </c>
      <c r="J46" s="59">
        <f t="shared" si="6"/>
        <v>2008</v>
      </c>
      <c r="K46" s="59">
        <f t="shared" si="6"/>
        <v>2009</v>
      </c>
      <c r="L46" s="59">
        <f t="shared" si="6"/>
        <v>2010</v>
      </c>
      <c r="M46" s="59">
        <f t="shared" si="6"/>
        <v>2011</v>
      </c>
      <c r="N46" s="59">
        <f t="shared" si="6"/>
        <v>2012</v>
      </c>
      <c r="O46" s="140">
        <f t="shared" si="6"/>
        <v>2013</v>
      </c>
      <c r="P46" s="140"/>
      <c r="Q46" s="42" t="s">
        <v>53</v>
      </c>
      <c r="R46" s="101" t="s">
        <v>63</v>
      </c>
      <c r="S46" s="102" t="s">
        <v>64</v>
      </c>
    </row>
    <row r="47" spans="3:19" ht="15" x14ac:dyDescent="0.25">
      <c r="C47" s="155"/>
      <c r="D47" s="156"/>
      <c r="E47" s="44" t="s">
        <v>4</v>
      </c>
      <c r="F47" s="45">
        <f>IF($C$3="National Currency",IF(Other_Health_data!E42=0,0,Other_Health_data!E42),IF($C$3="Current Exchange rate",IF(Other_Health_data!E42=0,0,Other_Health_data!E42/ECO!O10),IF($C$3="Constant Exchange rate",IF(Other_Health_data!E42=0,0,Other_Health_data!E42/ECO!O45))))</f>
        <v>198</v>
      </c>
      <c r="G47" s="45">
        <f>IF($C$3="National Currency",IF(Other_Health_data!F42=0,0,Other_Health_data!F42),IF($C$3="Current Exchange rate",IF(Other_Health_data!F42=0,0,Other_Health_data!F42/ECO!P10),IF($C$3="Constant Exchange rate",IF(Other_Health_data!F42=0,0,Other_Health_data!F42/ECO!P45))))</f>
        <v>201</v>
      </c>
      <c r="H47" s="45">
        <f>IF($C$3="National Currency",IF(Other_Health_data!G42=0,0,Other_Health_data!G42),IF($C$3="Current Exchange rate",IF(Other_Health_data!G42=0,0,Other_Health_data!G42/ECO!Q10),IF($C$3="Constant Exchange rate",IF(Other_Health_data!G42=0,0,Other_Health_data!G42/ECO!Q45))))</f>
        <v>207</v>
      </c>
      <c r="I47" s="45">
        <f>IF($C$3="National Currency",IF(Other_Health_data!H42=0,0,Other_Health_data!H42),IF($C$3="Current Exchange rate",IF(Other_Health_data!H42=0,0,Other_Health_data!H42/ECO!R10),IF($C$3="Constant Exchange rate",IF(Other_Health_data!H42=0,0,Other_Health_data!H42/ECO!R45))))</f>
        <v>210</v>
      </c>
      <c r="J47" s="45">
        <f>IF($C$3="National Currency",IF(Other_Health_data!I42=0,0,Other_Health_data!I42),IF($C$3="Current Exchange rate",IF(Other_Health_data!I42=0,0,Other_Health_data!I42/ECO!S10),IF($C$3="Constant Exchange rate",IF(Other_Health_data!I42=0,0,Other_Health_data!I42/ECO!S45))))</f>
        <v>223</v>
      </c>
      <c r="K47" s="45">
        <f>IF($C$3="National Currency",IF(Other_Health_data!J42=0,0,Other_Health_data!J42),IF($C$3="Current Exchange rate",IF(Other_Health_data!J42=0,0,Other_Health_data!J42/ECO!T10),IF($C$3="Constant Exchange rate",IF(Other_Health_data!J42=0,0,Other_Health_data!J42/ECO!T45))))</f>
        <v>207</v>
      </c>
      <c r="L47" s="45">
        <f>IF($C$3="National Currency",IF(Other_Health_data!K42=0,0,Other_Health_data!K42),IF($C$3="Current Exchange rate",IF(Other_Health_data!K42=0,0,Other_Health_data!K42/ECO!U10),IF($C$3="Constant Exchange rate",IF(Other_Health_data!K42=0,0,Other_Health_data!K42/ECO!U45))))</f>
        <v>229</v>
      </c>
      <c r="M47" s="45">
        <f>IF($C$3="National Currency",IF(Other_Health_data!L42=0,0,Other_Health_data!L42),IF($C$3="Current Exchange rate",IF(Other_Health_data!L42=0,0,Other_Health_data!L42/ECO!V10),IF($C$3="Constant Exchange rate",IF(Other_Health_data!L42=0,0,Other_Health_data!L42/ECO!V45))))</f>
        <v>252</v>
      </c>
      <c r="N47" s="45">
        <f>IF($C$3="National Currency",IF(Other_Health_data!M42=0,0,Other_Health_data!M42),IF($C$3="Current Exchange rate",IF(Other_Health_data!M42=0,0,Other_Health_data!M42/ECO!W10),IF($C$3="Constant Exchange rate",IF(Other_Health_data!M42=0,0,Other_Health_data!M42/ECO!W45))))</f>
        <v>255</v>
      </c>
      <c r="O47" s="45">
        <f>IF($C$3="National Currency",IF(Other_Health_data!N42=0,0,Other_Health_data!N42),IF($C$3="Current Exchange rate",IF(Other_Health_data!N42=0,0,Other_Health_data!N42/ECO!X10),IF($C$3="Constant Exchange rate",IF(Other_Health_data!N42=0,0,Other_Health_data!N42/ECO!X45))))</f>
        <v>267</v>
      </c>
      <c r="P47" s="133">
        <f>IF($C$3="National Currency",IF(Other_Health_data!O42=0,0,Other_Health_data!O42),IF($C$3="Current Exchange rate",IF(Other_Health_data!O42=0,0,Other_Health_data!O42/ECO!Y10),IF($C$3="Constant Exchange rate",IF(Other_Health_data!O42=0,0,Other_Health_data!O42/ECO!Y45))))</f>
        <v>0</v>
      </c>
      <c r="Q47" s="46">
        <f>O47/$O$79</f>
        <v>1.9440373953461286E-2</v>
      </c>
      <c r="R47" s="46">
        <f>IF(OR(O47=0, N47=0),"-",O47/N47-1)</f>
        <v>4.705882352941182E-2</v>
      </c>
      <c r="S47" s="46">
        <f>IF(OR(O47=0, F47=0),"-",O47/F47-1)</f>
        <v>0.3484848484848484</v>
      </c>
    </row>
    <row r="48" spans="3:19" ht="15" x14ac:dyDescent="0.25">
      <c r="C48" s="155"/>
      <c r="D48" s="156"/>
      <c r="E48" s="44" t="s">
        <v>5</v>
      </c>
      <c r="F48" s="47">
        <f>IF($C$3="National Currency",IF(Other_Health_data!E43=0,0,Other_Health_data!E43),IF($C$3="Current Exchange rate",IF(Other_Health_data!E43=0,0,Other_Health_data!E43/ECO!O11),IF($C$3="Constant Exchange rate",IF(Other_Health_data!E43=0,0,Other_Health_data!E43/ECO!O46))))</f>
        <v>145.81928882999998</v>
      </c>
      <c r="G48" s="47">
        <f>IF($C$3="National Currency",IF(Other_Health_data!F43=0,0,Other_Health_data!F43),IF($C$3="Current Exchange rate",IF(Other_Health_data!F43=0,0,Other_Health_data!F43/ECO!P11),IF($C$3="Constant Exchange rate",IF(Other_Health_data!F43=0,0,Other_Health_data!F43/ECO!P46))))</f>
        <v>157.00875298</v>
      </c>
      <c r="H48" s="47">
        <f>IF($C$3="National Currency",IF(Other_Health_data!G43=0,0,Other_Health_data!G43),IF($C$3="Current Exchange rate",IF(Other_Health_data!G43=0,0,Other_Health_data!G43/ECO!Q11),IF($C$3="Constant Exchange rate",IF(Other_Health_data!G43=0,0,Other_Health_data!G43/ECO!Q46))))</f>
        <v>158.68225913000001</v>
      </c>
      <c r="I48" s="47">
        <f>IF($C$3="National Currency",IF(Other_Health_data!H43=0,0,Other_Health_data!H43),IF($C$3="Current Exchange rate",IF(Other_Health_data!H43=0,0,Other_Health_data!H43/ECO!R11),IF($C$3="Constant Exchange rate",IF(Other_Health_data!H43=0,0,Other_Health_data!H43/ECO!R46))))</f>
        <v>173.61353944000001</v>
      </c>
      <c r="J48" s="47">
        <f>IF($C$3="National Currency",IF(Other_Health_data!I43=0,0,Other_Health_data!I43),IF($C$3="Current Exchange rate",IF(Other_Health_data!I43=0,0,Other_Health_data!I43/ECO!S11),IF($C$3="Constant Exchange rate",IF(Other_Health_data!I43=0,0,Other_Health_data!I43/ECO!S46))))</f>
        <v>164.96796778000001</v>
      </c>
      <c r="K48" s="47">
        <f>IF($C$3="National Currency",IF(Other_Health_data!J43=0,0,Other_Health_data!J43),IF($C$3="Current Exchange rate",IF(Other_Health_data!J43=0,0,Other_Health_data!J43/ECO!T11),IF($C$3="Constant Exchange rate",IF(Other_Health_data!J43=0,0,Other_Health_data!J43/ECO!T46))))</f>
        <v>179.29378474999999</v>
      </c>
      <c r="L48" s="47">
        <f>IF($C$3="National Currency",IF(Other_Health_data!K43=0,0,Other_Health_data!K43),IF($C$3="Current Exchange rate",IF(Other_Health_data!K43=0,0,Other_Health_data!K43/ECO!U11),IF($C$3="Constant Exchange rate",IF(Other_Health_data!K43=0,0,Other_Health_data!K43/ECO!U46))))</f>
        <v>187.90068309</v>
      </c>
      <c r="M48" s="47">
        <f>IF($C$3="National Currency",IF(Other_Health_data!L43=0,0,Other_Health_data!L43),IF($C$3="Current Exchange rate",IF(Other_Health_data!L43=0,0,Other_Health_data!L43/ECO!V11),IF($C$3="Constant Exchange rate",IF(Other_Health_data!L43=0,0,Other_Health_data!L43/ECO!V46))))</f>
        <v>196.06514084</v>
      </c>
      <c r="N48" s="47">
        <f>IF($C$3="National Currency",IF(Other_Health_data!M43=0,0,Other_Health_data!M43),IF($C$3="Current Exchange rate",IF(Other_Health_data!M43=0,0,Other_Health_data!M43/ECO!W11),IF($C$3="Constant Exchange rate",IF(Other_Health_data!M43=0,0,Other_Health_data!M43/ECO!W46))))</f>
        <v>211.19484835</v>
      </c>
      <c r="O48" s="47">
        <f>IF($C$3="National Currency",IF(Other_Health_data!N43=0,0,Other_Health_data!N43),IF($C$3="Current Exchange rate",IF(Other_Health_data!N43=0,0,Other_Health_data!N43/ECO!X11),IF($C$3="Constant Exchange rate",IF(Other_Health_data!N43=0,0,Other_Health_data!N43/ECO!X46))))</f>
        <v>223.08230719999997</v>
      </c>
      <c r="P48" s="134">
        <f>IF($C$3="National Currency",IF(Other_Health_data!O43=0,0,Other_Health_data!O43),IF($C$3="Current Exchange rate",IF(Other_Health_data!O43=0,0,Other_Health_data!O43/ECO!Y11),IF($C$3="Constant Exchange rate",IF(Other_Health_data!O43=0,0,Other_Health_data!O43/ECO!Y46))))</f>
        <v>238.44533984</v>
      </c>
      <c r="Q48" s="46">
        <f t="shared" ref="Q48:Q80" si="7">O48/$O$79</f>
        <v>1.6242709641831193E-2</v>
      </c>
      <c r="R48" s="46">
        <f t="shared" ref="R48:R78" si="8">IF(OR(O48=0, N48=0),"-",O48/N48-1)</f>
        <v>5.6286689485435026E-2</v>
      </c>
      <c r="S48" s="46">
        <f t="shared" ref="S48:S78" si="9">IF(OR(O48=0, F48=0),"-",O48/F48-1)</f>
        <v>0.52985458227049298</v>
      </c>
    </row>
    <row r="49" spans="3:19" ht="15" x14ac:dyDescent="0.25">
      <c r="C49" s="155"/>
      <c r="D49" s="156"/>
      <c r="E49" s="44" t="s">
        <v>6</v>
      </c>
      <c r="F49" s="47">
        <f>IF($C$3="National Currency",IF(Other_Health_data!E44=0,0,Other_Health_data!E44),IF($C$3="Current Exchange rate",IF(Other_Health_data!E44=0,0,Other_Health_data!E44/ECO!O12),IF($C$3="Constant Exchange rate",IF(Other_Health_data!E44=0,0,Other_Health_data!E44/ECO!O47))))</f>
        <v>0</v>
      </c>
      <c r="G49" s="47">
        <f>IF($C$3="National Currency",IF(Other_Health_data!F44=0,0,Other_Health_data!F44),IF($C$3="Current Exchange rate",IF(Other_Health_data!F44=0,0,Other_Health_data!F44/ECO!P12),IF($C$3="Constant Exchange rate",IF(Other_Health_data!F44=0,0,Other_Health_data!F44/ECO!P47))))</f>
        <v>0</v>
      </c>
      <c r="H49" s="47">
        <f>IF($C$3="National Currency",IF(Other_Health_data!G44=0,0,Other_Health_data!G44),IF($C$3="Current Exchange rate",IF(Other_Health_data!G44=0,0,Other_Health_data!G44/ECO!Q12),IF($C$3="Constant Exchange rate",IF(Other_Health_data!G44=0,0,Other_Health_data!G44/ECO!Q47))))</f>
        <v>0</v>
      </c>
      <c r="I49" s="47">
        <f>IF($C$3="National Currency",IF(Other_Health_data!H44=0,0,Other_Health_data!H44),IF($C$3="Current Exchange rate",IF(Other_Health_data!H44=0,0,Other_Health_data!H44/ECO!R12),IF($C$3="Constant Exchange rate",IF(Other_Health_data!H44=0,0,Other_Health_data!H44/ECO!R47))))</f>
        <v>2.1537520486714181E-3</v>
      </c>
      <c r="J49" s="47">
        <f>IF($C$3="National Currency",IF(Other_Health_data!I44=0,0,Other_Health_data!I44),IF($C$3="Current Exchange rate",IF(Other_Health_data!I44=0,0,Other_Health_data!I44/ECO!S12),IF($C$3="Constant Exchange rate",IF(Other_Health_data!I44=0,0,Other_Health_data!I44/ECO!S47))))</f>
        <v>8.6715475003867771E-3</v>
      </c>
      <c r="K49" s="47">
        <f>IF($C$3="National Currency",IF(Other_Health_data!J44=0,0,Other_Health_data!J44),IF($C$3="Current Exchange rate",IF(Other_Health_data!J44=0,0,Other_Health_data!J44/ECO!T12),IF($C$3="Constant Exchange rate",IF(Other_Health_data!J44=0,0,Other_Health_data!J44/ECO!T47))))</f>
        <v>6.6796712870008422E-3</v>
      </c>
      <c r="L49" s="47">
        <f>IF($C$3="National Currency",IF(Other_Health_data!K44=0,0,Other_Health_data!K44),IF($C$3="Current Exchange rate",IF(Other_Health_data!K44=0,0,Other_Health_data!K44/ECO!U12),IF($C$3="Constant Exchange rate",IF(Other_Health_data!K44=0,0,Other_Health_data!K44/ECO!U47))))</f>
        <v>7.116740142130114E-3</v>
      </c>
      <c r="M49" s="47">
        <f>IF($C$3="National Currency",IF(Other_Health_data!L44=0,0,Other_Health_data!L44),IF($C$3="Current Exchange rate",IF(Other_Health_data!L44=0,0,Other_Health_data!L44/ECO!V12),IF($C$3="Constant Exchange rate",IF(Other_Health_data!L44=0,0,Other_Health_data!L44/ECO!V47))))</f>
        <v>3.5893240617650063E-2</v>
      </c>
      <c r="N49" s="47">
        <f>IF($C$3="National Currency",IF(Other_Health_data!M44=0,0,Other_Health_data!M44),IF($C$3="Current Exchange rate",IF(Other_Health_data!M44=0,0,Other_Health_data!M44/ECO!W12),IF($C$3="Constant Exchange rate",IF(Other_Health_data!M44=0,0,Other_Health_data!M44/ECO!W47))))</f>
        <v>0.51129972389814915</v>
      </c>
      <c r="O49" s="131">
        <f>IF($C$3="National Currency",IF(Other_Health_data!N44=0,0,Other_Health_data!N44),IF($C$3="Current Exchange rate",IF(Other_Health_data!N44=0,0,Other_Health_data!N44/ECO!X12),IF($C$3="Constant Exchange rate",IF(Other_Health_data!N44=0,0,Other_Health_data!N44/ECO!X47))))</f>
        <v>0.51129972389814915</v>
      </c>
      <c r="P49" s="134">
        <f>IF($C$3="National Currency",IF(Other_Health_data!O44=0,0,Other_Health_data!O44),IF($C$3="Current Exchange rate",IF(Other_Health_data!O44=0,0,Other_Health_data!O44/ECO!Y12),IF($C$3="Constant Exchange rate",IF(Other_Health_data!O44=0,0,Other_Health_data!O44/ECO!Y47))))</f>
        <v>0</v>
      </c>
      <c r="Q49" s="46">
        <f t="shared" si="7"/>
        <v>3.7227931965848408E-5</v>
      </c>
      <c r="R49" s="46">
        <f t="shared" si="8"/>
        <v>0</v>
      </c>
      <c r="S49" s="46" t="str">
        <f t="shared" si="9"/>
        <v>-</v>
      </c>
    </row>
    <row r="50" spans="3:19" ht="15" x14ac:dyDescent="0.25">
      <c r="C50" s="155"/>
      <c r="D50" s="156"/>
      <c r="E50" s="44" t="s">
        <v>8</v>
      </c>
      <c r="F50" s="47">
        <f>IF($C$3="National Currency",IF(Other_Health_data!E45=0,0,Other_Health_data!E45),IF($C$3="Current Exchange rate",IF(Other_Health_data!E45=0,0,Other_Health_data!E45/ECO!O13),IF($C$3="Constant Exchange rate",IF(Other_Health_data!E45=0,0,Other_Health_data!E45/ECO!O48))))</f>
        <v>0</v>
      </c>
      <c r="G50" s="47">
        <f>IF($C$3="National Currency",IF(Other_Health_data!F45=0,0,Other_Health_data!F45),IF($C$3="Current Exchange rate",IF(Other_Health_data!F45=0,0,Other_Health_data!F45/ECO!P13),IF($C$3="Constant Exchange rate",IF(Other_Health_data!F45=0,0,Other_Health_data!F45/ECO!P48))))</f>
        <v>0</v>
      </c>
      <c r="H50" s="47">
        <f>IF($C$3="National Currency",IF(Other_Health_data!G45=0,0,Other_Health_data!G45),IF($C$3="Current Exchange rate",IF(Other_Health_data!G45=0,0,Other_Health_data!G45/ECO!Q13),IF($C$3="Constant Exchange rate",IF(Other_Health_data!G45=0,0,Other_Health_data!G45/ECO!Q48))))</f>
        <v>0</v>
      </c>
      <c r="I50" s="47">
        <f>IF($C$3="National Currency",IF(Other_Health_data!H45=0,0,Other_Health_data!H45),IF($C$3="Current Exchange rate",IF(Other_Health_data!H45=0,0,Other_Health_data!H45/ECO!R13),IF($C$3="Constant Exchange rate",IF(Other_Health_data!H45=0,0,Other_Health_data!H45/ECO!R48))))</f>
        <v>0</v>
      </c>
      <c r="J50" s="47">
        <f>IF($C$3="National Currency",IF(Other_Health_data!I45=0,0,Other_Health_data!I45),IF($C$3="Current Exchange rate",IF(Other_Health_data!I45=0,0,Other_Health_data!I45/ECO!S13),IF($C$3="Constant Exchange rate",IF(Other_Health_data!I45=0,0,Other_Health_data!I45/ECO!S48))))</f>
        <v>0</v>
      </c>
      <c r="K50" s="47">
        <f>IF($C$3="National Currency",IF(Other_Health_data!J45=0,0,Other_Health_data!J45),IF($C$3="Current Exchange rate",IF(Other_Health_data!J45=0,0,Other_Health_data!J45/ECO!T13),IF($C$3="Constant Exchange rate",IF(Other_Health_data!J45=0,0,Other_Health_data!J45/ECO!T48))))</f>
        <v>0</v>
      </c>
      <c r="L50" s="47">
        <f>IF($C$3="National Currency",IF(Other_Health_data!K45=0,0,Other_Health_data!K45),IF($C$3="Current Exchange rate",IF(Other_Health_data!K45=0,0,Other_Health_data!K45/ECO!U13),IF($C$3="Constant Exchange rate",IF(Other_Health_data!K45=0,0,Other_Health_data!K45/ECO!U48))))</f>
        <v>0</v>
      </c>
      <c r="M50" s="47">
        <f>IF($C$3="National Currency",IF(Other_Health_data!L45=0,0,Other_Health_data!L45),IF($C$3="Current Exchange rate",IF(Other_Health_data!L45=0,0,Other_Health_data!L45/ECO!V13),IF($C$3="Constant Exchange rate",IF(Other_Health_data!L45=0,0,Other_Health_data!L45/ECO!V48))))</f>
        <v>0</v>
      </c>
      <c r="N50" s="47">
        <f>IF($C$3="National Currency",IF(Other_Health_data!M45=0,0,Other_Health_data!M45),IF($C$3="Current Exchange rate",IF(Other_Health_data!M45=0,0,Other_Health_data!M45/ECO!W13),IF($C$3="Constant Exchange rate",IF(Other_Health_data!M45=0,0,Other_Health_data!M45/ECO!W48))))</f>
        <v>0</v>
      </c>
      <c r="O50" s="47">
        <f>IF($C$3="National Currency",IF(Other_Health_data!N45=0,0,Other_Health_data!N45),IF($C$3="Current Exchange rate",IF(Other_Health_data!N45=0,0,Other_Health_data!N45/ECO!X13),IF($C$3="Constant Exchange rate",IF(Other_Health_data!N45=0,0,Other_Health_data!N45/ECO!X48))))</f>
        <v>0</v>
      </c>
      <c r="P50" s="134">
        <f>IF($C$3="National Currency",IF(Other_Health_data!O45=0,0,Other_Health_data!O45),IF($C$3="Current Exchange rate",IF(Other_Health_data!O45=0,0,Other_Health_data!O45/ECO!Y13),IF($C$3="Constant Exchange rate",IF(Other_Health_data!O45=0,0,Other_Health_data!O45/ECO!Y48))))</f>
        <v>0</v>
      </c>
      <c r="Q50" s="46">
        <f t="shared" si="7"/>
        <v>0</v>
      </c>
      <c r="R50" s="46" t="str">
        <f t="shared" si="8"/>
        <v>-</v>
      </c>
      <c r="S50" s="46" t="str">
        <f t="shared" si="9"/>
        <v>-</v>
      </c>
    </row>
    <row r="51" spans="3:19" ht="15" x14ac:dyDescent="0.25">
      <c r="C51" s="155"/>
      <c r="D51" s="156"/>
      <c r="E51" s="44" t="s">
        <v>10</v>
      </c>
      <c r="F51" s="47">
        <f>IF($C$3="National Currency",IF(Other_Health_data!E46=0,0,Other_Health_data!E46),IF($C$3="Current Exchange rate",IF(Other_Health_data!E46=0,0,Other_Health_data!E46/ECO!O14),IF($C$3="Constant Exchange rate",IF(Other_Health_data!E46=0,0,Other_Health_data!E46/ECO!O49))))</f>
        <v>0</v>
      </c>
      <c r="G51" s="47">
        <f>IF($C$3="National Currency",IF(Other_Health_data!F46=0,0,Other_Health_data!F46),IF($C$3="Current Exchange rate",IF(Other_Health_data!F46=0,0,Other_Health_data!F46/ECO!P14),IF($C$3="Constant Exchange rate",IF(Other_Health_data!F46=0,0,Other_Health_data!F46/ECO!P49))))</f>
        <v>0</v>
      </c>
      <c r="H51" s="47">
        <f>IF($C$3="National Currency",IF(Other_Health_data!G46=0,0,Other_Health_data!G46),IF($C$3="Current Exchange rate",IF(Other_Health_data!G46=0,0,Other_Health_data!G46/ECO!Q14),IF($C$3="Constant Exchange rate",IF(Other_Health_data!G46=0,0,Other_Health_data!G46/ECO!Q49))))</f>
        <v>0</v>
      </c>
      <c r="I51" s="47">
        <f>IF($C$3="National Currency",IF(Other_Health_data!H46=0,0,Other_Health_data!H46),IF($C$3="Current Exchange rate",IF(Other_Health_data!H46=0,0,Other_Health_data!H46/ECO!R14),IF($C$3="Constant Exchange rate",IF(Other_Health_data!H46=0,0,Other_Health_data!H46/ECO!R49))))</f>
        <v>0</v>
      </c>
      <c r="J51" s="47">
        <f>IF($C$3="National Currency",IF(Other_Health_data!I46=0,0,Other_Health_data!I46),IF($C$3="Current Exchange rate",IF(Other_Health_data!I46=0,0,Other_Health_data!I46/ECO!S14),IF($C$3="Constant Exchange rate",IF(Other_Health_data!I46=0,0,Other_Health_data!I46/ECO!S49))))</f>
        <v>0</v>
      </c>
      <c r="K51" s="47">
        <f>IF($C$3="National Currency",IF(Other_Health_data!J46=0,0,Other_Health_data!J46),IF($C$3="Current Exchange rate",IF(Other_Health_data!J46=0,0,Other_Health_data!J46/ECO!T14),IF($C$3="Constant Exchange rate",IF(Other_Health_data!J46=0,0,Other_Health_data!J46/ECO!T49))))</f>
        <v>0</v>
      </c>
      <c r="L51" s="47">
        <f>IF($C$3="National Currency",IF(Other_Health_data!K46=0,0,Other_Health_data!K46),IF($C$3="Current Exchange rate",IF(Other_Health_data!K46=0,0,Other_Health_data!K46/ECO!U14),IF($C$3="Constant Exchange rate",IF(Other_Health_data!K46=0,0,Other_Health_data!K46/ECO!U49))))</f>
        <v>0</v>
      </c>
      <c r="M51" s="47">
        <f>IF($C$3="National Currency",IF(Other_Health_data!L46=0,0,Other_Health_data!L46),IF($C$3="Current Exchange rate",IF(Other_Health_data!L46=0,0,Other_Health_data!L46/ECO!V14),IF($C$3="Constant Exchange rate",IF(Other_Health_data!L46=0,0,Other_Health_data!L46/ECO!V49))))</f>
        <v>20</v>
      </c>
      <c r="N51" s="47">
        <f>IF($C$3="National Currency",IF(Other_Health_data!M46=0,0,Other_Health_data!M46),IF($C$3="Current Exchange rate",IF(Other_Health_data!M46=0,0,Other_Health_data!M46/ECO!W14),IF($C$3="Constant Exchange rate",IF(Other_Health_data!M46=0,0,Other_Health_data!M46/ECO!W49))))</f>
        <v>0</v>
      </c>
      <c r="O51" s="47">
        <f>IF($C$3="National Currency",IF(Other_Health_data!N46=0,0,Other_Health_data!N46),IF($C$3="Current Exchange rate",IF(Other_Health_data!N46=0,0,Other_Health_data!N46/ECO!X14),IF($C$3="Constant Exchange rate",IF(Other_Health_data!N46=0,0,Other_Health_data!N46/ECO!X49))))</f>
        <v>0</v>
      </c>
      <c r="P51" s="134">
        <f>IF($C$3="National Currency",IF(Other_Health_data!O46=0,0,Other_Health_data!O46),IF($C$3="Current Exchange rate",IF(Other_Health_data!O46=0,0,Other_Health_data!O46/ECO!Y14),IF($C$3="Constant Exchange rate",IF(Other_Health_data!O46=0,0,Other_Health_data!O46/ECO!Y49))))</f>
        <v>0</v>
      </c>
      <c r="Q51" s="46">
        <f t="shared" si="7"/>
        <v>0</v>
      </c>
      <c r="R51" s="46" t="str">
        <f t="shared" si="8"/>
        <v>-</v>
      </c>
      <c r="S51" s="46" t="str">
        <f t="shared" si="9"/>
        <v>-</v>
      </c>
    </row>
    <row r="52" spans="3:19" ht="15" x14ac:dyDescent="0.25">
      <c r="C52" s="155"/>
      <c r="D52" s="156"/>
      <c r="E52" s="44" t="s">
        <v>39</v>
      </c>
      <c r="F52" s="47">
        <f>IF($C$3="National Currency",IF(Other_Health_data!E47=0,0,Other_Health_data!E47),IF($C$3="Current Exchange rate",IF(Other_Health_data!E47=0,0,Other_Health_data!E47/ECO!O15),IF($C$3="Constant Exchange rate",IF(Other_Health_data!E47=0,0,Other_Health_data!E47/ECO!O50))))</f>
        <v>0</v>
      </c>
      <c r="G52" s="47">
        <f>IF($C$3="National Currency",IF(Other_Health_data!F47=0,0,Other_Health_data!F47),IF($C$3="Current Exchange rate",IF(Other_Health_data!F47=0,0,Other_Health_data!F47/ECO!P15),IF($C$3="Constant Exchange rate",IF(Other_Health_data!F47=0,0,Other_Health_data!F47/ECO!P50))))</f>
        <v>0</v>
      </c>
      <c r="H52" s="47">
        <f>IF($C$3="National Currency",IF(Other_Health_data!G47=0,0,Other_Health_data!G47),IF($C$3="Current Exchange rate",IF(Other_Health_data!G47=0,0,Other_Health_data!G47/ECO!Q15),IF($C$3="Constant Exchange rate",IF(Other_Health_data!G47=0,0,Other_Health_data!G47/ECO!Q50))))</f>
        <v>0</v>
      </c>
      <c r="I52" s="47">
        <f>IF($C$3="National Currency",IF(Other_Health_data!H47=0,0,Other_Health_data!H47),IF($C$3="Current Exchange rate",IF(Other_Health_data!H47=0,0,Other_Health_data!H47/ECO!R15),IF($C$3="Constant Exchange rate",IF(Other_Health_data!H47=0,0,Other_Health_data!H47/ECO!R50))))</f>
        <v>0</v>
      </c>
      <c r="J52" s="47">
        <f>IF($C$3="National Currency",IF(Other_Health_data!I47=0,0,Other_Health_data!I47),IF($C$3="Current Exchange rate",IF(Other_Health_data!I47=0,0,Other_Health_data!I47/ECO!S15),IF($C$3="Constant Exchange rate",IF(Other_Health_data!I47=0,0,Other_Health_data!I47/ECO!S50))))</f>
        <v>29.097674418604651</v>
      </c>
      <c r="K52" s="47">
        <f>IF($C$3="National Currency",IF(Other_Health_data!J47=0,0,Other_Health_data!J47),IF($C$3="Current Exchange rate",IF(Other_Health_data!J47=0,0,Other_Health_data!J47/ECO!T15),IF($C$3="Constant Exchange rate",IF(Other_Health_data!J47=0,0,Other_Health_data!J47/ECO!T50))))</f>
        <v>32.825898084841157</v>
      </c>
      <c r="L52" s="47">
        <f>IF($C$3="National Currency",IF(Other_Health_data!K47=0,0,Other_Health_data!K47),IF($C$3="Current Exchange rate",IF(Other_Health_data!K47=0,0,Other_Health_data!K47/ECO!U15),IF($C$3="Constant Exchange rate",IF(Other_Health_data!K47=0,0,Other_Health_data!K47/ECO!U50))))</f>
        <v>40.700690315629863</v>
      </c>
      <c r="M52" s="47">
        <f>IF($C$3="National Currency",IF(Other_Health_data!L47=0,0,Other_Health_data!L47),IF($C$3="Current Exchange rate",IF(Other_Health_data!L47=0,0,Other_Health_data!L47/ECO!V15),IF($C$3="Constant Exchange rate",IF(Other_Health_data!L47=0,0,Other_Health_data!L47/ECO!V50))))</f>
        <v>45.875828906037931</v>
      </c>
      <c r="N52" s="47">
        <f>IF($C$3="National Currency",IF(Other_Health_data!M47=0,0,Other_Health_data!M47),IF($C$3="Current Exchange rate",IF(Other_Health_data!M47=0,0,Other_Health_data!M47/ECO!W15),IF($C$3="Constant Exchange rate",IF(Other_Health_data!M47=0,0,Other_Health_data!M47/ECO!W50))))</f>
        <v>48.507017613613776</v>
      </c>
      <c r="O52" s="47">
        <f>IF($C$3="National Currency",IF(Other_Health_data!N47=0,0,Other_Health_data!N47),IF($C$3="Current Exchange rate",IF(Other_Health_data!N47=0,0,Other_Health_data!N47/ECO!X15),IF($C$3="Constant Exchange rate",IF(Other_Health_data!N47=0,0,Other_Health_data!N47/ECO!X50))))</f>
        <v>44.481715098260835</v>
      </c>
      <c r="P52" s="134">
        <f>IF($C$3="National Currency",IF(Other_Health_data!O47=0,0,Other_Health_data!O47),IF($C$3="Current Exchange rate",IF(Other_Health_data!O47=0,0,Other_Health_data!O47/ECO!Y15),IF($C$3="Constant Exchange rate",IF(Other_Health_data!O47=0,0,Other_Health_data!O47/ECO!Y50))))</f>
        <v>38.615467820443484</v>
      </c>
      <c r="Q52" s="46">
        <f t="shared" si="7"/>
        <v>3.2387309947622305E-3</v>
      </c>
      <c r="R52" s="46">
        <f t="shared" si="8"/>
        <v>-8.2983920953804802E-2</v>
      </c>
      <c r="S52" s="46" t="str">
        <f t="shared" si="9"/>
        <v>-</v>
      </c>
    </row>
    <row r="53" spans="3:19" ht="15" x14ac:dyDescent="0.25">
      <c r="C53" s="155"/>
      <c r="D53" s="156"/>
      <c r="E53" s="44" t="s">
        <v>12</v>
      </c>
      <c r="F53" s="47">
        <f>IF($C$3="National Currency",IF(Other_Health_data!E48=0,0,Other_Health_data!E48),IF($C$3="Current Exchange rate",IF(Other_Health_data!E48=0,0,Other_Health_data!E48/ECO!O16),IF($C$3="Constant Exchange rate",IF(Other_Health_data!E48=0,0,Other_Health_data!E48/ECO!O51))))</f>
        <v>3087</v>
      </c>
      <c r="G53" s="47">
        <f>IF($C$3="National Currency",IF(Other_Health_data!F48=0,0,Other_Health_data!F48),IF($C$3="Current Exchange rate",IF(Other_Health_data!F48=0,0,Other_Health_data!F48/ECO!P16),IF($C$3="Constant Exchange rate",IF(Other_Health_data!F48=0,0,Other_Health_data!F48/ECO!P51))))</f>
        <v>3143</v>
      </c>
      <c r="H53" s="47">
        <f>IF($C$3="National Currency",IF(Other_Health_data!G48=0,0,Other_Health_data!G48),IF($C$3="Current Exchange rate",IF(Other_Health_data!G48=0,0,Other_Health_data!G48/ECO!Q16),IF($C$3="Constant Exchange rate",IF(Other_Health_data!G48=0,0,Other_Health_data!G48/ECO!Q51))))</f>
        <v>3202</v>
      </c>
      <c r="I53" s="47">
        <f>IF($C$3="National Currency",IF(Other_Health_data!H48=0,0,Other_Health_data!H48),IF($C$3="Current Exchange rate",IF(Other_Health_data!H48=0,0,Other_Health_data!H48/ECO!R16),IF($C$3="Constant Exchange rate",IF(Other_Health_data!H48=0,0,Other_Health_data!H48/ECO!R51))))</f>
        <v>3166</v>
      </c>
      <c r="J53" s="47">
        <f>IF($C$3="National Currency",IF(Other_Health_data!I48=0,0,Other_Health_data!I48),IF($C$3="Current Exchange rate",IF(Other_Health_data!I48=0,0,Other_Health_data!I48/ECO!S16),IF($C$3="Constant Exchange rate",IF(Other_Health_data!I48=0,0,Other_Health_data!I48/ECO!S51))))</f>
        <v>3319</v>
      </c>
      <c r="K53" s="47">
        <f>IF($C$3="National Currency",IF(Other_Health_data!J48=0,0,Other_Health_data!J48),IF($C$3="Current Exchange rate",IF(Other_Health_data!J48=0,0,Other_Health_data!J48/ECO!T16),IF($C$3="Constant Exchange rate",IF(Other_Health_data!J48=0,0,Other_Health_data!J48/ECO!T51))))</f>
        <v>3472</v>
      </c>
      <c r="L53" s="47">
        <f>IF($C$3="National Currency",IF(Other_Health_data!K48=0,0,Other_Health_data!K48),IF($C$3="Current Exchange rate",IF(Other_Health_data!K48=0,0,Other_Health_data!K48/ECO!U16),IF($C$3="Constant Exchange rate",IF(Other_Health_data!K48=0,0,Other_Health_data!K48/ECO!U51))))</f>
        <v>3464</v>
      </c>
      <c r="M53" s="47">
        <f>IF($C$3="National Currency",IF(Other_Health_data!L48=0,0,Other_Health_data!L48),IF($C$3="Current Exchange rate",IF(Other_Health_data!L48=0,0,Other_Health_data!L48/ECO!V16),IF($C$3="Constant Exchange rate",IF(Other_Health_data!L48=0,0,Other_Health_data!L48/ECO!V51))))</f>
        <v>3605</v>
      </c>
      <c r="N53" s="47">
        <f>IF($C$3="National Currency",IF(Other_Health_data!M48=0,0,Other_Health_data!M48),IF($C$3="Current Exchange rate",IF(Other_Health_data!M48=0,0,Other_Health_data!M48/ECO!W16),IF($C$3="Constant Exchange rate",IF(Other_Health_data!M48=0,0,Other_Health_data!M48/ECO!W51))))</f>
        <v>3468</v>
      </c>
      <c r="O53" s="47">
        <f>IF($C$3="National Currency",IF(Other_Health_data!N48=0,0,Other_Health_data!N48),IF($C$3="Current Exchange rate",IF(Other_Health_data!N48=0,0,Other_Health_data!N48/ECO!X16),IF($C$3="Constant Exchange rate",IF(Other_Health_data!N48=0,0,Other_Health_data!N48/ECO!X51))))</f>
        <v>3309</v>
      </c>
      <c r="P53" s="134">
        <f>IF($C$3="National Currency",IF(Other_Health_data!O48=0,0,Other_Health_data!O48),IF($C$3="Current Exchange rate",IF(Other_Health_data!O48=0,0,Other_Health_data!O48/ECO!Y16),IF($C$3="Constant Exchange rate",IF(Other_Health_data!O48=0,0,Other_Health_data!O48/ECO!Y51))))</f>
        <v>3237</v>
      </c>
      <c r="Q53" s="46">
        <f t="shared" si="7"/>
        <v>0.24092957832211007</v>
      </c>
      <c r="R53" s="46">
        <f t="shared" si="8"/>
        <v>-4.5847750865051884E-2</v>
      </c>
      <c r="S53" s="46">
        <f t="shared" si="9"/>
        <v>7.1914480077745369E-2</v>
      </c>
    </row>
    <row r="54" spans="3:19" ht="15" x14ac:dyDescent="0.25">
      <c r="C54" s="155"/>
      <c r="D54" s="156"/>
      <c r="E54" s="44" t="s">
        <v>13</v>
      </c>
      <c r="F54" s="47">
        <f>IF($C$3="National Currency",IF(Other_Health_data!E49=0,0,Other_Health_data!E49),IF($C$3="Current Exchange rate",IF(Other_Health_data!E49=0,0,Other_Health_data!E49/ECO!O17),IF($C$3="Constant Exchange rate",IF(Other_Health_data!E49=0,0,Other_Health_data!E49/ECO!O52))))</f>
        <v>0</v>
      </c>
      <c r="G54" s="47">
        <f>IF($C$3="National Currency",IF(Other_Health_data!F49=0,0,Other_Health_data!F49),IF($C$3="Current Exchange rate",IF(Other_Health_data!F49=0,0,Other_Health_data!F49/ECO!P17),IF($C$3="Constant Exchange rate",IF(Other_Health_data!F49=0,0,Other_Health_data!F49/ECO!P52))))</f>
        <v>0</v>
      </c>
      <c r="H54" s="47">
        <f>IF($C$3="National Currency",IF(Other_Health_data!G49=0,0,Other_Health_data!G49),IF($C$3="Current Exchange rate",IF(Other_Health_data!G49=0,0,Other_Health_data!G49/ECO!Q17),IF($C$3="Constant Exchange rate",IF(Other_Health_data!G49=0,0,Other_Health_data!G49/ECO!Q52))))</f>
        <v>0</v>
      </c>
      <c r="I54" s="47">
        <f>IF($C$3="National Currency",IF(Other_Health_data!H49=0,0,Other_Health_data!H49),IF($C$3="Current Exchange rate",IF(Other_Health_data!H49=0,0,Other_Health_data!H49/ECO!R17),IF($C$3="Constant Exchange rate",IF(Other_Health_data!H49=0,0,Other_Health_data!H49/ECO!R52))))</f>
        <v>0</v>
      </c>
      <c r="J54" s="47">
        <f>IF($C$3="National Currency",IF(Other_Health_data!I49=0,0,Other_Health_data!I49),IF($C$3="Current Exchange rate",IF(Other_Health_data!I49=0,0,Other_Health_data!I49/ECO!S17),IF($C$3="Constant Exchange rate",IF(Other_Health_data!I49=0,0,Other_Health_data!I49/ECO!S52))))</f>
        <v>0</v>
      </c>
      <c r="K54" s="47">
        <f>IF($C$3="National Currency",IF(Other_Health_data!J49=0,0,Other_Health_data!J49),IF($C$3="Current Exchange rate",IF(Other_Health_data!J49=0,0,Other_Health_data!J49/ECO!T17),IF($C$3="Constant Exchange rate",IF(Other_Health_data!J49=0,0,Other_Health_data!J49/ECO!T52))))</f>
        <v>0</v>
      </c>
      <c r="L54" s="47">
        <f>IF($C$3="National Currency",IF(Other_Health_data!K49=0,0,Other_Health_data!K49),IF($C$3="Current Exchange rate",IF(Other_Health_data!K49=0,0,Other_Health_data!K49/ECO!U17),IF($C$3="Constant Exchange rate",IF(Other_Health_data!K49=0,0,Other_Health_data!K49/ECO!U52))))</f>
        <v>0</v>
      </c>
      <c r="M54" s="47">
        <f>IF($C$3="National Currency",IF(Other_Health_data!L49=0,0,Other_Health_data!L49),IF($C$3="Current Exchange rate",IF(Other_Health_data!L49=0,0,Other_Health_data!L49/ECO!V17),IF($C$3="Constant Exchange rate",IF(Other_Health_data!L49=0,0,Other_Health_data!L49/ECO!V52))))</f>
        <v>0</v>
      </c>
      <c r="N54" s="47">
        <f>IF($C$3="National Currency",IF(Other_Health_data!M49=0,0,Other_Health_data!M49),IF($C$3="Current Exchange rate",IF(Other_Health_data!M49=0,0,Other_Health_data!M49/ECO!W17),IF($C$3="Constant Exchange rate",IF(Other_Health_data!M49=0,0,Other_Health_data!M49/ECO!W52))))</f>
        <v>0</v>
      </c>
      <c r="O54" s="47">
        <f>IF($C$3="National Currency",IF(Other_Health_data!N49=0,0,Other_Health_data!N49),IF($C$3="Current Exchange rate",IF(Other_Health_data!N49=0,0,Other_Health_data!N49/ECO!X17),IF($C$3="Constant Exchange rate",IF(Other_Health_data!N49=0,0,Other_Health_data!N49/ECO!X52))))</f>
        <v>0</v>
      </c>
      <c r="P54" s="134">
        <f>IF($C$3="National Currency",IF(Other_Health_data!O49=0,0,Other_Health_data!O49),IF($C$3="Current Exchange rate",IF(Other_Health_data!O49=0,0,Other_Health_data!O49/ECO!Y17),IF($C$3="Constant Exchange rate",IF(Other_Health_data!O49=0,0,Other_Health_data!O49/ECO!Y52))))</f>
        <v>0</v>
      </c>
      <c r="Q54" s="46">
        <f t="shared" si="7"/>
        <v>0</v>
      </c>
      <c r="R54" s="46" t="str">
        <f t="shared" si="8"/>
        <v>-</v>
      </c>
      <c r="S54" s="46" t="str">
        <f t="shared" si="9"/>
        <v>-</v>
      </c>
    </row>
    <row r="55" spans="3:19" ht="15" x14ac:dyDescent="0.25">
      <c r="C55" s="155"/>
      <c r="D55" s="156"/>
      <c r="E55" s="44" t="s">
        <v>14</v>
      </c>
      <c r="F55" s="47">
        <f>IF($C$3="National Currency",IF(Other_Health_data!E50=0,0,Other_Health_data!E50),IF($C$3="Current Exchange rate",IF(Other_Health_data!E50=0,0,Other_Health_data!E50/ECO!O18),IF($C$3="Constant Exchange rate",IF(Other_Health_data!E50=0,0,Other_Health_data!E50/ECO!O53))))</f>
        <v>0</v>
      </c>
      <c r="G55" s="47">
        <f>IF($C$3="National Currency",IF(Other_Health_data!F50=0,0,Other_Health_data!F50),IF($C$3="Current Exchange rate",IF(Other_Health_data!F50=0,0,Other_Health_data!F50/ECO!P18),IF($C$3="Constant Exchange rate",IF(Other_Health_data!F50=0,0,Other_Health_data!F50/ECO!P53))))</f>
        <v>0</v>
      </c>
      <c r="H55" s="47">
        <f>IF($C$3="National Currency",IF(Other_Health_data!G50=0,0,Other_Health_data!G50),IF($C$3="Current Exchange rate",IF(Other_Health_data!G50=0,0,Other_Health_data!G50/ECO!Q18),IF($C$3="Constant Exchange rate",IF(Other_Health_data!G50=0,0,Other_Health_data!G50/ECO!Q53))))</f>
        <v>0</v>
      </c>
      <c r="I55" s="47">
        <f>IF($C$3="National Currency",IF(Other_Health_data!H50=0,0,Other_Health_data!H50),IF($C$3="Current Exchange rate",IF(Other_Health_data!H50=0,0,Other_Health_data!H50/ECO!R18),IF($C$3="Constant Exchange rate",IF(Other_Health_data!H50=0,0,Other_Health_data!H50/ECO!R53))))</f>
        <v>0</v>
      </c>
      <c r="J55" s="47">
        <f>IF($C$3="National Currency",IF(Other_Health_data!I50=0,0,Other_Health_data!I50),IF($C$3="Current Exchange rate",IF(Other_Health_data!I50=0,0,Other_Health_data!I50/ECO!S18),IF($C$3="Constant Exchange rate",IF(Other_Health_data!I50=0,0,Other_Health_data!I50/ECO!S53))))</f>
        <v>0</v>
      </c>
      <c r="K55" s="47">
        <f>IF($C$3="National Currency",IF(Other_Health_data!J50=0,0,Other_Health_data!J50),IF($C$3="Current Exchange rate",IF(Other_Health_data!J50=0,0,Other_Health_data!J50/ECO!T18),IF($C$3="Constant Exchange rate",IF(Other_Health_data!J50=0,0,Other_Health_data!J50/ECO!T53))))</f>
        <v>0</v>
      </c>
      <c r="L55" s="47">
        <f>IF($C$3="National Currency",IF(Other_Health_data!K50=0,0,Other_Health_data!K50),IF($C$3="Current Exchange rate",IF(Other_Health_data!K50=0,0,Other_Health_data!K50/ECO!U18),IF($C$3="Constant Exchange rate",IF(Other_Health_data!K50=0,0,Other_Health_data!K50/ECO!U53))))</f>
        <v>0</v>
      </c>
      <c r="M55" s="47">
        <f>IF($C$3="National Currency",IF(Other_Health_data!L50=0,0,Other_Health_data!L50),IF($C$3="Current Exchange rate",IF(Other_Health_data!L50=0,0,Other_Health_data!L50/ECO!V18),IF($C$3="Constant Exchange rate",IF(Other_Health_data!L50=0,0,Other_Health_data!L50/ECO!V53))))</f>
        <v>0</v>
      </c>
      <c r="N55" s="47">
        <f>IF($C$3="National Currency",IF(Other_Health_data!M50=0,0,Other_Health_data!M50),IF($C$3="Current Exchange rate",IF(Other_Health_data!M50=0,0,Other_Health_data!M50/ECO!W18),IF($C$3="Constant Exchange rate",IF(Other_Health_data!M50=0,0,Other_Health_data!M50/ECO!W53))))</f>
        <v>0</v>
      </c>
      <c r="O55" s="47">
        <f>IF($C$3="National Currency",IF(Other_Health_data!N50=0,0,Other_Health_data!N50),IF($C$3="Current Exchange rate",IF(Other_Health_data!N50=0,0,Other_Health_data!N50/ECO!X18),IF($C$3="Constant Exchange rate",IF(Other_Health_data!N50=0,0,Other_Health_data!N50/ECO!X53))))</f>
        <v>0</v>
      </c>
      <c r="P55" s="134">
        <f>IF($C$3="National Currency",IF(Other_Health_data!O50=0,0,Other_Health_data!O50),IF($C$3="Current Exchange rate",IF(Other_Health_data!O50=0,0,Other_Health_data!O50/ECO!Y18),IF($C$3="Constant Exchange rate",IF(Other_Health_data!O50=0,0,Other_Health_data!O50/ECO!Y53))))</f>
        <v>0</v>
      </c>
      <c r="Q55" s="46">
        <f t="shared" si="7"/>
        <v>0</v>
      </c>
      <c r="R55" s="46" t="str">
        <f t="shared" si="8"/>
        <v>-</v>
      </c>
      <c r="S55" s="46" t="str">
        <f t="shared" si="9"/>
        <v>-</v>
      </c>
    </row>
    <row r="56" spans="3:19" ht="15" x14ac:dyDescent="0.25">
      <c r="C56" s="155"/>
      <c r="D56" s="156"/>
      <c r="E56" s="44" t="s">
        <v>15</v>
      </c>
      <c r="F56" s="47">
        <f>IF($C$3="National Currency",IF(Other_Health_data!E51=0,0,Other_Health_data!E51),IF($C$3="Current Exchange rate",IF(Other_Health_data!E51=0,0,Other_Health_data!E51/ECO!O19),IF($C$3="Constant Exchange rate",IF(Other_Health_data!E51=0,0,Other_Health_data!E51/ECO!O54))))</f>
        <v>416.65260000000001</v>
      </c>
      <c r="G56" s="47">
        <f>IF($C$3="National Currency",IF(Other_Health_data!F51=0,0,Other_Health_data!F51),IF($C$3="Current Exchange rate",IF(Other_Health_data!F51=0,0,Other_Health_data!F51/ECO!P19),IF($C$3="Constant Exchange rate",IF(Other_Health_data!F51=0,0,Other_Health_data!F51/ECO!P54))))</f>
        <v>438.302299</v>
      </c>
      <c r="H56" s="47">
        <f>IF($C$3="National Currency",IF(Other_Health_data!G51=0,0,Other_Health_data!G51),IF($C$3="Current Exchange rate",IF(Other_Health_data!G51=0,0,Other_Health_data!G51/ECO!Q19),IF($C$3="Constant Exchange rate",IF(Other_Health_data!G51=0,0,Other_Health_data!G51/ECO!Q54))))</f>
        <v>511.62236059000003</v>
      </c>
      <c r="I56" s="47">
        <f>IF($C$3="National Currency",IF(Other_Health_data!H51=0,0,Other_Health_data!H51),IF($C$3="Current Exchange rate",IF(Other_Health_data!H51=0,0,Other_Health_data!H51/ECO!R19),IF($C$3="Constant Exchange rate",IF(Other_Health_data!H51=0,0,Other_Health_data!H51/ECO!R54))))</f>
        <v>573.18973424000001</v>
      </c>
      <c r="J56" s="47">
        <f>IF($C$3="National Currency",IF(Other_Health_data!I51=0,0,Other_Health_data!I51),IF($C$3="Current Exchange rate",IF(Other_Health_data!I51=0,0,Other_Health_data!I51/ECO!S19),IF($C$3="Constant Exchange rate",IF(Other_Health_data!I51=0,0,Other_Health_data!I51/ECO!S54))))</f>
        <v>609.50043461000007</v>
      </c>
      <c r="K56" s="47">
        <f>IF($C$3="National Currency",IF(Other_Health_data!J51=0,0,Other_Health_data!J51),IF($C$3="Current Exchange rate",IF(Other_Health_data!J51=0,0,Other_Health_data!J51/ECO!T19),IF($C$3="Constant Exchange rate",IF(Other_Health_data!J51=0,0,Other_Health_data!J51/ECO!T54))))</f>
        <v>610.27355829700002</v>
      </c>
      <c r="L56" s="47">
        <f>IF($C$3="National Currency",IF(Other_Health_data!K51=0,0,Other_Health_data!K51),IF($C$3="Current Exchange rate",IF(Other_Health_data!K51=0,0,Other_Health_data!K51/ECO!U19),IF($C$3="Constant Exchange rate",IF(Other_Health_data!K51=0,0,Other_Health_data!K51/ECO!U54))))</f>
        <v>621.00655941339994</v>
      </c>
      <c r="M56" s="47">
        <f>IF($C$3="National Currency",IF(Other_Health_data!L51=0,0,Other_Health_data!L51),IF($C$3="Current Exchange rate",IF(Other_Health_data!L51=0,0,Other_Health_data!L51/ECO!V19),IF($C$3="Constant Exchange rate",IF(Other_Health_data!L51=0,0,Other_Health_data!L51/ECO!V54))))</f>
        <v>707.48556846490021</v>
      </c>
      <c r="N56" s="47">
        <f>IF($C$3="National Currency",IF(Other_Health_data!M51=0,0,Other_Health_data!M51),IF($C$3="Current Exchange rate",IF(Other_Health_data!M51=0,0,Other_Health_data!M51/ECO!W19),IF($C$3="Constant Exchange rate",IF(Other_Health_data!M51=0,0,Other_Health_data!M51/ECO!W54))))</f>
        <v>732.2427556483002</v>
      </c>
      <c r="O56" s="47">
        <f>IF($C$3="National Currency",IF(Other_Health_data!N51=0,0,Other_Health_data!N51),IF($C$3="Current Exchange rate",IF(Other_Health_data!N51=0,0,Other_Health_data!N51/ECO!X19),IF($C$3="Constant Exchange rate",IF(Other_Health_data!N51=0,0,Other_Health_data!N51/ECO!X54))))</f>
        <v>769.21088752419996</v>
      </c>
      <c r="P56" s="134">
        <f>IF($C$3="National Currency",IF(Other_Health_data!O51=0,0,Other_Health_data!O51),IF($C$3="Current Exchange rate",IF(Other_Health_data!O51=0,0,Other_Health_data!O51/ECO!Y19),IF($C$3="Constant Exchange rate",IF(Other_Health_data!O51=0,0,Other_Health_data!O51/ECO!Y54))))</f>
        <v>830.50466842899993</v>
      </c>
      <c r="Q56" s="46">
        <f t="shared" si="7"/>
        <v>5.6006544204285746E-2</v>
      </c>
      <c r="R56" s="46">
        <f t="shared" si="8"/>
        <v>5.0486169498760836E-2</v>
      </c>
      <c r="S56" s="46">
        <f t="shared" si="9"/>
        <v>0.84616845670517815</v>
      </c>
    </row>
    <row r="57" spans="3:19" ht="15" x14ac:dyDescent="0.25">
      <c r="C57" s="155"/>
      <c r="D57" s="156"/>
      <c r="E57" s="44" t="s">
        <v>16</v>
      </c>
      <c r="F57" s="47">
        <f>IF($C$3="National Currency",IF(Other_Health_data!E52=0,0,Other_Health_data!E52),IF($C$3="Current Exchange rate",IF(Other_Health_data!E52=0,0,Other_Health_data!E52/ECO!O20),IF($C$3="Constant Exchange rate",IF(Other_Health_data!E52=0,0,Other_Health_data!E52/ECO!O55))))</f>
        <v>17</v>
      </c>
      <c r="G57" s="47">
        <f>IF($C$3="National Currency",IF(Other_Health_data!F52=0,0,Other_Health_data!F52),IF($C$3="Current Exchange rate",IF(Other_Health_data!F52=0,0,Other_Health_data!F52/ECO!P20),IF($C$3="Constant Exchange rate",IF(Other_Health_data!F52=0,0,Other_Health_data!F52/ECO!P55))))</f>
        <v>28</v>
      </c>
      <c r="H57" s="47">
        <f>IF($C$3="National Currency",IF(Other_Health_data!G52=0,0,Other_Health_data!G52),IF($C$3="Current Exchange rate",IF(Other_Health_data!G52=0,0,Other_Health_data!G52/ECO!Q20),IF($C$3="Constant Exchange rate",IF(Other_Health_data!G52=0,0,Other_Health_data!G52/ECO!Q55))))</f>
        <v>31</v>
      </c>
      <c r="I57" s="47">
        <f>IF($C$3="National Currency",IF(Other_Health_data!H52=0,0,Other_Health_data!H52),IF($C$3="Current Exchange rate",IF(Other_Health_data!H52=0,0,Other_Health_data!H52/ECO!R20),IF($C$3="Constant Exchange rate",IF(Other_Health_data!H52=0,0,Other_Health_data!H52/ECO!R55))))</f>
        <v>32</v>
      </c>
      <c r="J57" s="47">
        <f>IF($C$3="National Currency",IF(Other_Health_data!I52=0,0,Other_Health_data!I52),IF($C$3="Current Exchange rate",IF(Other_Health_data!I52=0,0,Other_Health_data!I52/ECO!S20),IF($C$3="Constant Exchange rate",IF(Other_Health_data!I52=0,0,Other_Health_data!I52/ECO!S55))))</f>
        <v>36</v>
      </c>
      <c r="K57" s="47">
        <f>IF($C$3="National Currency",IF(Other_Health_data!J52=0,0,Other_Health_data!J52),IF($C$3="Current Exchange rate",IF(Other_Health_data!J52=0,0,Other_Health_data!J52/ECO!T20),IF($C$3="Constant Exchange rate",IF(Other_Health_data!J52=0,0,Other_Health_data!J52/ECO!T55))))</f>
        <v>41</v>
      </c>
      <c r="L57" s="47">
        <f>IF($C$3="National Currency",IF(Other_Health_data!K52=0,0,Other_Health_data!K52),IF($C$3="Current Exchange rate",IF(Other_Health_data!K52=0,0,Other_Health_data!K52/ECO!U20),IF($C$3="Constant Exchange rate",IF(Other_Health_data!K52=0,0,Other_Health_data!K52/ECO!U55))))</f>
        <v>46</v>
      </c>
      <c r="M57" s="47">
        <f>IF($C$3="National Currency",IF(Other_Health_data!L52=0,0,Other_Health_data!L52),IF($C$3="Current Exchange rate",IF(Other_Health_data!L52=0,0,Other_Health_data!L52/ECO!V20),IF($C$3="Constant Exchange rate",IF(Other_Health_data!L52=0,0,Other_Health_data!L52/ECO!V55))))</f>
        <v>51</v>
      </c>
      <c r="N57" s="47">
        <f>IF($C$3="National Currency",IF(Other_Health_data!M52=0,0,Other_Health_data!M52),IF($C$3="Current Exchange rate",IF(Other_Health_data!M52=0,0,Other_Health_data!M52/ECO!W20),IF($C$3="Constant Exchange rate",IF(Other_Health_data!M52=0,0,Other_Health_data!M52/ECO!W55))))</f>
        <v>55</v>
      </c>
      <c r="O57" s="47">
        <f>IF($C$3="National Currency",IF(Other_Health_data!N52=0,0,Other_Health_data!N52),IF($C$3="Current Exchange rate",IF(Other_Health_data!N52=0,0,Other_Health_data!N52/ECO!X20),IF($C$3="Constant Exchange rate",IF(Other_Health_data!N52=0,0,Other_Health_data!N52/ECO!X55))))</f>
        <v>55</v>
      </c>
      <c r="P57" s="134">
        <f>IF($C$3="National Currency",IF(Other_Health_data!O52=0,0,Other_Health_data!O52),IF($C$3="Current Exchange rate",IF(Other_Health_data!O52=0,0,Other_Health_data!O52/ECO!Y20),IF($C$3="Constant Exchange rate",IF(Other_Health_data!O52=0,0,Other_Health_data!O52/ECO!Y55))))</f>
        <v>60</v>
      </c>
      <c r="Q57" s="46">
        <f t="shared" si="7"/>
        <v>4.0045714136343466E-3</v>
      </c>
      <c r="R57" s="46">
        <f t="shared" si="8"/>
        <v>0</v>
      </c>
      <c r="S57" s="46">
        <f t="shared" si="9"/>
        <v>2.2352941176470589</v>
      </c>
    </row>
    <row r="58" spans="3:19" ht="15" x14ac:dyDescent="0.25">
      <c r="C58" s="155"/>
      <c r="D58" s="156"/>
      <c r="E58" s="44" t="s">
        <v>17</v>
      </c>
      <c r="F58" s="47">
        <f>IF($C$3="National Currency",IF(Other_Health_data!E53=0,0,Other_Health_data!E53),IF($C$3="Current Exchange rate",IF(Other_Health_data!E53=0,0,Other_Health_data!E53/ECO!O21),IF($C$3="Constant Exchange rate",IF(Other_Health_data!E53=0,0,Other_Health_data!E53/ECO!O56))))</f>
        <v>0</v>
      </c>
      <c r="G58" s="47">
        <f>IF($C$3="National Currency",IF(Other_Health_data!F53=0,0,Other_Health_data!F53),IF($C$3="Current Exchange rate",IF(Other_Health_data!F53=0,0,Other_Health_data!F53/ECO!P21),IF($C$3="Constant Exchange rate",IF(Other_Health_data!F53=0,0,Other_Health_data!F53/ECO!P56))))</f>
        <v>0</v>
      </c>
      <c r="H58" s="47">
        <f>IF($C$3="National Currency",IF(Other_Health_data!G53=0,0,Other_Health_data!G53),IF($C$3="Current Exchange rate",IF(Other_Health_data!G53=0,0,Other_Health_data!G53/ECO!Q21),IF($C$3="Constant Exchange rate",IF(Other_Health_data!G53=0,0,Other_Health_data!G53/ECO!Q56))))</f>
        <v>0</v>
      </c>
      <c r="I58" s="47">
        <f>IF($C$3="National Currency",IF(Other_Health_data!H53=0,0,Other_Health_data!H53),IF($C$3="Current Exchange rate",IF(Other_Health_data!H53=0,0,Other_Health_data!H53/ECO!R21),IF($C$3="Constant Exchange rate",IF(Other_Health_data!H53=0,0,Other_Health_data!H53/ECO!R56))))</f>
        <v>0</v>
      </c>
      <c r="J58" s="47">
        <f>IF($C$3="National Currency",IF(Other_Health_data!I53=0,0,Other_Health_data!I53),IF($C$3="Current Exchange rate",IF(Other_Health_data!I53=0,0,Other_Health_data!I53/ECO!S21),IF($C$3="Constant Exchange rate",IF(Other_Health_data!I53=0,0,Other_Health_data!I53/ECO!S56))))</f>
        <v>0</v>
      </c>
      <c r="K58" s="47">
        <f>IF($C$3="National Currency",IF(Other_Health_data!J53=0,0,Other_Health_data!J53),IF($C$3="Current Exchange rate",IF(Other_Health_data!J53=0,0,Other_Health_data!J53/ECO!T21),IF($C$3="Constant Exchange rate",IF(Other_Health_data!J53=0,0,Other_Health_data!J53/ECO!T56))))</f>
        <v>0</v>
      </c>
      <c r="L58" s="47">
        <f>IF($C$3="National Currency",IF(Other_Health_data!K53=0,0,Other_Health_data!K53),IF($C$3="Current Exchange rate",IF(Other_Health_data!K53=0,0,Other_Health_data!K53/ECO!U21),IF($C$3="Constant Exchange rate",IF(Other_Health_data!K53=0,0,Other_Health_data!K53/ECO!U56))))</f>
        <v>0</v>
      </c>
      <c r="M58" s="47">
        <f>IF($C$3="National Currency",IF(Other_Health_data!L53=0,0,Other_Health_data!L53),IF($C$3="Current Exchange rate",IF(Other_Health_data!L53=0,0,Other_Health_data!L53/ECO!V21),IF($C$3="Constant Exchange rate",IF(Other_Health_data!L53=0,0,Other_Health_data!L53/ECO!V56))))</f>
        <v>0</v>
      </c>
      <c r="N58" s="47">
        <f>IF($C$3="National Currency",IF(Other_Health_data!M53=0,0,Other_Health_data!M53),IF($C$3="Current Exchange rate",IF(Other_Health_data!M53=0,0,Other_Health_data!M53/ECO!W21),IF($C$3="Constant Exchange rate",IF(Other_Health_data!M53=0,0,Other_Health_data!M53/ECO!W56))))</f>
        <v>5088</v>
      </c>
      <c r="O58" s="47">
        <f>IF($C$3="National Currency",IF(Other_Health_data!N53=0,0,Other_Health_data!N53),IF($C$3="Current Exchange rate",IF(Other_Health_data!N53=0,0,Other_Health_data!N53/ECO!X21),IF($C$3="Constant Exchange rate",IF(Other_Health_data!N53=0,0,Other_Health_data!N53/ECO!X56))))</f>
        <v>5433</v>
      </c>
      <c r="P58" s="134">
        <f>IF($C$3="National Currency",IF(Other_Health_data!O53=0,0,Other_Health_data!O53),IF($C$3="Current Exchange rate",IF(Other_Health_data!O53=0,0,Other_Health_data!O53/ECO!Y21),IF($C$3="Constant Exchange rate",IF(Other_Health_data!O53=0,0,Other_Health_data!O53/ECO!Y56))))</f>
        <v>0</v>
      </c>
      <c r="Q58" s="46">
        <f t="shared" si="7"/>
        <v>0.39557884527773468</v>
      </c>
      <c r="R58" s="46">
        <f t="shared" si="8"/>
        <v>6.7806603773584939E-2</v>
      </c>
      <c r="S58" s="46" t="str">
        <f t="shared" si="9"/>
        <v>-</v>
      </c>
    </row>
    <row r="59" spans="3:19" ht="15" x14ac:dyDescent="0.25">
      <c r="C59" s="155"/>
      <c r="D59" s="156"/>
      <c r="E59" s="44" t="s">
        <v>18</v>
      </c>
      <c r="F59" s="47">
        <f>IF($C$3="National Currency",IF(Other_Health_data!E54=0,0,Other_Health_data!E54),IF($C$3="Current Exchange rate",IF(Other_Health_data!E54=0,0,Other_Health_data!E54/ECO!O22),IF($C$3="Constant Exchange rate",IF(Other_Health_data!E54=0,0,Other_Health_data!E54/ECO!O57))))</f>
        <v>0</v>
      </c>
      <c r="G59" s="47">
        <f>IF($C$3="National Currency",IF(Other_Health_data!F54=0,0,Other_Health_data!F54),IF($C$3="Current Exchange rate",IF(Other_Health_data!F54=0,0,Other_Health_data!F54/ECO!P22),IF($C$3="Constant Exchange rate",IF(Other_Health_data!F54=0,0,Other_Health_data!F54/ECO!P57))))</f>
        <v>0</v>
      </c>
      <c r="H59" s="47">
        <f>IF($C$3="National Currency",IF(Other_Health_data!G54=0,0,Other_Health_data!G54),IF($C$3="Current Exchange rate",IF(Other_Health_data!G54=0,0,Other_Health_data!G54/ECO!Q22),IF($C$3="Constant Exchange rate",IF(Other_Health_data!G54=0,0,Other_Health_data!G54/ECO!Q57))))</f>
        <v>0</v>
      </c>
      <c r="I59" s="47">
        <f>IF($C$3="National Currency",IF(Other_Health_data!H54=0,0,Other_Health_data!H54),IF($C$3="Current Exchange rate",IF(Other_Health_data!H54=0,0,Other_Health_data!H54/ECO!R22),IF($C$3="Constant Exchange rate",IF(Other_Health_data!H54=0,0,Other_Health_data!H54/ECO!R57))))</f>
        <v>0</v>
      </c>
      <c r="J59" s="47">
        <f>IF($C$3="National Currency",IF(Other_Health_data!I54=0,0,Other_Health_data!I54),IF($C$3="Current Exchange rate",IF(Other_Health_data!I54=0,0,Other_Health_data!I54/ECO!S22),IF($C$3="Constant Exchange rate",IF(Other_Health_data!I54=0,0,Other_Health_data!I54/ECO!S57))))</f>
        <v>0</v>
      </c>
      <c r="K59" s="47">
        <f>IF($C$3="National Currency",IF(Other_Health_data!J54=0,0,Other_Health_data!J54),IF($C$3="Current Exchange rate",IF(Other_Health_data!J54=0,0,Other_Health_data!J54/ECO!T22),IF($C$3="Constant Exchange rate",IF(Other_Health_data!J54=0,0,Other_Health_data!J54/ECO!T57))))</f>
        <v>0</v>
      </c>
      <c r="L59" s="47">
        <f>IF($C$3="National Currency",IF(Other_Health_data!K54=0,0,Other_Health_data!K54),IF($C$3="Current Exchange rate",IF(Other_Health_data!K54=0,0,Other_Health_data!K54/ECO!U22),IF($C$3="Constant Exchange rate",IF(Other_Health_data!K54=0,0,Other_Health_data!K54/ECO!U57))))</f>
        <v>0</v>
      </c>
      <c r="M59" s="47">
        <f>IF($C$3="National Currency",IF(Other_Health_data!L54=0,0,Other_Health_data!L54),IF($C$3="Current Exchange rate",IF(Other_Health_data!L54=0,0,Other_Health_data!L54/ECO!V22),IF($C$3="Constant Exchange rate",IF(Other_Health_data!L54=0,0,Other_Health_data!L54/ECO!V57))))</f>
        <v>0</v>
      </c>
      <c r="N59" s="47">
        <f>IF($C$3="National Currency",IF(Other_Health_data!M54=0,0,Other_Health_data!M54),IF($C$3="Current Exchange rate",IF(Other_Health_data!M54=0,0,Other_Health_data!M54/ECO!W22),IF($C$3="Constant Exchange rate",IF(Other_Health_data!M54=0,0,Other_Health_data!M54/ECO!W57))))</f>
        <v>0</v>
      </c>
      <c r="O59" s="47">
        <f>IF($C$3="National Currency",IF(Other_Health_data!N54=0,0,Other_Health_data!N54),IF($C$3="Current Exchange rate",IF(Other_Health_data!N54=0,0,Other_Health_data!N54/ECO!X22),IF($C$3="Constant Exchange rate",IF(Other_Health_data!N54=0,0,Other_Health_data!N54/ECO!X57))))</f>
        <v>0</v>
      </c>
      <c r="P59" s="134">
        <f>IF($C$3="National Currency",IF(Other_Health_data!O54=0,0,Other_Health_data!O54),IF($C$3="Current Exchange rate",IF(Other_Health_data!O54=0,0,Other_Health_data!O54/ECO!Y22),IF($C$3="Constant Exchange rate",IF(Other_Health_data!O54=0,0,Other_Health_data!O54/ECO!Y57))))</f>
        <v>0</v>
      </c>
      <c r="Q59" s="46">
        <f t="shared" si="7"/>
        <v>0</v>
      </c>
      <c r="R59" s="46" t="str">
        <f t="shared" si="8"/>
        <v>-</v>
      </c>
      <c r="S59" s="46" t="str">
        <f t="shared" si="9"/>
        <v>-</v>
      </c>
    </row>
    <row r="60" spans="3:19" ht="15" x14ac:dyDescent="0.25">
      <c r="C60" s="155"/>
      <c r="D60" s="156"/>
      <c r="E60" s="44" t="s">
        <v>19</v>
      </c>
      <c r="F60" s="47">
        <f>IF($C$3="National Currency",IF(Other_Health_data!E55=0,0,Other_Health_data!E55),IF($C$3="Current Exchange rate",IF(Other_Health_data!E55=0,0,Other_Health_data!E55/ECO!O23),IF($C$3="Constant Exchange rate",IF(Other_Health_data!E55=0,0,Other_Health_data!E55/ECO!O58))))</f>
        <v>0</v>
      </c>
      <c r="G60" s="47">
        <f>IF($C$3="National Currency",IF(Other_Health_data!F55=0,0,Other_Health_data!F55),IF($C$3="Current Exchange rate",IF(Other_Health_data!F55=0,0,Other_Health_data!F55/ECO!P23),IF($C$3="Constant Exchange rate",IF(Other_Health_data!F55=0,0,Other_Health_data!F55/ECO!P58))))</f>
        <v>8.8177440141083903</v>
      </c>
      <c r="H60" s="47">
        <f>IF($C$3="National Currency",IF(Other_Health_data!G55=0,0,Other_Health_data!G55),IF($C$3="Current Exchange rate",IF(Other_Health_data!G55=0,0,Other_Health_data!G55/ECO!Q23),IF($C$3="Constant Exchange rate",IF(Other_Health_data!G55=0,0,Other_Health_data!G55/ECO!Q58))))</f>
        <v>7.6186329995646496</v>
      </c>
      <c r="I60" s="47">
        <f>IF($C$3="National Currency",IF(Other_Health_data!H55=0,0,Other_Health_data!H55),IF($C$3="Current Exchange rate",IF(Other_Health_data!H55=0,0,Other_Health_data!H55/ECO!R23),IF($C$3="Constant Exchange rate",IF(Other_Health_data!H55=0,0,Other_Health_data!H55/ECO!R58))))</f>
        <v>11.59491460686419</v>
      </c>
      <c r="J60" s="47">
        <f>IF($C$3="National Currency",IF(Other_Health_data!I55=0,0,Other_Health_data!I55),IF($C$3="Current Exchange rate",IF(Other_Health_data!I55=0,0,Other_Health_data!I55/ECO!S23),IF($C$3="Constant Exchange rate",IF(Other_Health_data!I55=0,0,Other_Health_data!I55/ECO!S58))))</f>
        <v>13.051458092583781</v>
      </c>
      <c r="K60" s="47">
        <f>IF($C$3="National Currency",IF(Other_Health_data!J55=0,0,Other_Health_data!J55),IF($C$3="Current Exchange rate",IF(Other_Health_data!J55=0,0,Other_Health_data!J55/ECO!T23),IF($C$3="Constant Exchange rate",IF(Other_Health_data!J55=0,0,Other_Health_data!J55/ECO!T58))))</f>
        <v>12.465753424657535</v>
      </c>
      <c r="L60" s="47">
        <f>IF($C$3="National Currency",IF(Other_Health_data!K55=0,0,Other_Health_data!K55),IF($C$3="Current Exchange rate",IF(Other_Health_data!K55=0,0,Other_Health_data!K55/ECO!U23),IF($C$3="Constant Exchange rate",IF(Other_Health_data!K55=0,0,Other_Health_data!K55/ECO!U58))))</f>
        <v>12.190166598943518</v>
      </c>
      <c r="M60" s="47">
        <f>IF($C$3="National Currency",IF(Other_Health_data!L55=0,0,Other_Health_data!L55),IF($C$3="Current Exchange rate",IF(Other_Health_data!L55=0,0,Other_Health_data!L55/ECO!V23),IF($C$3="Constant Exchange rate",IF(Other_Health_data!L55=0,0,Other_Health_data!L55/ECO!V58))))</f>
        <v>11.145017911635929</v>
      </c>
      <c r="N60" s="47">
        <f>IF($C$3="National Currency",IF(Other_Health_data!M55=0,0,Other_Health_data!M55),IF($C$3="Current Exchange rate",IF(Other_Health_data!M55=0,0,Other_Health_data!M55/ECO!W23),IF($C$3="Constant Exchange rate",IF(Other_Health_data!M55=0,0,Other_Health_data!M55/ECO!W58))))</f>
        <v>9.6592788620575583</v>
      </c>
      <c r="O60" s="47">
        <f>IF($C$3="National Currency",IF(Other_Health_data!N55=0,0,Other_Health_data!N55),IF($C$3="Current Exchange rate",IF(Other_Health_data!N55=0,0,Other_Health_data!N55/ECO!X23),IF($C$3="Constant Exchange rate",IF(Other_Health_data!N55=0,0,Other_Health_data!N55/ECO!X58))))</f>
        <v>11.538713695666425</v>
      </c>
      <c r="P60" s="134">
        <f>IF($C$3="National Currency",IF(Other_Health_data!O55=0,0,Other_Health_data!O55),IF($C$3="Current Exchange rate",IF(Other_Health_data!O55=0,0,Other_Health_data!O55/ECO!Y23),IF($C$3="Constant Exchange rate",IF(Other_Health_data!O55=0,0,Other_Health_data!O55/ECO!Y58))))</f>
        <v>0</v>
      </c>
      <c r="Q60" s="46">
        <f t="shared" si="7"/>
        <v>8.4013823665048907E-4</v>
      </c>
      <c r="R60" s="46">
        <f t="shared" si="8"/>
        <v>0.1945729966438221</v>
      </c>
      <c r="S60" s="46" t="str">
        <f t="shared" si="9"/>
        <v>-</v>
      </c>
    </row>
    <row r="61" spans="3:19" ht="15" x14ac:dyDescent="0.25">
      <c r="C61" s="155"/>
      <c r="D61" s="156"/>
      <c r="E61" s="44" t="s">
        <v>20</v>
      </c>
      <c r="F61" s="47">
        <f>IF($C$3="National Currency",IF(Other_Health_data!E56=0,0,Other_Health_data!E56),IF($C$3="Current Exchange rate",IF(Other_Health_data!E56=0,0,Other_Health_data!E56/ECO!O24),IF($C$3="Constant Exchange rate",IF(Other_Health_data!E56=0,0,Other_Health_data!E56/ECO!O59))))</f>
        <v>0</v>
      </c>
      <c r="G61" s="47">
        <f>IF($C$3="National Currency",IF(Other_Health_data!F56=0,0,Other_Health_data!F56),IF($C$3="Current Exchange rate",IF(Other_Health_data!F56=0,0,Other_Health_data!F56/ECO!P24),IF($C$3="Constant Exchange rate",IF(Other_Health_data!F56=0,0,Other_Health_data!F56/ECO!P59))))</f>
        <v>0</v>
      </c>
      <c r="H61" s="47">
        <f>IF($C$3="National Currency",IF(Other_Health_data!G56=0,0,Other_Health_data!G56),IF($C$3="Current Exchange rate",IF(Other_Health_data!G56=0,0,Other_Health_data!G56/ECO!Q24),IF($C$3="Constant Exchange rate",IF(Other_Health_data!G56=0,0,Other_Health_data!G56/ECO!Q59))))</f>
        <v>0</v>
      </c>
      <c r="I61" s="47">
        <f>IF($C$3="National Currency",IF(Other_Health_data!H56=0,0,Other_Health_data!H56),IF($C$3="Current Exchange rate",IF(Other_Health_data!H56=0,0,Other_Health_data!H56/ECO!R24),IF($C$3="Constant Exchange rate",IF(Other_Health_data!H56=0,0,Other_Health_data!H56/ECO!R59))))</f>
        <v>0</v>
      </c>
      <c r="J61" s="47">
        <f>IF($C$3="National Currency",IF(Other_Health_data!I56=0,0,Other_Health_data!I56),IF($C$3="Current Exchange rate",IF(Other_Health_data!I56=0,0,Other_Health_data!I56/ECO!S24),IF($C$3="Constant Exchange rate",IF(Other_Health_data!I56=0,0,Other_Health_data!I56/ECO!S59))))</f>
        <v>0</v>
      </c>
      <c r="K61" s="47">
        <f>IF($C$3="National Currency",IF(Other_Health_data!J56=0,0,Other_Health_data!J56),IF($C$3="Current Exchange rate",IF(Other_Health_data!J56=0,0,Other_Health_data!J56/ECO!T24),IF($C$3="Constant Exchange rate",IF(Other_Health_data!J56=0,0,Other_Health_data!J56/ECO!T59))))</f>
        <v>0</v>
      </c>
      <c r="L61" s="47">
        <f>IF($C$3="National Currency",IF(Other_Health_data!K56=0,0,Other_Health_data!K56),IF($C$3="Current Exchange rate",IF(Other_Health_data!K56=0,0,Other_Health_data!K56/ECO!U24),IF($C$3="Constant Exchange rate",IF(Other_Health_data!K56=0,0,Other_Health_data!K56/ECO!U59))))</f>
        <v>0</v>
      </c>
      <c r="M61" s="47">
        <f>IF($C$3="National Currency",IF(Other_Health_data!L56=0,0,Other_Health_data!L56),IF($C$3="Current Exchange rate",IF(Other_Health_data!L56=0,0,Other_Health_data!L56/ECO!V24),IF($C$3="Constant Exchange rate",IF(Other_Health_data!L56=0,0,Other_Health_data!L56/ECO!V59))))</f>
        <v>0</v>
      </c>
      <c r="N61" s="47">
        <f>IF($C$3="National Currency",IF(Other_Health_data!M56=0,0,Other_Health_data!M56),IF($C$3="Current Exchange rate",IF(Other_Health_data!M56=0,0,Other_Health_data!M56/ECO!W24),IF($C$3="Constant Exchange rate",IF(Other_Health_data!M56=0,0,Other_Health_data!M56/ECO!W59))))</f>
        <v>0</v>
      </c>
      <c r="O61" s="47">
        <f>IF($C$3="National Currency",IF(Other_Health_data!N56=0,0,Other_Health_data!N56),IF($C$3="Current Exchange rate",IF(Other_Health_data!N56=0,0,Other_Health_data!N56/ECO!X24),IF($C$3="Constant Exchange rate",IF(Other_Health_data!N56=0,0,Other_Health_data!N56/ECO!X59))))</f>
        <v>0</v>
      </c>
      <c r="P61" s="134">
        <f>IF($C$3="National Currency",IF(Other_Health_data!O56=0,0,Other_Health_data!O56),IF($C$3="Current Exchange rate",IF(Other_Health_data!O56=0,0,Other_Health_data!O56/ECO!Y24),IF($C$3="Constant Exchange rate",IF(Other_Health_data!O56=0,0,Other_Health_data!O56/ECO!Y59))))</f>
        <v>0</v>
      </c>
      <c r="Q61" s="46">
        <f t="shared" si="7"/>
        <v>0</v>
      </c>
      <c r="R61" s="46" t="str">
        <f t="shared" si="8"/>
        <v>-</v>
      </c>
      <c r="S61" s="46" t="str">
        <f t="shared" si="9"/>
        <v>-</v>
      </c>
    </row>
    <row r="62" spans="3:19" ht="15" x14ac:dyDescent="0.25">
      <c r="C62" s="155"/>
      <c r="D62" s="156"/>
      <c r="E62" s="44" t="s">
        <v>21</v>
      </c>
      <c r="F62" s="47">
        <f>IF($C$3="National Currency",IF(Other_Health_data!E57=0,0,Other_Health_data!E57),IF($C$3="Current Exchange rate",IF(Other_Health_data!E57=0,0,Other_Health_data!E57/ECO!O25),IF($C$3="Constant Exchange rate",IF(Other_Health_data!E57=0,0,Other_Health_data!E57/ECO!O60))))</f>
        <v>0</v>
      </c>
      <c r="G62" s="47">
        <f>IF($C$3="National Currency",IF(Other_Health_data!F57=0,0,Other_Health_data!F57),IF($C$3="Current Exchange rate",IF(Other_Health_data!F57=0,0,Other_Health_data!F57/ECO!P25),IF($C$3="Constant Exchange rate",IF(Other_Health_data!F57=0,0,Other_Health_data!F57/ECO!P60))))</f>
        <v>0</v>
      </c>
      <c r="H62" s="47">
        <f>IF($C$3="National Currency",IF(Other_Health_data!G57=0,0,Other_Health_data!G57),IF($C$3="Current Exchange rate",IF(Other_Health_data!G57=0,0,Other_Health_data!G57/ECO!Q25),IF($C$3="Constant Exchange rate",IF(Other_Health_data!G57=0,0,Other_Health_data!G57/ECO!Q60))))</f>
        <v>0</v>
      </c>
      <c r="I62" s="47">
        <f>IF($C$3="National Currency",IF(Other_Health_data!H57=0,0,Other_Health_data!H57),IF($C$3="Current Exchange rate",IF(Other_Health_data!H57=0,0,Other_Health_data!H57/ECO!R25),IF($C$3="Constant Exchange rate",IF(Other_Health_data!H57=0,0,Other_Health_data!H57/ECO!R60))))</f>
        <v>0</v>
      </c>
      <c r="J62" s="47">
        <f>IF($C$3="National Currency",IF(Other_Health_data!I57=0,0,Other_Health_data!I57),IF($C$3="Current Exchange rate",IF(Other_Health_data!I57=0,0,Other_Health_data!I57/ECO!S25),IF($C$3="Constant Exchange rate",IF(Other_Health_data!I57=0,0,Other_Health_data!I57/ECO!S60))))</f>
        <v>0</v>
      </c>
      <c r="K62" s="47">
        <f>IF($C$3="National Currency",IF(Other_Health_data!J57=0,0,Other_Health_data!J57),IF($C$3="Current Exchange rate",IF(Other_Health_data!J57=0,0,Other_Health_data!J57/ECO!T25),IF($C$3="Constant Exchange rate",IF(Other_Health_data!J57=0,0,Other_Health_data!J57/ECO!T60))))</f>
        <v>0</v>
      </c>
      <c r="L62" s="47">
        <f>IF($C$3="National Currency",IF(Other_Health_data!K57=0,0,Other_Health_data!K57),IF($C$3="Current Exchange rate",IF(Other_Health_data!K57=0,0,Other_Health_data!K57/ECO!U25),IF($C$3="Constant Exchange rate",IF(Other_Health_data!K57=0,0,Other_Health_data!K57/ECO!U60))))</f>
        <v>0</v>
      </c>
      <c r="M62" s="47">
        <f>IF($C$3="National Currency",IF(Other_Health_data!L57=0,0,Other_Health_data!L57),IF($C$3="Current Exchange rate",IF(Other_Health_data!L57=0,0,Other_Health_data!L57/ECO!V25),IF($C$3="Constant Exchange rate",IF(Other_Health_data!L57=0,0,Other_Health_data!L57/ECO!V60))))</f>
        <v>0</v>
      </c>
      <c r="N62" s="47">
        <f>IF($C$3="National Currency",IF(Other_Health_data!M57=0,0,Other_Health_data!M57),IF($C$3="Current Exchange rate",IF(Other_Health_data!M57=0,0,Other_Health_data!M57/ECO!W25),IF($C$3="Constant Exchange rate",IF(Other_Health_data!M57=0,0,Other_Health_data!M57/ECO!W60))))</f>
        <v>0</v>
      </c>
      <c r="O62" s="47">
        <f>IF($C$3="National Currency",IF(Other_Health_data!N57=0,0,Other_Health_data!N57),IF($C$3="Current Exchange rate",IF(Other_Health_data!N57=0,0,Other_Health_data!N57/ECO!X25),IF($C$3="Constant Exchange rate",IF(Other_Health_data!N57=0,0,Other_Health_data!N57/ECO!X60))))</f>
        <v>0</v>
      </c>
      <c r="P62" s="134">
        <f>IF($C$3="National Currency",IF(Other_Health_data!O57=0,0,Other_Health_data!O57),IF($C$3="Current Exchange rate",IF(Other_Health_data!O57=0,0,Other_Health_data!O57/ECO!Y25),IF($C$3="Constant Exchange rate",IF(Other_Health_data!O57=0,0,Other_Health_data!O57/ECO!Y60))))</f>
        <v>0</v>
      </c>
      <c r="Q62" s="46">
        <f t="shared" si="7"/>
        <v>0</v>
      </c>
      <c r="R62" s="46" t="str">
        <f t="shared" si="8"/>
        <v>-</v>
      </c>
      <c r="S62" s="46" t="str">
        <f t="shared" si="9"/>
        <v>-</v>
      </c>
    </row>
    <row r="63" spans="3:19" ht="15" x14ac:dyDescent="0.25">
      <c r="C63" s="155"/>
      <c r="D63" s="156"/>
      <c r="E63" s="44" t="s">
        <v>22</v>
      </c>
      <c r="F63" s="47">
        <f>IF($C$3="National Currency",IF(Other_Health_data!E58=0,0,Other_Health_data!E58),IF($C$3="Current Exchange rate",IF(Other_Health_data!E58=0,0,Other_Health_data!E58/ECO!O26),IF($C$3="Constant Exchange rate",IF(Other_Health_data!E58=0,0,Other_Health_data!E58/ECO!O61))))</f>
        <v>0</v>
      </c>
      <c r="G63" s="47">
        <f>IF($C$3="National Currency",IF(Other_Health_data!F58=0,0,Other_Health_data!F58),IF($C$3="Current Exchange rate",IF(Other_Health_data!F58=0,0,Other_Health_data!F58/ECO!P26),IF($C$3="Constant Exchange rate",IF(Other_Health_data!F58=0,0,Other_Health_data!F58/ECO!P61))))</f>
        <v>0</v>
      </c>
      <c r="H63" s="47">
        <f>IF($C$3="National Currency",IF(Other_Health_data!G58=0,0,Other_Health_data!G58),IF($C$3="Current Exchange rate",IF(Other_Health_data!G58=0,0,Other_Health_data!G58/ECO!Q26),IF($C$3="Constant Exchange rate",IF(Other_Health_data!G58=0,0,Other_Health_data!G58/ECO!Q61))))</f>
        <v>0</v>
      </c>
      <c r="I63" s="47">
        <f>IF($C$3="National Currency",IF(Other_Health_data!H58=0,0,Other_Health_data!H58),IF($C$3="Current Exchange rate",IF(Other_Health_data!H58=0,0,Other_Health_data!H58/ECO!R26),IF($C$3="Constant Exchange rate",IF(Other_Health_data!H58=0,0,Other_Health_data!H58/ECO!R61))))</f>
        <v>0</v>
      </c>
      <c r="J63" s="47">
        <f>IF($C$3="National Currency",IF(Other_Health_data!I58=0,0,Other_Health_data!I58),IF($C$3="Current Exchange rate",IF(Other_Health_data!I58=0,0,Other_Health_data!I58/ECO!S26),IF($C$3="Constant Exchange rate",IF(Other_Health_data!I58=0,0,Other_Health_data!I58/ECO!S61))))</f>
        <v>2.3639018285475908</v>
      </c>
      <c r="K63" s="47">
        <f>IF($C$3="National Currency",IF(Other_Health_data!J58=0,0,Other_Health_data!J58),IF($C$3="Current Exchange rate",IF(Other_Health_data!J58=0,0,Other_Health_data!J58/ECO!T26),IF($C$3="Constant Exchange rate",IF(Other_Health_data!J58=0,0,Other_Health_data!J58/ECO!T61))))</f>
        <v>1.6733377807427174</v>
      </c>
      <c r="L63" s="47">
        <f>IF($C$3="National Currency",IF(Other_Health_data!K58=0,0,Other_Health_data!K58),IF($C$3="Current Exchange rate",IF(Other_Health_data!K58=0,0,Other_Health_data!K58/ECO!U26),IF($C$3="Constant Exchange rate",IF(Other_Health_data!K58=0,0,Other_Health_data!K58/ECO!U61))))</f>
        <v>2.4252275682704809</v>
      </c>
      <c r="M63" s="47">
        <f>IF($C$3="National Currency",IF(Other_Health_data!L58=0,0,Other_Health_data!L58),IF($C$3="Current Exchange rate",IF(Other_Health_data!L58=0,0,Other_Health_data!L58/ECO!V26),IF($C$3="Constant Exchange rate",IF(Other_Health_data!L58=0,0,Other_Health_data!L58/ECO!V61))))</f>
        <v>0</v>
      </c>
      <c r="N63" s="47">
        <f>IF($C$3="National Currency",IF(Other_Health_data!M58=0,0,Other_Health_data!M58),IF($C$3="Current Exchange rate",IF(Other_Health_data!M58=0,0,Other_Health_data!M58/ECO!W26),IF($C$3="Constant Exchange rate",IF(Other_Health_data!M58=0,0,Other_Health_data!M58/ECO!W61))))</f>
        <v>0</v>
      </c>
      <c r="O63" s="47">
        <f>IF($C$3="National Currency",IF(Other_Health_data!N58=0,0,Other_Health_data!N58),IF($C$3="Current Exchange rate",IF(Other_Health_data!N58=0,0,Other_Health_data!N58/ECO!X26),IF($C$3="Constant Exchange rate",IF(Other_Health_data!N58=0,0,Other_Health_data!N58/ECO!X61))))</f>
        <v>0</v>
      </c>
      <c r="P63" s="134">
        <f>IF($C$3="National Currency",IF(Other_Health_data!O58=0,0,Other_Health_data!O58),IF($C$3="Current Exchange rate",IF(Other_Health_data!O58=0,0,Other_Health_data!O58/ECO!Y26),IF($C$3="Constant Exchange rate",IF(Other_Health_data!O58=0,0,Other_Health_data!O58/ECO!Y61))))</f>
        <v>0</v>
      </c>
      <c r="Q63" s="46">
        <f t="shared" si="7"/>
        <v>0</v>
      </c>
      <c r="R63" s="46" t="str">
        <f t="shared" si="8"/>
        <v>-</v>
      </c>
      <c r="S63" s="46" t="str">
        <f t="shared" si="9"/>
        <v>-</v>
      </c>
    </row>
    <row r="64" spans="3:19" ht="15" x14ac:dyDescent="0.25">
      <c r="C64" s="155"/>
      <c r="D64" s="156"/>
      <c r="E64" s="44" t="s">
        <v>23</v>
      </c>
      <c r="F64" s="47">
        <f>IF($C$3="National Currency",IF(Other_Health_data!E59=0,0,Other_Health_data!E59),IF($C$3="Current Exchange rate",IF(Other_Health_data!E59=0,0,Other_Health_data!E59/ECO!O27),IF($C$3="Constant Exchange rate",IF(Other_Health_data!E59=0,0,Other_Health_data!E59/ECO!O62))))</f>
        <v>409</v>
      </c>
      <c r="G64" s="47">
        <f>IF($C$3="National Currency",IF(Other_Health_data!F59=0,0,Other_Health_data!F59),IF($C$3="Current Exchange rate",IF(Other_Health_data!F59=0,0,Other_Health_data!F59/ECO!P27),IF($C$3="Constant Exchange rate",IF(Other_Health_data!F59=0,0,Other_Health_data!F59/ECO!P62))))</f>
        <v>467</v>
      </c>
      <c r="H64" s="47">
        <f>IF($C$3="National Currency",IF(Other_Health_data!G59=0,0,Other_Health_data!G59),IF($C$3="Current Exchange rate",IF(Other_Health_data!G59=0,0,Other_Health_data!G59/ECO!Q27),IF($C$3="Constant Exchange rate",IF(Other_Health_data!G59=0,0,Other_Health_data!G59/ECO!Q62))))</f>
        <v>490</v>
      </c>
      <c r="I64" s="47">
        <f>IF($C$3="National Currency",IF(Other_Health_data!H59=0,0,Other_Health_data!H59),IF($C$3="Current Exchange rate",IF(Other_Health_data!H59=0,0,Other_Health_data!H59/ECO!R27),IF($C$3="Constant Exchange rate",IF(Other_Health_data!H59=0,0,Other_Health_data!H59/ECO!R62))))</f>
        <v>593</v>
      </c>
      <c r="J64" s="47">
        <f>IF($C$3="National Currency",IF(Other_Health_data!I59=0,0,Other_Health_data!I59),IF($C$3="Current Exchange rate",IF(Other_Health_data!I59=0,0,Other_Health_data!I59/ECO!S27),IF($C$3="Constant Exchange rate",IF(Other_Health_data!I59=0,0,Other_Health_data!I59/ECO!S62))))</f>
        <v>617</v>
      </c>
      <c r="K64" s="47">
        <f>IF($C$3="National Currency",IF(Other_Health_data!J59=0,0,Other_Health_data!J59),IF($C$3="Current Exchange rate",IF(Other_Health_data!J59=0,0,Other_Health_data!J59/ECO!T27),IF($C$3="Constant Exchange rate",IF(Other_Health_data!J59=0,0,Other_Health_data!J59/ECO!T62))))</f>
        <v>627</v>
      </c>
      <c r="L64" s="47">
        <f>IF($C$3="National Currency",IF(Other_Health_data!K59=0,0,Other_Health_data!K59),IF($C$3="Current Exchange rate",IF(Other_Health_data!K59=0,0,Other_Health_data!K59/ECO!U27),IF($C$3="Constant Exchange rate",IF(Other_Health_data!K59=0,0,Other_Health_data!K59/ECO!U62))))</f>
        <v>591</v>
      </c>
      <c r="M64" s="47">
        <f>IF($C$3="National Currency",IF(Other_Health_data!L59=0,0,Other_Health_data!L59),IF($C$3="Current Exchange rate",IF(Other_Health_data!L59=0,0,Other_Health_data!L59/ECO!V27),IF($C$3="Constant Exchange rate",IF(Other_Health_data!L59=0,0,Other_Health_data!L59/ECO!V62))))</f>
        <v>569</v>
      </c>
      <c r="N64" s="47">
        <f>IF($C$3="National Currency",IF(Other_Health_data!M59=0,0,Other_Health_data!M59),IF($C$3="Current Exchange rate",IF(Other_Health_data!M59=0,0,Other_Health_data!M59/ECO!W27),IF($C$3="Constant Exchange rate",IF(Other_Health_data!M59=0,0,Other_Health_data!M59/ECO!W62))))</f>
        <v>522</v>
      </c>
      <c r="O64" s="47">
        <f>IF($C$3="National Currency",IF(Other_Health_data!N59=0,0,Other_Health_data!N59),IF($C$3="Current Exchange rate",IF(Other_Health_data!N59=0,0,Other_Health_data!N59/ECO!X27),IF($C$3="Constant Exchange rate",IF(Other_Health_data!N59=0,0,Other_Health_data!N59/ECO!X62))))</f>
        <v>497</v>
      </c>
      <c r="P64" s="134">
        <f>IF($C$3="National Currency",IF(Other_Health_data!O59=0,0,Other_Health_data!O59),IF($C$3="Current Exchange rate",IF(Other_Health_data!O59=0,0,Other_Health_data!O59/ECO!Y27),IF($C$3="Constant Exchange rate",IF(Other_Health_data!O59=0,0,Other_Health_data!O59/ECO!Y62))))</f>
        <v>489</v>
      </c>
      <c r="Q64" s="46">
        <f t="shared" si="7"/>
        <v>3.6186763501386734E-2</v>
      </c>
      <c r="R64" s="46">
        <f t="shared" si="8"/>
        <v>-4.789272030651337E-2</v>
      </c>
      <c r="S64" s="46">
        <f t="shared" si="9"/>
        <v>0.21515892420537908</v>
      </c>
    </row>
    <row r="65" spans="3:19" ht="15" x14ac:dyDescent="0.25">
      <c r="C65" s="155"/>
      <c r="D65" s="156"/>
      <c r="E65" s="44" t="s">
        <v>24</v>
      </c>
      <c r="F65" s="47">
        <f>IF($C$3="National Currency",IF(Other_Health_data!E60=0,0,Other_Health_data!E60),IF($C$3="Current Exchange rate",IF(Other_Health_data!E60=0,0,Other_Health_data!E60/ECO!O28),IF($C$3="Constant Exchange rate",IF(Other_Health_data!E60=0,0,Other_Health_data!E60/ECO!O63))))</f>
        <v>0</v>
      </c>
      <c r="G65" s="47">
        <f>IF($C$3="National Currency",IF(Other_Health_data!F60=0,0,Other_Health_data!F60),IF($C$3="Current Exchange rate",IF(Other_Health_data!F60=0,0,Other_Health_data!F60/ECO!P28),IF($C$3="Constant Exchange rate",IF(Other_Health_data!F60=0,0,Other_Health_data!F60/ECO!P63))))</f>
        <v>0</v>
      </c>
      <c r="H65" s="47">
        <f>IF($C$3="National Currency",IF(Other_Health_data!G60=0,0,Other_Health_data!G60),IF($C$3="Current Exchange rate",IF(Other_Health_data!G60=0,0,Other_Health_data!G60/ECO!Q28),IF($C$3="Constant Exchange rate",IF(Other_Health_data!G60=0,0,Other_Health_data!G60/ECO!Q63))))</f>
        <v>0</v>
      </c>
      <c r="I65" s="47">
        <f>IF($C$3="National Currency",IF(Other_Health_data!H60=0,0,Other_Health_data!H60),IF($C$3="Current Exchange rate",IF(Other_Health_data!H60=0,0,Other_Health_data!H60/ECO!R28),IF($C$3="Constant Exchange rate",IF(Other_Health_data!H60=0,0,Other_Health_data!H60/ECO!R63))))</f>
        <v>0</v>
      </c>
      <c r="J65" s="47">
        <f>IF($C$3="National Currency",IF(Other_Health_data!I60=0,0,Other_Health_data!I60),IF($C$3="Current Exchange rate",IF(Other_Health_data!I60=0,0,Other_Health_data!I60/ECO!S28),IF($C$3="Constant Exchange rate",IF(Other_Health_data!I60=0,0,Other_Health_data!I60/ECO!S63))))</f>
        <v>0</v>
      </c>
      <c r="K65" s="47">
        <f>IF($C$3="National Currency",IF(Other_Health_data!J60=0,0,Other_Health_data!J60),IF($C$3="Current Exchange rate",IF(Other_Health_data!J60=0,0,Other_Health_data!J60/ECO!T28),IF($C$3="Constant Exchange rate",IF(Other_Health_data!J60=0,0,Other_Health_data!J60/ECO!T63))))</f>
        <v>0</v>
      </c>
      <c r="L65" s="47">
        <f>IF($C$3="National Currency",IF(Other_Health_data!K60=0,0,Other_Health_data!K60),IF($C$3="Current Exchange rate",IF(Other_Health_data!K60=0,0,Other_Health_data!K60/ECO!U28),IF($C$3="Constant Exchange rate",IF(Other_Health_data!K60=0,0,Other_Health_data!K60/ECO!U63))))</f>
        <v>0</v>
      </c>
      <c r="M65" s="47">
        <f>IF($C$3="National Currency",IF(Other_Health_data!L60=0,0,Other_Health_data!L60),IF($C$3="Current Exchange rate",IF(Other_Health_data!L60=0,0,Other_Health_data!L60/ECO!V28),IF($C$3="Constant Exchange rate",IF(Other_Health_data!L60=0,0,Other_Health_data!L60/ECO!V63))))</f>
        <v>0</v>
      </c>
      <c r="N65" s="47">
        <f>IF($C$3="National Currency",IF(Other_Health_data!M60=0,0,Other_Health_data!M60),IF($C$3="Current Exchange rate",IF(Other_Health_data!M60=0,0,Other_Health_data!M60/ECO!W28),IF($C$3="Constant Exchange rate",IF(Other_Health_data!M60=0,0,Other_Health_data!M60/ECO!W63))))</f>
        <v>0</v>
      </c>
      <c r="O65" s="47">
        <f>IF($C$3="National Currency",IF(Other_Health_data!N60=0,0,Other_Health_data!N60),IF($C$3="Current Exchange rate",IF(Other_Health_data!N60=0,0,Other_Health_data!N60/ECO!X28),IF($C$3="Constant Exchange rate",IF(Other_Health_data!N60=0,0,Other_Health_data!N60/ECO!X63))))</f>
        <v>0</v>
      </c>
      <c r="P65" s="134">
        <f>IF($C$3="National Currency",IF(Other_Health_data!O60=0,0,Other_Health_data!O60),IF($C$3="Current Exchange rate",IF(Other_Health_data!O60=0,0,Other_Health_data!O60/ECO!Y28),IF($C$3="Constant Exchange rate",IF(Other_Health_data!O60=0,0,Other_Health_data!O60/ECO!Y63))))</f>
        <v>0</v>
      </c>
      <c r="Q65" s="46">
        <f t="shared" si="7"/>
        <v>0</v>
      </c>
      <c r="R65" s="46" t="str">
        <f t="shared" si="8"/>
        <v>-</v>
      </c>
      <c r="S65" s="46" t="str">
        <f t="shared" si="9"/>
        <v>-</v>
      </c>
    </row>
    <row r="66" spans="3:19" ht="15" x14ac:dyDescent="0.25">
      <c r="C66" s="155"/>
      <c r="D66" s="156"/>
      <c r="E66" s="44" t="s">
        <v>25</v>
      </c>
      <c r="F66" s="47">
        <f>IF($C$3="National Currency",IF(Other_Health_data!E61=0,0,Other_Health_data!E61),IF($C$3="Current Exchange rate",IF(Other_Health_data!E61=0,0,Other_Health_data!E61/ECO!O29),IF($C$3="Constant Exchange rate",IF(Other_Health_data!E61=0,0,Other_Health_data!E61/ECO!O64))))</f>
        <v>6</v>
      </c>
      <c r="G66" s="47">
        <f>IF($C$3="National Currency",IF(Other_Health_data!F61=0,0,Other_Health_data!F61),IF($C$3="Current Exchange rate",IF(Other_Health_data!F61=0,0,Other_Health_data!F61/ECO!P29),IF($C$3="Constant Exchange rate",IF(Other_Health_data!F61=0,0,Other_Health_data!F61/ECO!P64))))</f>
        <v>7</v>
      </c>
      <c r="H66" s="47">
        <f>IF($C$3="National Currency",IF(Other_Health_data!G61=0,0,Other_Health_data!G61),IF($C$3="Current Exchange rate",IF(Other_Health_data!G61=0,0,Other_Health_data!G61/ECO!Q29),IF($C$3="Constant Exchange rate",IF(Other_Health_data!G61=0,0,Other_Health_data!G61/ECO!Q64))))</f>
        <v>7</v>
      </c>
      <c r="I66" s="47">
        <f>IF($C$3="National Currency",IF(Other_Health_data!H61=0,0,Other_Health_data!H61),IF($C$3="Current Exchange rate",IF(Other_Health_data!H61=0,0,Other_Health_data!H61/ECO!R29),IF($C$3="Constant Exchange rate",IF(Other_Health_data!H61=0,0,Other_Health_data!H61/ECO!R64))))</f>
        <v>7</v>
      </c>
      <c r="J66" s="47">
        <f>IF($C$3="National Currency",IF(Other_Health_data!I61=0,0,Other_Health_data!I61),IF($C$3="Current Exchange rate",IF(Other_Health_data!I61=0,0,Other_Health_data!I61/ECO!S29),IF($C$3="Constant Exchange rate",IF(Other_Health_data!I61=0,0,Other_Health_data!I61/ECO!S64))))</f>
        <v>9</v>
      </c>
      <c r="K66" s="47">
        <f>IF($C$3="National Currency",IF(Other_Health_data!J61=0,0,Other_Health_data!J61),IF($C$3="Current Exchange rate",IF(Other_Health_data!J61=0,0,Other_Health_data!J61/ECO!T29),IF($C$3="Constant Exchange rate",IF(Other_Health_data!J61=0,0,Other_Health_data!J61/ECO!T64))))</f>
        <v>14</v>
      </c>
      <c r="L66" s="47">
        <f>IF($C$3="National Currency",IF(Other_Health_data!K61=0,0,Other_Health_data!K61),IF($C$3="Current Exchange rate",IF(Other_Health_data!K61=0,0,Other_Health_data!K61/ECO!U29),IF($C$3="Constant Exchange rate",IF(Other_Health_data!K61=0,0,Other_Health_data!K61/ECO!U64))))</f>
        <v>18</v>
      </c>
      <c r="M66" s="47">
        <f>IF($C$3="National Currency",IF(Other_Health_data!L61=0,0,Other_Health_data!L61),IF($C$3="Current Exchange rate",IF(Other_Health_data!L61=0,0,Other_Health_data!L61/ECO!V29),IF($C$3="Constant Exchange rate",IF(Other_Health_data!L61=0,0,Other_Health_data!L61/ECO!V64))))</f>
        <v>22</v>
      </c>
      <c r="N66" s="47">
        <f>IF($C$3="National Currency",IF(Other_Health_data!M61=0,0,Other_Health_data!M61),IF($C$3="Current Exchange rate",IF(Other_Health_data!M61=0,0,Other_Health_data!M61/ECO!W29),IF($C$3="Constant Exchange rate",IF(Other_Health_data!M61=0,0,Other_Health_data!M61/ECO!W64))))</f>
        <v>11</v>
      </c>
      <c r="O66" s="131">
        <f>IF($C$3="National Currency",IF(Other_Health_data!N61=0,0,Other_Health_data!N61),IF($C$3="Current Exchange rate",IF(Other_Health_data!N61=0,0,Other_Health_data!N61/ECO!X29),IF($C$3="Constant Exchange rate",IF(Other_Health_data!N61=0,0,Other_Health_data!N61/ECO!X64))))</f>
        <v>11</v>
      </c>
      <c r="P66" s="134">
        <f>IF($C$3="National Currency",IF(Other_Health_data!O61=0,0,Other_Health_data!O61),IF($C$3="Current Exchange rate",IF(Other_Health_data!O61=0,0,Other_Health_data!O61/ECO!Y29),IF($C$3="Constant Exchange rate",IF(Other_Health_data!O61=0,0,Other_Health_data!O61/ECO!Y64))))</f>
        <v>0</v>
      </c>
      <c r="Q66" s="46">
        <f t="shared" si="7"/>
        <v>8.0091428272686938E-4</v>
      </c>
      <c r="R66" s="46">
        <f t="shared" si="8"/>
        <v>0</v>
      </c>
      <c r="S66" s="46">
        <f t="shared" si="9"/>
        <v>0.83333333333333326</v>
      </c>
    </row>
    <row r="67" spans="3:19" ht="15" x14ac:dyDescent="0.25">
      <c r="C67" s="155"/>
      <c r="D67" s="156"/>
      <c r="E67" s="44" t="s">
        <v>26</v>
      </c>
      <c r="F67" s="47">
        <f>IF($C$3="National Currency",IF(Other_Health_data!E62=0,0,Other_Health_data!E62),IF($C$3="Current Exchange rate",IF(Other_Health_data!E62=0,0,Other_Health_data!E62/ECO!O30),IF($C$3="Constant Exchange rate",IF(Other_Health_data!E62=0,0,Other_Health_data!E62/ECO!O65))))</f>
        <v>0</v>
      </c>
      <c r="G67" s="47">
        <f>IF($C$3="National Currency",IF(Other_Health_data!F62=0,0,Other_Health_data!F62),IF($C$3="Current Exchange rate",IF(Other_Health_data!F62=0,0,Other_Health_data!F62/ECO!P30),IF($C$3="Constant Exchange rate",IF(Other_Health_data!F62=0,0,Other_Health_data!F62/ECO!P65))))</f>
        <v>6.7365699511634594</v>
      </c>
      <c r="H67" s="47">
        <f>IF($C$3="National Currency",IF(Other_Health_data!G62=0,0,Other_Health_data!G62),IF($C$3="Current Exchange rate",IF(Other_Health_data!G62=0,0,Other_Health_data!G62/ECO!Q30),IF($C$3="Constant Exchange rate",IF(Other_Health_data!G62=0,0,Other_Health_data!G62/ECO!Q65))))</f>
        <v>9.0648307515777393</v>
      </c>
      <c r="I67" s="47">
        <f>IF($C$3="National Currency",IF(Other_Health_data!H62=0,0,Other_Health_data!H62),IF($C$3="Current Exchange rate",IF(Other_Health_data!H62=0,0,Other_Health_data!H62/ECO!R30),IF($C$3="Constant Exchange rate",IF(Other_Health_data!H62=0,0,Other_Health_data!H62/ECO!R65))))</f>
        <v>11.631246410109132</v>
      </c>
      <c r="J67" s="47">
        <f>IF($C$3="National Currency",IF(Other_Health_data!I62=0,0,Other_Health_data!I62),IF($C$3="Current Exchange rate",IF(Other_Health_data!I62=0,0,Other_Health_data!I62/ECO!S30),IF($C$3="Constant Exchange rate",IF(Other_Health_data!I62=0,0,Other_Health_data!I62/ECO!S65))))</f>
        <v>14.146548072850486</v>
      </c>
      <c r="K67" s="47">
        <f>IF($C$3="National Currency",IF(Other_Health_data!J62=0,0,Other_Health_data!J62),IF($C$3="Current Exchange rate",IF(Other_Health_data!J62=0,0,Other_Health_data!J62/ECO!T30),IF($C$3="Constant Exchange rate",IF(Other_Health_data!J62=0,0,Other_Health_data!J62/ECO!T65))))</f>
        <v>12.392499647539825</v>
      </c>
      <c r="L67" s="47">
        <f>IF($C$3="National Currency",IF(Other_Health_data!K62=0,0,Other_Health_data!K62),IF($C$3="Current Exchange rate",IF(Other_Health_data!K62=0,0,Other_Health_data!K62/ECO!U30),IF($C$3="Constant Exchange rate",IF(Other_Health_data!K62=0,0,Other_Health_data!K62/ECO!U65))))</f>
        <v>8.9089371299689883</v>
      </c>
      <c r="M67" s="47">
        <f>IF($C$3="National Currency",IF(Other_Health_data!L62=0,0,Other_Health_data!L62),IF($C$3="Current Exchange rate",IF(Other_Health_data!L62=0,0,Other_Health_data!L62/ECO!V30),IF($C$3="Constant Exchange rate",IF(Other_Health_data!L62=0,0,Other_Health_data!L62/ECO!V65))))</f>
        <v>0</v>
      </c>
      <c r="N67" s="47">
        <f>IF($C$3="National Currency",IF(Other_Health_data!M62=0,0,Other_Health_data!M62),IF($C$3="Current Exchange rate",IF(Other_Health_data!M62=0,0,Other_Health_data!M62/ECO!W30),IF($C$3="Constant Exchange rate",IF(Other_Health_data!M62=0,0,Other_Health_data!M62/ECO!W65))))</f>
        <v>0</v>
      </c>
      <c r="O67" s="47">
        <f>IF($C$3="National Currency",IF(Other_Health_data!N62=0,0,Other_Health_data!N62),IF($C$3="Current Exchange rate",IF(Other_Health_data!N62=0,0,Other_Health_data!N62/ECO!X30),IF($C$3="Constant Exchange rate",IF(Other_Health_data!N62=0,0,Other_Health_data!N62/ECO!X65))))</f>
        <v>0</v>
      </c>
      <c r="P67" s="134">
        <f>IF($C$3="National Currency",IF(Other_Health_data!O62=0,0,Other_Health_data!O62),IF($C$3="Current Exchange rate",IF(Other_Health_data!O62=0,0,Other_Health_data!O62/ECO!Y30),IF($C$3="Constant Exchange rate",IF(Other_Health_data!O62=0,0,Other_Health_data!O62/ECO!Y65))))</f>
        <v>0</v>
      </c>
      <c r="Q67" s="46">
        <f t="shared" si="7"/>
        <v>0</v>
      </c>
      <c r="R67" s="46" t="str">
        <f t="shared" si="8"/>
        <v>-</v>
      </c>
      <c r="S67" s="46" t="str">
        <f t="shared" si="9"/>
        <v>-</v>
      </c>
    </row>
    <row r="68" spans="3:19" ht="15" x14ac:dyDescent="0.25">
      <c r="C68" s="155"/>
      <c r="D68" s="156"/>
      <c r="E68" s="44" t="s">
        <v>27</v>
      </c>
      <c r="F68" s="47">
        <f>IF($C$3="National Currency",IF(Other_Health_data!E63=0,0,Other_Health_data!E63),IF($C$3="Current Exchange rate",IF(Other_Health_data!E63=0,0,Other_Health_data!E63/ECO!O31),IF($C$3="Constant Exchange rate",IF(Other_Health_data!E63=0,0,Other_Health_data!E63/ECO!O66))))</f>
        <v>0</v>
      </c>
      <c r="G68" s="47">
        <f>IF($C$3="National Currency",IF(Other_Health_data!F63=0,0,Other_Health_data!F63),IF($C$3="Current Exchange rate",IF(Other_Health_data!F63=0,0,Other_Health_data!F63/ECO!P31),IF($C$3="Constant Exchange rate",IF(Other_Health_data!F63=0,0,Other_Health_data!F63/ECO!P66))))</f>
        <v>0</v>
      </c>
      <c r="H68" s="47">
        <f>IF($C$3="National Currency",IF(Other_Health_data!G63=0,0,Other_Health_data!G63),IF($C$3="Current Exchange rate",IF(Other_Health_data!G63=0,0,Other_Health_data!G63/ECO!Q31),IF($C$3="Constant Exchange rate",IF(Other_Health_data!G63=0,0,Other_Health_data!G63/ECO!Q66))))</f>
        <v>0</v>
      </c>
      <c r="I68" s="47">
        <f>IF($C$3="National Currency",IF(Other_Health_data!H63=0,0,Other_Health_data!H63),IF($C$3="Current Exchange rate",IF(Other_Health_data!H63=0,0,Other_Health_data!H63/ECO!R31),IF($C$3="Constant Exchange rate",IF(Other_Health_data!H63=0,0,Other_Health_data!H63/ECO!R66))))</f>
        <v>0</v>
      </c>
      <c r="J68" s="47">
        <f>IF($C$3="National Currency",IF(Other_Health_data!I63=0,0,Other_Health_data!I63),IF($C$3="Current Exchange rate",IF(Other_Health_data!I63=0,0,Other_Health_data!I63/ECO!S31),IF($C$3="Constant Exchange rate",IF(Other_Health_data!I63=0,0,Other_Health_data!I63/ECO!S66))))</f>
        <v>0</v>
      </c>
      <c r="K68" s="47">
        <f>IF($C$3="National Currency",IF(Other_Health_data!J63=0,0,Other_Health_data!J63),IF($C$3="Current Exchange rate",IF(Other_Health_data!J63=0,0,Other_Health_data!J63/ECO!T31),IF($C$3="Constant Exchange rate",IF(Other_Health_data!J63=0,0,Other_Health_data!J63/ECO!T66))))</f>
        <v>0</v>
      </c>
      <c r="L68" s="47">
        <f>IF($C$3="National Currency",IF(Other_Health_data!K63=0,0,Other_Health_data!K63),IF($C$3="Current Exchange rate",IF(Other_Health_data!K63=0,0,Other_Health_data!K63/ECO!U31),IF($C$3="Constant Exchange rate",IF(Other_Health_data!K63=0,0,Other_Health_data!K63/ECO!U66))))</f>
        <v>0</v>
      </c>
      <c r="M68" s="47">
        <f>IF($C$3="National Currency",IF(Other_Health_data!L63=0,0,Other_Health_data!L63),IF($C$3="Current Exchange rate",IF(Other_Health_data!L63=0,0,Other_Health_data!L63/ECO!V31),IF($C$3="Constant Exchange rate",IF(Other_Health_data!L63=0,0,Other_Health_data!L63/ECO!V66))))</f>
        <v>0</v>
      </c>
      <c r="N68" s="47">
        <f>IF($C$3="National Currency",IF(Other_Health_data!M63=0,0,Other_Health_data!M63),IF($C$3="Current Exchange rate",IF(Other_Health_data!M63=0,0,Other_Health_data!M63/ECO!W31),IF($C$3="Constant Exchange rate",IF(Other_Health_data!M63=0,0,Other_Health_data!M63/ECO!W66))))</f>
        <v>0</v>
      </c>
      <c r="O68" s="47">
        <f>IF($C$3="National Currency",IF(Other_Health_data!N63=0,0,Other_Health_data!N63),IF($C$3="Current Exchange rate",IF(Other_Health_data!N63=0,0,Other_Health_data!N63/ECO!X31),IF($C$3="Constant Exchange rate",IF(Other_Health_data!N63=0,0,Other_Health_data!N63/ECO!X66))))</f>
        <v>0</v>
      </c>
      <c r="P68" s="134">
        <f>IF($C$3="National Currency",IF(Other_Health_data!O63=0,0,Other_Health_data!O63),IF($C$3="Current Exchange rate",IF(Other_Health_data!O63=0,0,Other_Health_data!O63/ECO!Y31),IF($C$3="Constant Exchange rate",IF(Other_Health_data!O63=0,0,Other_Health_data!O63/ECO!Y66))))</f>
        <v>0</v>
      </c>
      <c r="Q68" s="46">
        <f t="shared" si="7"/>
        <v>0</v>
      </c>
      <c r="R68" s="46" t="str">
        <f t="shared" si="8"/>
        <v>-</v>
      </c>
      <c r="S68" s="46" t="str">
        <f t="shared" si="9"/>
        <v>-</v>
      </c>
    </row>
    <row r="69" spans="3:19" ht="15" x14ac:dyDescent="0.25">
      <c r="C69" s="155"/>
      <c r="D69" s="156"/>
      <c r="E69" s="44" t="s">
        <v>28</v>
      </c>
      <c r="F69" s="47">
        <f>IF($C$3="National Currency",IF(Other_Health_data!E64=0,0,Other_Health_data!E64),IF($C$3="Current Exchange rate",IF(Other_Health_data!E64=0,0,Other_Health_data!E64/ECO!O32),IF($C$3="Constant Exchange rate",IF(Other_Health_data!E64=0,0,Other_Health_data!E64/ECO!O67))))</f>
        <v>0</v>
      </c>
      <c r="G69" s="47">
        <f>IF($C$3="National Currency",IF(Other_Health_data!F64=0,0,Other_Health_data!F64),IF($C$3="Current Exchange rate",IF(Other_Health_data!F64=0,0,Other_Health_data!F64/ECO!P32),IF($C$3="Constant Exchange rate",IF(Other_Health_data!F64=0,0,Other_Health_data!F64/ECO!P67))))</f>
        <v>0</v>
      </c>
      <c r="H69" s="47">
        <f>IF($C$3="National Currency",IF(Other_Health_data!G64=0,0,Other_Health_data!G64),IF($C$3="Current Exchange rate",IF(Other_Health_data!G64=0,0,Other_Health_data!G64/ECO!Q32),IF($C$3="Constant Exchange rate",IF(Other_Health_data!G64=0,0,Other_Health_data!G64/ECO!Q67))))</f>
        <v>0</v>
      </c>
      <c r="I69" s="47">
        <f>IF($C$3="National Currency",IF(Other_Health_data!H64=0,0,Other_Health_data!H64),IF($C$3="Current Exchange rate",IF(Other_Health_data!H64=0,0,Other_Health_data!H64/ECO!R32),IF($C$3="Constant Exchange rate",IF(Other_Health_data!H64=0,0,Other_Health_data!H64/ECO!R67))))</f>
        <v>1647</v>
      </c>
      <c r="J69" s="47">
        <f>IF($C$3="National Currency",IF(Other_Health_data!I64=0,0,Other_Health_data!I64),IF($C$3="Current Exchange rate",IF(Other_Health_data!I64=0,0,Other_Health_data!I64/ECO!S32),IF($C$3="Constant Exchange rate",IF(Other_Health_data!I64=0,0,Other_Health_data!I64/ECO!S67))))</f>
        <v>1486</v>
      </c>
      <c r="K69" s="47">
        <f>IF($C$3="National Currency",IF(Other_Health_data!J64=0,0,Other_Health_data!J64),IF($C$3="Current Exchange rate",IF(Other_Health_data!J64=0,0,Other_Health_data!J64/ECO!T32),IF($C$3="Constant Exchange rate",IF(Other_Health_data!J64=0,0,Other_Health_data!J64/ECO!T67))))</f>
        <v>1525</v>
      </c>
      <c r="L69" s="47">
        <f>IF($C$3="National Currency",IF(Other_Health_data!K64=0,0,Other_Health_data!K64),IF($C$3="Current Exchange rate",IF(Other_Health_data!K64=0,0,Other_Health_data!K64/ECO!U32),IF($C$3="Constant Exchange rate",IF(Other_Health_data!K64=0,0,Other_Health_data!K64/ECO!U67))))</f>
        <v>1504</v>
      </c>
      <c r="M69" s="47">
        <f>IF($C$3="National Currency",IF(Other_Health_data!L64=0,0,Other_Health_data!L64),IF($C$3="Current Exchange rate",IF(Other_Health_data!L64=0,0,Other_Health_data!L64/ECO!V32),IF($C$3="Constant Exchange rate",IF(Other_Health_data!L64=0,0,Other_Health_data!L64/ECO!V67))))</f>
        <v>1568</v>
      </c>
      <c r="N69" s="47">
        <f>IF($C$3="National Currency",IF(Other_Health_data!M64=0,0,Other_Health_data!M64),IF($C$3="Current Exchange rate",IF(Other_Health_data!M64=0,0,Other_Health_data!M64/ECO!W32),IF($C$3="Constant Exchange rate",IF(Other_Health_data!M64=0,0,Other_Health_data!M64/ECO!W67))))</f>
        <v>1585</v>
      </c>
      <c r="O69" s="47">
        <f>IF($C$3="National Currency",IF(Other_Health_data!N64=0,0,Other_Health_data!N64),IF($C$3="Current Exchange rate",IF(Other_Health_data!N64=0,0,Other_Health_data!N64/ECO!X32),IF($C$3="Constant Exchange rate",IF(Other_Health_data!N64=0,0,Other_Health_data!N64/ECO!X67))))</f>
        <v>1584</v>
      </c>
      <c r="P69" s="134">
        <f>IF($C$3="National Currency",IF(Other_Health_data!O64=0,0,Other_Health_data!O64),IF($C$3="Current Exchange rate",IF(Other_Health_data!O64=0,0,Other_Health_data!O64/ECO!Y32),IF($C$3="Constant Exchange rate",IF(Other_Health_data!O64=0,0,Other_Health_data!O64/ECO!Y67))))</f>
        <v>1650</v>
      </c>
      <c r="Q69" s="46">
        <f t="shared" si="7"/>
        <v>0.11533165671266919</v>
      </c>
      <c r="R69" s="46">
        <f t="shared" si="8"/>
        <v>-6.309148264984632E-4</v>
      </c>
      <c r="S69" s="46" t="str">
        <f t="shared" si="9"/>
        <v>-</v>
      </c>
    </row>
    <row r="70" spans="3:19" ht="15" x14ac:dyDescent="0.25">
      <c r="C70" s="155"/>
      <c r="D70" s="156"/>
      <c r="E70" s="44" t="s">
        <v>29</v>
      </c>
      <c r="F70" s="47">
        <f>IF($C$3="National Currency",IF(Other_Health_data!E65=0,0,Other_Health_data!E65),IF($C$3="Current Exchange rate",IF(Other_Health_data!E65=0,0,Other_Health_data!E65/ECO!O33),IF($C$3="Constant Exchange rate",IF(Other_Health_data!E65=0,0,Other_Health_data!E65/ECO!O68))))</f>
        <v>0</v>
      </c>
      <c r="G70" s="47">
        <f>IF($C$3="National Currency",IF(Other_Health_data!F65=0,0,Other_Health_data!F65),IF($C$3="Current Exchange rate",IF(Other_Health_data!F65=0,0,Other_Health_data!F65/ECO!P33),IF($C$3="Constant Exchange rate",IF(Other_Health_data!F65=0,0,Other_Health_data!F65/ECO!P68))))</f>
        <v>0</v>
      </c>
      <c r="H70" s="47">
        <f>IF($C$3="National Currency",IF(Other_Health_data!G65=0,0,Other_Health_data!G65),IF($C$3="Current Exchange rate",IF(Other_Health_data!G65=0,0,Other_Health_data!G65/ECO!Q33),IF($C$3="Constant Exchange rate",IF(Other_Health_data!G65=0,0,Other_Health_data!G65/ECO!Q68))))</f>
        <v>0</v>
      </c>
      <c r="I70" s="47">
        <f>IF($C$3="National Currency",IF(Other_Health_data!H65=0,0,Other_Health_data!H65),IF($C$3="Current Exchange rate",IF(Other_Health_data!H65=0,0,Other_Health_data!H65/ECO!R33),IF($C$3="Constant Exchange rate",IF(Other_Health_data!H65=0,0,Other_Health_data!H65/ECO!R68))))</f>
        <v>0</v>
      </c>
      <c r="J70" s="47">
        <f>IF($C$3="National Currency",IF(Other_Health_data!I65=0,0,Other_Health_data!I65),IF($C$3="Current Exchange rate",IF(Other_Health_data!I65=0,0,Other_Health_data!I65/ECO!S33),IF($C$3="Constant Exchange rate",IF(Other_Health_data!I65=0,0,Other_Health_data!I65/ECO!S68))))</f>
        <v>0</v>
      </c>
      <c r="K70" s="47">
        <f>IF($C$3="National Currency",IF(Other_Health_data!J65=0,0,Other_Health_data!J65),IF($C$3="Current Exchange rate",IF(Other_Health_data!J65=0,0,Other_Health_data!J65/ECO!T33),IF($C$3="Constant Exchange rate",IF(Other_Health_data!J65=0,0,Other_Health_data!J65/ECO!T68))))</f>
        <v>0</v>
      </c>
      <c r="L70" s="47">
        <f>IF($C$3="National Currency",IF(Other_Health_data!K65=0,0,Other_Health_data!K65),IF($C$3="Current Exchange rate",IF(Other_Health_data!K65=0,0,Other_Health_data!K65/ECO!U33),IF($C$3="Constant Exchange rate",IF(Other_Health_data!K65=0,0,Other_Health_data!K65/ECO!U68))))</f>
        <v>0</v>
      </c>
      <c r="M70" s="47">
        <f>IF($C$3="National Currency",IF(Other_Health_data!L65=0,0,Other_Health_data!L65),IF($C$3="Current Exchange rate",IF(Other_Health_data!L65=0,0,Other_Health_data!L65/ECO!V33),IF($C$3="Constant Exchange rate",IF(Other_Health_data!L65=0,0,Other_Health_data!L65/ECO!V68))))</f>
        <v>0</v>
      </c>
      <c r="N70" s="47">
        <f>IF($C$3="National Currency",IF(Other_Health_data!M65=0,0,Other_Health_data!M65),IF($C$3="Current Exchange rate",IF(Other_Health_data!M65=0,0,Other_Health_data!M65/ECO!W33),IF($C$3="Constant Exchange rate",IF(Other_Health_data!M65=0,0,Other_Health_data!M65/ECO!W68))))</f>
        <v>0</v>
      </c>
      <c r="O70" s="47">
        <f>IF($C$3="National Currency",IF(Other_Health_data!N65=0,0,Other_Health_data!N65),IF($C$3="Current Exchange rate",IF(Other_Health_data!N65=0,0,Other_Health_data!N65/ECO!X33),IF($C$3="Constant Exchange rate",IF(Other_Health_data!N65=0,0,Other_Health_data!N65/ECO!X68))))</f>
        <v>0</v>
      </c>
      <c r="P70" s="134">
        <f>IF($C$3="National Currency",IF(Other_Health_data!O65=0,0,Other_Health_data!O65),IF($C$3="Current Exchange rate",IF(Other_Health_data!O65=0,0,Other_Health_data!O65/ECO!Y33),IF($C$3="Constant Exchange rate",IF(Other_Health_data!O65=0,0,Other_Health_data!O65/ECO!Y68))))</f>
        <v>0</v>
      </c>
      <c r="Q70" s="46">
        <f t="shared" si="7"/>
        <v>0</v>
      </c>
      <c r="R70" s="46" t="str">
        <f t="shared" si="8"/>
        <v>-</v>
      </c>
      <c r="S70" s="46" t="str">
        <f t="shared" si="9"/>
        <v>-</v>
      </c>
    </row>
    <row r="71" spans="3:19" ht="15" x14ac:dyDescent="0.25">
      <c r="C71" s="155"/>
      <c r="D71" s="156"/>
      <c r="E71" s="44" t="s">
        <v>30</v>
      </c>
      <c r="F71" s="47">
        <f>IF($C$3="National Currency",IF(Other_Health_data!E66=0,0,Other_Health_data!E66),IF($C$3="Current Exchange rate",IF(Other_Health_data!E66=0,0,Other_Health_data!E66/ECO!O34),IF($C$3="Constant Exchange rate",IF(Other_Health_data!E66=0,0,Other_Health_data!E66/ECO!O69))))</f>
        <v>15.668992532745746</v>
      </c>
      <c r="G71" s="47">
        <f>IF($C$3="National Currency",IF(Other_Health_data!F66=0,0,Other_Health_data!F66),IF($C$3="Current Exchange rate",IF(Other_Health_data!F66=0,0,Other_Health_data!F66/ECO!P34),IF($C$3="Constant Exchange rate",IF(Other_Health_data!F66=0,0,Other_Health_data!F66/ECO!P69))))</f>
        <v>17.098445595854923</v>
      </c>
      <c r="H71" s="47">
        <f>IF($C$3="National Currency",IF(Other_Health_data!G66=0,0,Other_Health_data!G66),IF($C$3="Current Exchange rate",IF(Other_Health_data!G66=0,0,Other_Health_data!G66/ECO!Q34),IF($C$3="Constant Exchange rate",IF(Other_Health_data!G66=0,0,Other_Health_data!G66/ECO!Q69))))</f>
        <v>18.794048551292089</v>
      </c>
      <c r="I71" s="47">
        <f>IF($C$3="National Currency",IF(Other_Health_data!H66=0,0,Other_Health_data!H66),IF($C$3="Current Exchange rate",IF(Other_Health_data!H66=0,0,Other_Health_data!H66/ECO!R34),IF($C$3="Constant Exchange rate",IF(Other_Health_data!H66=0,0,Other_Health_data!H66/ECO!R69))))</f>
        <v>20.036176429664671</v>
      </c>
      <c r="J71" s="47">
        <f>IF($C$3="National Currency",IF(Other_Health_data!I66=0,0,Other_Health_data!I66),IF($C$3="Current Exchange rate",IF(Other_Health_data!I66=0,0,Other_Health_data!I66/ECO!S34),IF($C$3="Constant Exchange rate",IF(Other_Health_data!I66=0,0,Other_Health_data!I66/ECO!S69))))</f>
        <v>25.279884434814011</v>
      </c>
      <c r="K71" s="47">
        <f>IF($C$3="National Currency",IF(Other_Health_data!J66=0,0,Other_Health_data!J66),IF($C$3="Current Exchange rate",IF(Other_Health_data!J66=0,0,Other_Health_data!J66/ECO!T34),IF($C$3="Constant Exchange rate",IF(Other_Health_data!J66=0,0,Other_Health_data!J66/ECO!T69))))</f>
        <v>32.647094652210988</v>
      </c>
      <c r="L71" s="47">
        <f>IF($C$3="National Currency",IF(Other_Health_data!K66=0,0,Other_Health_data!K66),IF($C$3="Current Exchange rate",IF(Other_Health_data!K66=0,0,Other_Health_data!K66/ECO!U34),IF($C$3="Constant Exchange rate",IF(Other_Health_data!K66=0,0,Other_Health_data!K66/ECO!U69))))</f>
        <v>39.245283018867923</v>
      </c>
      <c r="M71" s="47">
        <f>IF($C$3="National Currency",IF(Other_Health_data!L66=0,0,Other_Health_data!L66),IF($C$3="Current Exchange rate",IF(Other_Health_data!L66=0,0,Other_Health_data!L66/ECO!V34),IF($C$3="Constant Exchange rate",IF(Other_Health_data!L66=0,0,Other_Health_data!L66/ECO!V69))))</f>
        <v>41.49842978914311</v>
      </c>
      <c r="N71" s="47">
        <f>IF($C$3="National Currency",IF(Other_Health_data!M66=0,0,Other_Health_data!M66),IF($C$3="Current Exchange rate",IF(Other_Health_data!M66=0,0,Other_Health_data!M66/ECO!W34),IF($C$3="Constant Exchange rate",IF(Other_Health_data!M66=0,0,Other_Health_data!M66/ECO!W69))))</f>
        <v>57.682866961217478</v>
      </c>
      <c r="O71" s="131">
        <f>IF($C$3="National Currency",IF(Other_Health_data!N66=0,0,Other_Health_data!N66),IF($C$3="Current Exchange rate",IF(Other_Health_data!N66=0,0,Other_Health_data!N66/ECO!X34),IF($C$3="Constant Exchange rate",IF(Other_Health_data!N66=0,0,Other_Health_data!N66/ECO!X69))))</f>
        <v>56.567893507931537</v>
      </c>
      <c r="P71" s="134">
        <f>IF($C$3="National Currency",IF(Other_Health_data!O66=0,0,Other_Health_data!O66),IF($C$3="Current Exchange rate",IF(Other_Health_data!O66=0,0,Other_Health_data!O66/ECO!Y34),IF($C$3="Constant Exchange rate",IF(Other_Health_data!O66=0,0,Other_Health_data!O66/ECO!Y69))))</f>
        <v>0</v>
      </c>
      <c r="Q71" s="46">
        <f t="shared" si="7"/>
        <v>4.1187303503886288E-3</v>
      </c>
      <c r="R71" s="46">
        <f t="shared" si="8"/>
        <v>-1.9329369568880539E-2</v>
      </c>
      <c r="S71" s="46">
        <f t="shared" si="9"/>
        <v>2.6101806411429118</v>
      </c>
    </row>
    <row r="72" spans="3:19" ht="15" x14ac:dyDescent="0.25">
      <c r="C72" s="155"/>
      <c r="D72" s="156"/>
      <c r="E72" s="44" t="s">
        <v>31</v>
      </c>
      <c r="F72" s="47">
        <f>IF($C$3="National Currency",IF(Other_Health_data!E67=0,0,Other_Health_data!E67),IF($C$3="Current Exchange rate",IF(Other_Health_data!E67=0,0,Other_Health_data!E67/ECO!O35),IF($C$3="Constant Exchange rate",IF(Other_Health_data!E67=0,0,Other_Health_data!E67/ECO!O70))))</f>
        <v>70.55</v>
      </c>
      <c r="G72" s="47">
        <f>IF($C$3="National Currency",IF(Other_Health_data!F67=0,0,Other_Health_data!F67),IF($C$3="Current Exchange rate",IF(Other_Health_data!F67=0,0,Other_Health_data!F67/ECO!P35),IF($C$3="Constant Exchange rate",IF(Other_Health_data!F67=0,0,Other_Health_data!F67/ECO!P70))))</f>
        <v>56.935000000000002</v>
      </c>
      <c r="H72" s="47">
        <f>IF($C$3="National Currency",IF(Other_Health_data!G67=0,0,Other_Health_data!G67),IF($C$3="Current Exchange rate",IF(Other_Health_data!G67=0,0,Other_Health_data!G67/ECO!Q35),IF($C$3="Constant Exchange rate",IF(Other_Health_data!G67=0,0,Other_Health_data!G67/ECO!Q70))))</f>
        <v>58.969000000000001</v>
      </c>
      <c r="I72" s="47">
        <f>IF($C$3="National Currency",IF(Other_Health_data!H67=0,0,Other_Health_data!H67),IF($C$3="Current Exchange rate",IF(Other_Health_data!H67=0,0,Other_Health_data!H67/ECO!R35),IF($C$3="Constant Exchange rate",IF(Other_Health_data!H67=0,0,Other_Health_data!H67/ECO!R70))))</f>
        <v>68.691000000000003</v>
      </c>
      <c r="J72" s="47">
        <f>IF($C$3="National Currency",IF(Other_Health_data!I67=0,0,Other_Health_data!I67),IF($C$3="Current Exchange rate",IF(Other_Health_data!I67=0,0,Other_Health_data!I67/ECO!S35),IF($C$3="Constant Exchange rate",IF(Other_Health_data!I67=0,0,Other_Health_data!I67/ECO!S70))))</f>
        <v>74.376000000000005</v>
      </c>
      <c r="K72" s="47">
        <f>IF($C$3="National Currency",IF(Other_Health_data!J67=0,0,Other_Health_data!J67),IF($C$3="Current Exchange rate",IF(Other_Health_data!J67=0,0,Other_Health_data!J67/ECO!T35),IF($C$3="Constant Exchange rate",IF(Other_Health_data!J67=0,0,Other_Health_data!J67/ECO!T70))))</f>
        <v>79.762</v>
      </c>
      <c r="L72" s="47">
        <f>IF($C$3="National Currency",IF(Other_Health_data!K67=0,0,Other_Health_data!K67),IF($C$3="Current Exchange rate",IF(Other_Health_data!K67=0,0,Other_Health_data!K67/ECO!U35),IF($C$3="Constant Exchange rate",IF(Other_Health_data!K67=0,0,Other_Health_data!K67/ECO!U70))))</f>
        <v>87.292000000000002</v>
      </c>
      <c r="M72" s="47">
        <f>IF($C$3="National Currency",IF(Other_Health_data!L67=0,0,Other_Health_data!L67),IF($C$3="Current Exchange rate",IF(Other_Health_data!L67=0,0,Other_Health_data!L67/ECO!V35),IF($C$3="Constant Exchange rate",IF(Other_Health_data!L67=0,0,Other_Health_data!L67/ECO!V70))))</f>
        <v>87.671000000000006</v>
      </c>
      <c r="N72" s="47">
        <f>IF($C$3="National Currency",IF(Other_Health_data!M67=0,0,Other_Health_data!M67),IF($C$3="Current Exchange rate",IF(Other_Health_data!M67=0,0,Other_Health_data!M67/ECO!W35),IF($C$3="Constant Exchange rate",IF(Other_Health_data!M67=0,0,Other_Health_data!M67/ECO!W70))))</f>
        <v>95.68</v>
      </c>
      <c r="O72" s="47">
        <f>IF($C$3="National Currency",IF(Other_Health_data!N67=0,0,Other_Health_data!N67),IF($C$3="Current Exchange rate",IF(Other_Health_data!N67=0,0,Other_Health_data!N67/ECO!X35),IF($C$3="Constant Exchange rate",IF(Other_Health_data!N67=0,0,Other_Health_data!N67/ECO!X70))))</f>
        <v>99.165244065778211</v>
      </c>
      <c r="P72" s="134">
        <f>IF($C$3="National Currency",IF(Other_Health_data!O67=0,0,Other_Health_data!O67),IF($C$3="Current Exchange rate",IF(Other_Health_data!O67=0,0,Other_Health_data!O67/ECO!Y35),IF($C$3="Constant Exchange rate",IF(Other_Health_data!O67=0,0,Other_Health_data!O67/ECO!Y70))))</f>
        <v>102.02848012292736</v>
      </c>
      <c r="Q72" s="46">
        <f t="shared" si="7"/>
        <v>7.2202600293070638E-3</v>
      </c>
      <c r="R72" s="46">
        <f t="shared" si="8"/>
        <v>3.6426045837982812E-2</v>
      </c>
      <c r="S72" s="46">
        <f t="shared" si="9"/>
        <v>0.40560232552485065</v>
      </c>
    </row>
    <row r="73" spans="3:19" ht="15" x14ac:dyDescent="0.25">
      <c r="C73" s="155"/>
      <c r="D73" s="156"/>
      <c r="E73" s="44" t="s">
        <v>32</v>
      </c>
      <c r="F73" s="47">
        <f>IF($C$3="National Currency",IF(Other_Health_data!E68=0,0,Other_Health_data!E68),IF($C$3="Current Exchange rate",IF(Other_Health_data!E68=0,0,Other_Health_data!E68/ECO!O36),IF($C$3="Constant Exchange rate",IF(Other_Health_data!E68=0,0,Other_Health_data!E68/ECO!O71))))</f>
        <v>0.82349657273419641</v>
      </c>
      <c r="G73" s="131">
        <f>IF($C$3="National Currency",IF(Other_Health_data!F68=0,0,Other_Health_data!F68),IF($C$3="Current Exchange rate",IF(Other_Health_data!F68=0,0,Other_Health_data!F68/ECO!P36),IF($C$3="Constant Exchange rate",IF(Other_Health_data!F68=0,0,Other_Health_data!F68/ECO!P71))))</f>
        <v>1.4116087169175588</v>
      </c>
      <c r="H73" s="131">
        <f>IF($C$3="National Currency",IF(Other_Health_data!G68=0,0,Other_Health_data!G68),IF($C$3="Current Exchange rate",IF(Other_Health_data!G68=0,0,Other_Health_data!G68/ECO!Q36),IF($C$3="Constant Exchange rate",IF(Other_Health_data!G68=0,0,Other_Health_data!G68/ECO!Q71))))</f>
        <v>2.1120886064725872</v>
      </c>
      <c r="I73" s="131">
        <f>IF($C$3="National Currency",IF(Other_Health_data!H68=0,0,Other_Health_data!H68),IF($C$3="Current Exchange rate",IF(Other_Health_data!H68=0,0,Other_Health_data!H68/ECO!R36),IF($C$3="Constant Exchange rate",IF(Other_Health_data!H68=0,0,Other_Health_data!H68/ECO!R71))))</f>
        <v>2.5216900518335783</v>
      </c>
      <c r="J73" s="131">
        <f>IF($C$3="National Currency",IF(Other_Health_data!I68=0,0,Other_Health_data!I68),IF($C$3="Current Exchange rate",IF(Other_Health_data!I68=0,0,Other_Health_data!I68/ECO!S36),IF($C$3="Constant Exchange rate",IF(Other_Health_data!I68=0,0,Other_Health_data!I68/ECO!S71))))</f>
        <v>2.7467372529521441</v>
      </c>
      <c r="K73" s="47">
        <f>IF($C$3="National Currency",IF(Other_Health_data!J68=0,0,Other_Health_data!J68),IF($C$3="Current Exchange rate",IF(Other_Health_data!J68=0,0,Other_Health_data!J68/ECO!T36),IF($C$3="Constant Exchange rate",IF(Other_Health_data!J68=0,0,Other_Health_data!J68/ECO!T71))))</f>
        <v>3.0687156244836298</v>
      </c>
      <c r="L73" s="47">
        <f>IF($C$3="National Currency",IF(Other_Health_data!K68=0,0,Other_Health_data!K68),IF($C$3="Current Exchange rate",IF(Other_Health_data!K68=0,0,Other_Health_data!K68/ECO!U36),IF($C$3="Constant Exchange rate",IF(Other_Health_data!K68=0,0,Other_Health_data!K68/ECO!U71))))</f>
        <v>3.2144533083059597</v>
      </c>
      <c r="M73" s="47">
        <f>IF($C$3="National Currency",IF(Other_Health_data!L68=0,0,Other_Health_data!L68),IF($C$3="Current Exchange rate",IF(Other_Health_data!L68=0,0,Other_Health_data!L68/ECO!V36),IF($C$3="Constant Exchange rate",IF(Other_Health_data!L68=0,0,Other_Health_data!L68/ECO!V71))))</f>
        <v>3.1457451483820233</v>
      </c>
      <c r="N73" s="47">
        <f>IF($C$3="National Currency",IF(Other_Health_data!M68=0,0,Other_Health_data!M68),IF($C$3="Current Exchange rate",IF(Other_Health_data!M68=0,0,Other_Health_data!M68/ECO!W36),IF($C$3="Constant Exchange rate",IF(Other_Health_data!M68=0,0,Other_Health_data!M68/ECO!W71))))</f>
        <v>2.1374732815839805</v>
      </c>
      <c r="O73" s="131">
        <f>IF($C$3="National Currency",IF(Other_Health_data!N68=0,0,Other_Health_data!N68),IF($C$3="Current Exchange rate",IF(Other_Health_data!N68=0,0,Other_Health_data!N68/ECO!X36),IF($C$3="Constant Exchange rate",IF(Other_Health_data!N68=0,0,Other_Health_data!N68/ECO!X71))))</f>
        <v>2.1248042943413106</v>
      </c>
      <c r="P73" s="134">
        <f>IF($C$3="National Currency",IF(Other_Health_data!O68=0,0,Other_Health_data!O68),IF($C$3="Current Exchange rate",IF(Other_Health_data!O68=0,0,Other_Health_data!O68/ECO!Y36),IF($C$3="Constant Exchange rate",IF(Other_Health_data!O68=0,0,Other_Health_data!O68/ECO!Y71))))</f>
        <v>0</v>
      </c>
      <c r="Q73" s="46">
        <f t="shared" si="7"/>
        <v>1.5470782793975841E-4</v>
      </c>
      <c r="R73" s="46">
        <f t="shared" si="8"/>
        <v>-5.9270856631628011E-3</v>
      </c>
      <c r="S73" s="46">
        <f t="shared" si="9"/>
        <v>1.5802223891308689</v>
      </c>
    </row>
    <row r="74" spans="3:19" ht="15" x14ac:dyDescent="0.25">
      <c r="C74" s="155"/>
      <c r="D74" s="156"/>
      <c r="E74" s="44" t="s">
        <v>33</v>
      </c>
      <c r="F74" s="47">
        <f>IF($C$3="National Currency",IF(Other_Health_data!E69=0,0,Other_Health_data!E69),IF($C$3="Current Exchange rate",IF(Other_Health_data!E69=0,0,Other_Health_data!E69/ECO!O37),IF($C$3="Constant Exchange rate",IF(Other_Health_data!E69=0,0,Other_Health_data!E69/ECO!O72))))</f>
        <v>0</v>
      </c>
      <c r="G74" s="47">
        <f>IF($C$3="National Currency",IF(Other_Health_data!F69=0,0,Other_Health_data!F69),IF($C$3="Current Exchange rate",IF(Other_Health_data!F69=0,0,Other_Health_data!F69/ECO!P37),IF($C$3="Constant Exchange rate",IF(Other_Health_data!F69=0,0,Other_Health_data!F69/ECO!P72))))</f>
        <v>0</v>
      </c>
      <c r="H74" s="47">
        <f>IF($C$3="National Currency",IF(Other_Health_data!G69=0,0,Other_Health_data!G69),IF($C$3="Current Exchange rate",IF(Other_Health_data!G69=0,0,Other_Health_data!G69/ECO!Q37),IF($C$3="Constant Exchange rate",IF(Other_Health_data!G69=0,0,Other_Health_data!G69/ECO!Q72))))</f>
        <v>0</v>
      </c>
      <c r="I74" s="47">
        <f>IF($C$3="National Currency",IF(Other_Health_data!H69=0,0,Other_Health_data!H69),IF($C$3="Current Exchange rate",IF(Other_Health_data!H69=0,0,Other_Health_data!H69/ECO!R37),IF($C$3="Constant Exchange rate",IF(Other_Health_data!H69=0,0,Other_Health_data!H69/ECO!R72))))</f>
        <v>0</v>
      </c>
      <c r="J74" s="47">
        <f>IF($C$3="National Currency",IF(Other_Health_data!I69=0,0,Other_Health_data!I69),IF($C$3="Current Exchange rate",IF(Other_Health_data!I69=0,0,Other_Health_data!I69/ECO!S37),IF($C$3="Constant Exchange rate",IF(Other_Health_data!I69=0,0,Other_Health_data!I69/ECO!S72))))</f>
        <v>0</v>
      </c>
      <c r="K74" s="47">
        <f>IF($C$3="National Currency",IF(Other_Health_data!J69=0,0,Other_Health_data!J69),IF($C$3="Current Exchange rate",IF(Other_Health_data!J69=0,0,Other_Health_data!J69/ECO!T37),IF($C$3="Constant Exchange rate",IF(Other_Health_data!J69=0,0,Other_Health_data!J69/ECO!T72))))</f>
        <v>0</v>
      </c>
      <c r="L74" s="47">
        <f>IF($C$3="National Currency",IF(Other_Health_data!K69=0,0,Other_Health_data!K69),IF($C$3="Current Exchange rate",IF(Other_Health_data!K69=0,0,Other_Health_data!K69/ECO!U37),IF($C$3="Constant Exchange rate",IF(Other_Health_data!K69=0,0,Other_Health_data!K69/ECO!U72))))</f>
        <v>0</v>
      </c>
      <c r="M74" s="47">
        <f>IF($C$3="National Currency",IF(Other_Health_data!L69=0,0,Other_Health_data!L69),IF($C$3="Current Exchange rate",IF(Other_Health_data!L69=0,0,Other_Health_data!L69/ECO!V37),IF($C$3="Constant Exchange rate",IF(Other_Health_data!L69=0,0,Other_Health_data!L69/ECO!V72))))</f>
        <v>0</v>
      </c>
      <c r="N74" s="47">
        <f>IF($C$3="National Currency",IF(Other_Health_data!M69=0,0,Other_Health_data!M69),IF($C$3="Current Exchange rate",IF(Other_Health_data!M69=0,0,Other_Health_data!M69/ECO!W37),IF($C$3="Constant Exchange rate",IF(Other_Health_data!M69=0,0,Other_Health_data!M69/ECO!W72))))</f>
        <v>0</v>
      </c>
      <c r="O74" s="47">
        <f>IF($C$3="National Currency",IF(Other_Health_data!N69=0,0,Other_Health_data!N69),IF($C$3="Current Exchange rate",IF(Other_Health_data!N69=0,0,Other_Health_data!N69/ECO!X37),IF($C$3="Constant Exchange rate",IF(Other_Health_data!N69=0,0,Other_Health_data!N69/ECO!X72))))</f>
        <v>0</v>
      </c>
      <c r="P74" s="134">
        <f>IF($C$3="National Currency",IF(Other_Health_data!O69=0,0,Other_Health_data!O69),IF($C$3="Current Exchange rate",IF(Other_Health_data!O69=0,0,Other_Health_data!O69/ECO!Y37),IF($C$3="Constant Exchange rate",IF(Other_Health_data!O69=0,0,Other_Health_data!O69/ECO!Y72))))</f>
        <v>0</v>
      </c>
      <c r="Q74" s="46">
        <f t="shared" si="7"/>
        <v>0</v>
      </c>
      <c r="R74" s="46" t="str">
        <f t="shared" si="8"/>
        <v>-</v>
      </c>
      <c r="S74" s="46" t="str">
        <f t="shared" si="9"/>
        <v>-</v>
      </c>
    </row>
    <row r="75" spans="3:19" ht="15" x14ac:dyDescent="0.25">
      <c r="C75" s="155"/>
      <c r="D75" s="156"/>
      <c r="E75" s="44" t="s">
        <v>34</v>
      </c>
      <c r="F75" s="47">
        <f>IF($C$3="National Currency",IF(Other_Health_data!E70=0,0,Other_Health_data!E70),IF($C$3="Current Exchange rate",IF(Other_Health_data!E70=0,0,Other_Health_data!E70/ECO!O38),IF($C$3="Constant Exchange rate",IF(Other_Health_data!E70=0,0,Other_Health_data!E70/ECO!O73))))</f>
        <v>34.647147147147152</v>
      </c>
      <c r="G75" s="47">
        <f>IF($C$3="National Currency",IF(Other_Health_data!F70=0,0,Other_Health_data!F70),IF($C$3="Current Exchange rate",IF(Other_Health_data!F70=0,0,Other_Health_data!F70/ECO!P38),IF($C$3="Constant Exchange rate",IF(Other_Health_data!F70=0,0,Other_Health_data!F70/ECO!P73))))</f>
        <v>43.302713987473901</v>
      </c>
      <c r="H75" s="47">
        <f>IF($C$3="National Currency",IF(Other_Health_data!G70=0,0,Other_Health_data!G70),IF($C$3="Current Exchange rate",IF(Other_Health_data!G70=0,0,Other_Health_data!G70/ECO!Q38),IF($C$3="Constant Exchange rate",IF(Other_Health_data!G70=0,0,Other_Health_data!G70/ECO!Q73))))</f>
        <v>53.517776664997498</v>
      </c>
      <c r="I75" s="47">
        <f>IF($C$3="National Currency",IF(Other_Health_data!H70=0,0,Other_Health_data!H70),IF($C$3="Current Exchange rate",IF(Other_Health_data!H70=0,0,Other_Health_data!H70/ECO!R38),IF($C$3="Constant Exchange rate",IF(Other_Health_data!H70=0,0,Other_Health_data!H70/ECO!R73))))</f>
        <v>70</v>
      </c>
      <c r="J75" s="47">
        <f>IF($C$3="National Currency",IF(Other_Health_data!I70=0,0,Other_Health_data!I70),IF($C$3="Current Exchange rate",IF(Other_Health_data!I70=0,0,Other_Health_data!I70/ECO!S38),IF($C$3="Constant Exchange rate",IF(Other_Health_data!I70=0,0,Other_Health_data!I70/ECO!S73))))</f>
        <v>69</v>
      </c>
      <c r="K75" s="47">
        <f>IF($C$3="National Currency",IF(Other_Health_data!J70=0,0,Other_Health_data!J70),IF($C$3="Current Exchange rate",IF(Other_Health_data!J70=0,0,Other_Health_data!J70/ECO!T38),IF($C$3="Constant Exchange rate",IF(Other_Health_data!J70=0,0,Other_Health_data!J70/ECO!T73))))</f>
        <v>73</v>
      </c>
      <c r="L75" s="47">
        <f>IF($C$3="National Currency",IF(Other_Health_data!K70=0,0,Other_Health_data!K70),IF($C$3="Current Exchange rate",IF(Other_Health_data!K70=0,0,Other_Health_data!K70/ECO!U38),IF($C$3="Constant Exchange rate",IF(Other_Health_data!K70=0,0,Other_Health_data!K70/ECO!U73))))</f>
        <v>68</v>
      </c>
      <c r="M75" s="47">
        <f>IF($C$3="National Currency",IF(Other_Health_data!L70=0,0,Other_Health_data!L70),IF($C$3="Current Exchange rate",IF(Other_Health_data!L70=0,0,Other_Health_data!L70/ECO!V38),IF($C$3="Constant Exchange rate",IF(Other_Health_data!L70=0,0,Other_Health_data!L70/ECO!V73))))</f>
        <v>58</v>
      </c>
      <c r="N75" s="47">
        <f>IF($C$3="National Currency",IF(Other_Health_data!M70=0,0,Other_Health_data!M70),IF($C$3="Current Exchange rate",IF(Other_Health_data!M70=0,0,Other_Health_data!M70/ECO!W38),IF($C$3="Constant Exchange rate",IF(Other_Health_data!M70=0,0,Other_Health_data!M70/ECO!W73))))</f>
        <v>56</v>
      </c>
      <c r="O75" s="47">
        <f>IF($C$3="National Currency",IF(Other_Health_data!N70=0,0,Other_Health_data!N70),IF($C$3="Current Exchange rate",IF(Other_Health_data!N70=0,0,Other_Health_data!N70/ECO!X38),IF($C$3="Constant Exchange rate",IF(Other_Health_data!N70=0,0,Other_Health_data!N70/ECO!X73))))</f>
        <v>46.3</v>
      </c>
      <c r="P75" s="134">
        <f>IF($C$3="National Currency",IF(Other_Health_data!O70=0,0,Other_Health_data!O70),IF($C$3="Current Exchange rate",IF(Other_Health_data!O70=0,0,Other_Health_data!O70/ECO!Y38),IF($C$3="Constant Exchange rate",IF(Other_Health_data!O70=0,0,Other_Health_data!O70/ECO!Y73))))</f>
        <v>0</v>
      </c>
      <c r="Q75" s="46">
        <f t="shared" si="7"/>
        <v>3.3711210263867317E-3</v>
      </c>
      <c r="R75" s="46">
        <f t="shared" si="8"/>
        <v>-0.17321428571428577</v>
      </c>
      <c r="S75" s="46">
        <f t="shared" si="9"/>
        <v>0.33632936078006481</v>
      </c>
    </row>
    <row r="76" spans="3:19" ht="15" x14ac:dyDescent="0.25">
      <c r="C76" s="155"/>
      <c r="D76" s="156"/>
      <c r="E76" s="44" t="s">
        <v>40</v>
      </c>
      <c r="F76" s="47">
        <f>IF($C$3="National Currency",IF(Other_Health_data!E71=0,0,Other_Health_data!E71),IF($C$3="Current Exchange rate",IF(Other_Health_data!E71=0,0,Other_Health_data!E71/ECO!O39),IF($C$3="Constant Exchange rate",IF(Other_Health_data!E71=0,0,Other_Health_data!E71/ECO!O74))))</f>
        <v>0</v>
      </c>
      <c r="G76" s="47">
        <f>IF($C$3="National Currency",IF(Other_Health_data!F71=0,0,Other_Health_data!F71),IF($C$3="Current Exchange rate",IF(Other_Health_data!F71=0,0,Other_Health_data!F71/ECO!P39),IF($C$3="Constant Exchange rate",IF(Other_Health_data!F71=0,0,Other_Health_data!F71/ECO!P74))))</f>
        <v>0</v>
      </c>
      <c r="H76" s="47">
        <f>IF($C$3="National Currency",IF(Other_Health_data!G71=0,0,Other_Health_data!G71),IF($C$3="Current Exchange rate",IF(Other_Health_data!G71=0,0,Other_Health_data!G71/ECO!Q39),IF($C$3="Constant Exchange rate",IF(Other_Health_data!G71=0,0,Other_Health_data!G71/ECO!Q74))))</f>
        <v>0</v>
      </c>
      <c r="I76" s="47">
        <f>IF($C$3="National Currency",IF(Other_Health_data!H71=0,0,Other_Health_data!H71),IF($C$3="Current Exchange rate",IF(Other_Health_data!H71=0,0,Other_Health_data!H71/ECO!R39),IF($C$3="Constant Exchange rate",IF(Other_Health_data!H71=0,0,Other_Health_data!H71/ECO!R74))))</f>
        <v>0</v>
      </c>
      <c r="J76" s="47">
        <f>IF($C$3="National Currency",IF(Other_Health_data!I71=0,0,Other_Health_data!I71),IF($C$3="Current Exchange rate",IF(Other_Health_data!I71=0,0,Other_Health_data!I71/ECO!S39),IF($C$3="Constant Exchange rate",IF(Other_Health_data!I71=0,0,Other_Health_data!I71/ECO!S74))))</f>
        <v>0</v>
      </c>
      <c r="K76" s="47">
        <f>IF($C$3="National Currency",IF(Other_Health_data!J71=0,0,Other_Health_data!J71),IF($C$3="Current Exchange rate",IF(Other_Health_data!J71=0,0,Other_Health_data!J71/ECO!T39),IF($C$3="Constant Exchange rate",IF(Other_Health_data!J71=0,0,Other_Health_data!J71/ECO!T74))))</f>
        <v>0</v>
      </c>
      <c r="L76" s="47">
        <f>IF($C$3="National Currency",IF(Other_Health_data!K71=0,0,Other_Health_data!K71),IF($C$3="Current Exchange rate",IF(Other_Health_data!K71=0,0,Other_Health_data!K71/ECO!U39),IF($C$3="Constant Exchange rate",IF(Other_Health_data!K71=0,0,Other_Health_data!K71/ECO!U74))))</f>
        <v>0</v>
      </c>
      <c r="M76" s="47">
        <f>IF($C$3="National Currency",IF(Other_Health_data!L71=0,0,Other_Health_data!L71),IF($C$3="Current Exchange rate",IF(Other_Health_data!L71=0,0,Other_Health_data!L71/ECO!V39),IF($C$3="Constant Exchange rate",IF(Other_Health_data!L71=0,0,Other_Health_data!L71/ECO!V74))))</f>
        <v>0</v>
      </c>
      <c r="N76" s="47">
        <f>IF($C$3="National Currency",IF(Other_Health_data!M71=0,0,Other_Health_data!M71),IF($C$3="Current Exchange rate",IF(Other_Health_data!M71=0,0,Other_Health_data!M71/ECO!W39),IF($C$3="Constant Exchange rate",IF(Other_Health_data!M71=0,0,Other_Health_data!M71/ECO!W74))))</f>
        <v>0</v>
      </c>
      <c r="O76" s="47">
        <f>IF($C$3="National Currency",IF(Other_Health_data!N71=0,0,Other_Health_data!N71),IF($C$3="Current Exchange rate",IF(Other_Health_data!N71=0,0,Other_Health_data!N71/ECO!X39),IF($C$3="Constant Exchange rate",IF(Other_Health_data!N71=0,0,Other_Health_data!N71/ECO!X74))))</f>
        <v>0</v>
      </c>
      <c r="P76" s="134">
        <f>IF($C$3="National Currency",IF(Other_Health_data!O71=0,0,Other_Health_data!O71),IF($C$3="Current Exchange rate",IF(Other_Health_data!O71=0,0,Other_Health_data!O71/ECO!Y39),IF($C$3="Constant Exchange rate",IF(Other_Health_data!O71=0,0,Other_Health_data!O71/ECO!Y74))))</f>
        <v>0</v>
      </c>
      <c r="Q76" s="46">
        <f t="shared" si="7"/>
        <v>0</v>
      </c>
      <c r="R76" s="46" t="str">
        <f t="shared" si="8"/>
        <v>-</v>
      </c>
      <c r="S76" s="46" t="str">
        <f t="shared" si="9"/>
        <v>-</v>
      </c>
    </row>
    <row r="77" spans="3:19" ht="15" x14ac:dyDescent="0.25">
      <c r="C77" s="155"/>
      <c r="D77" s="156"/>
      <c r="E77" s="44" t="s">
        <v>36</v>
      </c>
      <c r="F77" s="47">
        <f>IF($C$3="National Currency",IF(Other_Health_data!E72=0,0,Other_Health_data!E72),IF($C$3="Current Exchange rate",IF(Other_Health_data!E72=0,0,Other_Health_data!E72/ECO!O40),IF($C$3="Constant Exchange rate",IF(Other_Health_data!E72=0,0,Other_Health_data!E72/ECO!O75))))</f>
        <v>0</v>
      </c>
      <c r="G77" s="47">
        <f>IF($C$3="National Currency",IF(Other_Health_data!F72=0,0,Other_Health_data!F72),IF($C$3="Current Exchange rate",IF(Other_Health_data!F72=0,0,Other_Health_data!F72/ECO!P40),IF($C$3="Constant Exchange rate",IF(Other_Health_data!F72=0,0,Other_Health_data!F72/ECO!P75))))</f>
        <v>0</v>
      </c>
      <c r="H77" s="47">
        <f>IF($C$3="National Currency",IF(Other_Health_data!G72=0,0,Other_Health_data!G72),IF($C$3="Current Exchange rate",IF(Other_Health_data!G72=0,0,Other_Health_data!G72/ECO!Q40),IF($C$3="Constant Exchange rate",IF(Other_Health_data!G72=0,0,Other_Health_data!G72/ECO!Q75))))</f>
        <v>83.154506437768234</v>
      </c>
      <c r="I77" s="47">
        <f>IF($C$3="National Currency",IF(Other_Health_data!H72=0,0,Other_Health_data!H72),IF($C$3="Current Exchange rate",IF(Other_Health_data!H72=0,0,Other_Health_data!H72/ECO!R40),IF($C$3="Constant Exchange rate",IF(Other_Health_data!H72=0,0,Other_Health_data!H72/ECO!R75))))</f>
        <v>122.8887594641817</v>
      </c>
      <c r="J77" s="47">
        <f>IF($C$3="National Currency",IF(Other_Health_data!I72=0,0,Other_Health_data!I72),IF($C$3="Current Exchange rate",IF(Other_Health_data!I72=0,0,Other_Health_data!I72/ECO!S40),IF($C$3="Constant Exchange rate",IF(Other_Health_data!I72=0,0,Other_Health_data!I72/ECO!S75))))</f>
        <v>105.6403574087863</v>
      </c>
      <c r="K77" s="47">
        <f>IF($C$3="National Currency",IF(Other_Health_data!J72=0,0,Other_Health_data!J72),IF($C$3="Current Exchange rate",IF(Other_Health_data!J72=0,0,Other_Health_data!J72/ECO!T40),IF($C$3="Constant Exchange rate",IF(Other_Health_data!J72=0,0,Other_Health_data!J72/ECO!T75))))</f>
        <v>148.04845222072677</v>
      </c>
      <c r="L77" s="47">
        <f>IF($C$3="National Currency",IF(Other_Health_data!K72=0,0,Other_Health_data!K72),IF($C$3="Current Exchange rate",IF(Other_Health_data!K72=0,0,Other_Health_data!K72/ECO!U40),IF($C$3="Constant Exchange rate",IF(Other_Health_data!K72=0,0,Other_Health_data!K72/ECO!U75))))</f>
        <v>181.69517734609067</v>
      </c>
      <c r="M77" s="47">
        <f>IF($C$3="National Currency",IF(Other_Health_data!L72=0,0,Other_Health_data!L72),IF($C$3="Current Exchange rate",IF(Other_Health_data!L72=0,0,Other_Health_data!L72/ECO!V40),IF($C$3="Constant Exchange rate",IF(Other_Health_data!L72=0,0,Other_Health_data!L72/ECO!V75))))</f>
        <v>174.36149312377211</v>
      </c>
      <c r="N77" s="47">
        <f>IF($C$3="National Currency",IF(Other_Health_data!M72=0,0,Other_Health_data!M72),IF($C$3="Current Exchange rate",IF(Other_Health_data!M72=0,0,Other_Health_data!M72/ECO!W40),IF($C$3="Constant Exchange rate",IF(Other_Health_data!M72=0,0,Other_Health_data!M72/ECO!W75))))</f>
        <v>200.8407286314806</v>
      </c>
      <c r="O77" s="47">
        <f>IF($C$3="National Currency",IF(Other_Health_data!N72=0,0,Other_Health_data!N72),IF($C$3="Current Exchange rate",IF(Other_Health_data!N72=0,0,Other_Health_data!N72/ECO!X40),IF($C$3="Constant Exchange rate",IF(Other_Health_data!N72=0,0,Other_Health_data!N72/ECO!X75))))</f>
        <v>184.09052524911331</v>
      </c>
      <c r="P77" s="134">
        <f>IF($C$3="National Currency",IF(Other_Health_data!O72=0,0,Other_Health_data!O72),IF($C$3="Current Exchange rate",IF(Other_Health_data!O72=0,0,Other_Health_data!O72/ECO!Y40),IF($C$3="Constant Exchange rate",IF(Other_Health_data!O72=0,0,Other_Health_data!O72/ECO!Y75))))</f>
        <v>0</v>
      </c>
      <c r="Q77" s="46">
        <f t="shared" si="7"/>
        <v>1.3403702816973293E-2</v>
      </c>
      <c r="R77" s="46">
        <f t="shared" si="8"/>
        <v>-8.3400431259647356E-2</v>
      </c>
      <c r="S77" s="46" t="str">
        <f t="shared" si="9"/>
        <v>-</v>
      </c>
    </row>
    <row r="78" spans="3:19" ht="15" x14ac:dyDescent="0.25">
      <c r="C78" s="155"/>
      <c r="D78" s="156"/>
      <c r="E78" s="44" t="s">
        <v>56</v>
      </c>
      <c r="F78" s="48">
        <f>IF($C$3="National Currency",IF(Other_Health_data!E73=0,0,Other_Health_data!E73),IF($C$3="Current Exchange rate",IF(Other_Health_data!E73=0,0,Other_Health_data!E73/ECO!O41),IF($C$3="Constant Exchange rate",IF(Other_Health_data!E73=0,0,Other_Health_data!E73/ECO!O76))))</f>
        <v>908.15958735363176</v>
      </c>
      <c r="G78" s="48">
        <f>IF($C$3="National Currency",IF(Other_Health_data!F73=0,0,Other_Health_data!F73),IF($C$3="Current Exchange rate",IF(Other_Health_data!F73=0,0,Other_Health_data!F73/ECO!P41),IF($C$3="Constant Exchange rate",IF(Other_Health_data!F73=0,0,Other_Health_data!F73/ECO!P76))))</f>
        <v>1069.4010801467662</v>
      </c>
      <c r="H78" s="48">
        <f>IF($C$3="National Currency",IF(Other_Health_data!G73=0,0,Other_Health_data!G73),IF($C$3="Current Exchange rate",IF(Other_Health_data!G73=0,0,Other_Health_data!G73/ECO!Q41),IF($C$3="Constant Exchange rate",IF(Other_Health_data!G73=0,0,Other_Health_data!G73/ECO!Q76))))</f>
        <v>1212.7698798808021</v>
      </c>
      <c r="I78" s="48">
        <f>IF($C$3="National Currency",IF(Other_Health_data!H73=0,0,Other_Health_data!H73),IF($C$3="Current Exchange rate",IF(Other_Health_data!H73=0,0,Other_Health_data!H73/ECO!R41),IF($C$3="Constant Exchange rate",IF(Other_Health_data!H73=0,0,Other_Health_data!H73/ECO!R76))))</f>
        <v>1113.698265112484</v>
      </c>
      <c r="J78" s="48">
        <f>IF($C$3="National Currency",IF(Other_Health_data!I73=0,0,Other_Health_data!I73),IF($C$3="Current Exchange rate",IF(Other_Health_data!I73=0,0,Other_Health_data!I73/ECO!S41),IF($C$3="Constant Exchange rate",IF(Other_Health_data!I73=0,0,Other_Health_data!I73/ECO!S76))))</f>
        <v>854.17950265209458</v>
      </c>
      <c r="K78" s="48">
        <f>IF($C$3="National Currency",IF(Other_Health_data!J73=0,0,Other_Health_data!J73),IF($C$3="Current Exchange rate",IF(Other_Health_data!J73=0,0,Other_Health_data!J73/ECO!T41),IF($C$3="Constant Exchange rate",IF(Other_Health_data!J73=0,0,Other_Health_data!J73/ECO!T76))))</f>
        <v>938.6749820131007</v>
      </c>
      <c r="L78" s="48">
        <f>IF($C$3="National Currency",IF(Other_Health_data!K73=0,0,Other_Health_data!K73),IF($C$3="Current Exchange rate",IF(Other_Health_data!K73=0,0,Other_Health_data!K73/ECO!U41),IF($C$3="Constant Exchange rate",IF(Other_Health_data!K73=0,0,Other_Health_data!K73/ECO!U76))))</f>
        <v>967.01152763728498</v>
      </c>
      <c r="M78" s="48">
        <f>IF($C$3="National Currency",IF(Other_Health_data!L73=0,0,Other_Health_data!L73),IF($C$3="Current Exchange rate",IF(Other_Health_data!L73=0,0,Other_Health_data!L73/ECO!V41),IF($C$3="Constant Exchange rate",IF(Other_Health_data!L73=0,0,Other_Health_data!L73/ECO!V76))))</f>
        <v>1043.0969119773883</v>
      </c>
      <c r="N78" s="48">
        <f>IF($C$3="National Currency",IF(Other_Health_data!M73=0,0,Other_Health_data!M73),IF($C$3="Current Exchange rate",IF(Other_Health_data!M73=0,0,Other_Health_data!M73/ECO!W41),IF($C$3="Constant Exchange rate",IF(Other_Health_data!M73=0,0,Other_Health_data!M73/ECO!W76))))</f>
        <v>1108.2580875963195</v>
      </c>
      <c r="O78" s="48">
        <f>IF($C$3="National Currency",IF(Other_Health_data!N73=0,0,Other_Health_data!N73),IF($C$3="Current Exchange rate",IF(Other_Health_data!N73=0,0,Other_Health_data!N73/ECO!X41),IF($C$3="Constant Exchange rate",IF(Other_Health_data!N73=0,0,Other_Health_data!N73/ECO!X76))))</f>
        <v>1141.2303138379032</v>
      </c>
      <c r="P78" s="135">
        <f>IF($C$3="National Currency",IF(Other_Health_data!O73=0,0,Other_Health_data!O73),IF($C$3="Current Exchange rate",IF(Other_Health_data!O73=0,0,Other_Health_data!O73/ECO!Y41),IF($C$3="Constant Exchange rate",IF(Other_Health_data!O73=0,0,Other_Health_data!O73/ECO!Y76))))</f>
        <v>0</v>
      </c>
      <c r="Q78" s="46">
        <f t="shared" si="7"/>
        <v>8.3093423475785841E-2</v>
      </c>
      <c r="R78" s="46">
        <f t="shared" si="8"/>
        <v>2.9751396908906491E-2</v>
      </c>
      <c r="S78" s="46">
        <f t="shared" si="9"/>
        <v>0.25664071571763869</v>
      </c>
    </row>
    <row r="79" spans="3:19" ht="15.75" thickBot="1" x14ac:dyDescent="0.3">
      <c r="C79" s="151"/>
      <c r="D79" s="152"/>
      <c r="E79" s="49" t="s">
        <v>57</v>
      </c>
      <c r="F79" s="50">
        <f t="shared" ref="F79:O79" si="10">SUM(F47:F78)</f>
        <v>5309.3211124362579</v>
      </c>
      <c r="G79" s="50">
        <f t="shared" si="10"/>
        <v>5645.0142143922858</v>
      </c>
      <c r="H79" s="50">
        <f t="shared" si="10"/>
        <v>6053.3053836124745</v>
      </c>
      <c r="I79" s="50">
        <f t="shared" si="10"/>
        <v>7822.8674795071856</v>
      </c>
      <c r="J79" s="50">
        <f t="shared" si="10"/>
        <v>7654.3591380987345</v>
      </c>
      <c r="K79" s="50">
        <f t="shared" si="10"/>
        <v>8010.1327561665912</v>
      </c>
      <c r="L79" s="50">
        <f t="shared" si="10"/>
        <v>8071.5978221669038</v>
      </c>
      <c r="M79" s="50">
        <f t="shared" si="10"/>
        <v>8455.3810294018785</v>
      </c>
      <c r="N79" s="50">
        <f t="shared" si="10"/>
        <v>13506.714356668472</v>
      </c>
      <c r="O79" s="50">
        <f t="shared" si="10"/>
        <v>13734.303704197093</v>
      </c>
      <c r="P79" s="50" t="s">
        <v>132</v>
      </c>
      <c r="Q79" s="46">
        <f t="shared" si="7"/>
        <v>1</v>
      </c>
      <c r="R79" s="149"/>
      <c r="S79" s="149"/>
    </row>
    <row r="80" spans="3:19" ht="16.5" thickTop="1" thickBot="1" x14ac:dyDescent="0.3">
      <c r="C80" s="153"/>
      <c r="D80" s="154"/>
      <c r="E80" s="51" t="s">
        <v>58</v>
      </c>
      <c r="F80" s="50">
        <v>5309.32080078125</v>
      </c>
      <c r="G80" s="50">
        <v>5629.4599609375</v>
      </c>
      <c r="H80" s="50">
        <v>5953.4677734375</v>
      </c>
      <c r="I80" s="50">
        <v>6029.75</v>
      </c>
      <c r="J80" s="50">
        <v>6004.05029296875</v>
      </c>
      <c r="K80" s="50">
        <v>6277.72021484375</v>
      </c>
      <c r="L80" s="50">
        <v>6321.67041015625</v>
      </c>
      <c r="M80" s="50">
        <v>6635.962890625</v>
      </c>
      <c r="N80" s="50">
        <v>6574.1962890625</v>
      </c>
      <c r="O80" s="50">
        <v>6476.68115234375</v>
      </c>
      <c r="P80" s="50" t="s">
        <v>132</v>
      </c>
      <c r="Q80" s="46">
        <f t="shared" si="7"/>
        <v>0.47156967632545715</v>
      </c>
      <c r="R80" s="46">
        <f>IF(OR(O80=0, N80=0),"-",O80/N80-1)</f>
        <v>-1.4833012649924426E-2</v>
      </c>
      <c r="S80" s="46">
        <f>IF(OR(O80=0, F80=0),"-",O80/F80-1)</f>
        <v>0.21986999756931747</v>
      </c>
    </row>
    <row r="81" spans="5:19" ht="15.75" thickTop="1" x14ac:dyDescent="0.25">
      <c r="E81" s="51" t="s">
        <v>59</v>
      </c>
      <c r="F81" s="108"/>
      <c r="G81" s="108">
        <f t="shared" ref="G81:O81" si="11">G80/F80-1</f>
        <v>6.029757329960983E-2</v>
      </c>
      <c r="H81" s="108">
        <f t="shared" si="11"/>
        <v>5.755575397076651E-2</v>
      </c>
      <c r="I81" s="108">
        <f t="shared" si="11"/>
        <v>1.281307457526637E-2</v>
      </c>
      <c r="J81" s="108">
        <f t="shared" si="11"/>
        <v>-4.2621513381566611E-3</v>
      </c>
      <c r="K81" s="108">
        <f t="shared" si="11"/>
        <v>4.5580884323286108E-2</v>
      </c>
      <c r="L81" s="108">
        <f t="shared" si="11"/>
        <v>7.0009802616846084E-3</v>
      </c>
      <c r="M81" s="108">
        <f t="shared" si="11"/>
        <v>4.9716682471109941E-2</v>
      </c>
      <c r="N81" s="108">
        <f t="shared" si="11"/>
        <v>-9.3078581933846438E-3</v>
      </c>
      <c r="O81" s="109">
        <f t="shared" si="11"/>
        <v>-1.4833012649924426E-2</v>
      </c>
      <c r="P81" s="109"/>
      <c r="S81" s="110"/>
    </row>
  </sheetData>
  <mergeCells count="76">
    <mergeCell ref="C10:D10"/>
    <mergeCell ref="C11:D11"/>
    <mergeCell ref="C6:D6"/>
    <mergeCell ref="C3:E3"/>
    <mergeCell ref="C7:D7"/>
    <mergeCell ref="C8:D8"/>
    <mergeCell ref="C9:D9"/>
    <mergeCell ref="C35:D35"/>
    <mergeCell ref="F3:P3"/>
    <mergeCell ref="E6:P6"/>
    <mergeCell ref="C24:D24"/>
    <mergeCell ref="C13:D13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C23:D23"/>
    <mergeCell ref="C12:D12"/>
    <mergeCell ref="C30:D30"/>
    <mergeCell ref="C31:D31"/>
    <mergeCell ref="C32:D32"/>
    <mergeCell ref="C33:D33"/>
    <mergeCell ref="C34:D34"/>
    <mergeCell ref="C25:D25"/>
    <mergeCell ref="C26:D26"/>
    <mergeCell ref="C27:D27"/>
    <mergeCell ref="C28:D28"/>
    <mergeCell ref="C29:D29"/>
    <mergeCell ref="C47:D47"/>
    <mergeCell ref="C48:D48"/>
    <mergeCell ref="C49:D49"/>
    <mergeCell ref="C50:D50"/>
    <mergeCell ref="C36:D36"/>
    <mergeCell ref="C37:D37"/>
    <mergeCell ref="C38:D38"/>
    <mergeCell ref="C39:D39"/>
    <mergeCell ref="C40:D40"/>
    <mergeCell ref="C41:D41"/>
    <mergeCell ref="E45:P45"/>
    <mergeCell ref="C63:D63"/>
    <mergeCell ref="C52:D52"/>
    <mergeCell ref="C53:D53"/>
    <mergeCell ref="C54:D54"/>
    <mergeCell ref="C55:D55"/>
    <mergeCell ref="C56:D56"/>
    <mergeCell ref="C57:D57"/>
    <mergeCell ref="C58:D58"/>
    <mergeCell ref="C59:D59"/>
    <mergeCell ref="C60:D60"/>
    <mergeCell ref="C61:D61"/>
    <mergeCell ref="C62:D62"/>
    <mergeCell ref="C51:D51"/>
    <mergeCell ref="C45:D45"/>
    <mergeCell ref="C46:D46"/>
    <mergeCell ref="C75:D75"/>
    <mergeCell ref="C64:D64"/>
    <mergeCell ref="C65:D65"/>
    <mergeCell ref="C66:D66"/>
    <mergeCell ref="C67:D67"/>
    <mergeCell ref="C68:D68"/>
    <mergeCell ref="C69:D69"/>
    <mergeCell ref="C70:D70"/>
    <mergeCell ref="C71:D71"/>
    <mergeCell ref="C72:D72"/>
    <mergeCell ref="C73:D73"/>
    <mergeCell ref="C74:D74"/>
    <mergeCell ref="C76:D76"/>
    <mergeCell ref="C77:D77"/>
    <mergeCell ref="C78:D78"/>
    <mergeCell ref="C79:D79"/>
    <mergeCell ref="C80:D80"/>
  </mergeCells>
  <conditionalFormatting sqref="E7:N7 E46:N46 F42:P42 F81:P81">
    <cfRule type="cellIs" dxfId="127" priority="264" operator="equal">
      <formula>0</formula>
    </cfRule>
  </conditionalFormatting>
  <conditionalFormatting sqref="S46">
    <cfRule type="cellIs" dxfId="126" priority="162" operator="equal">
      <formula>0</formula>
    </cfRule>
  </conditionalFormatting>
  <conditionalFormatting sqref="S8:S39 S41">
    <cfRule type="cellIs" dxfId="125" priority="251" operator="equal">
      <formula>0</formula>
    </cfRule>
  </conditionalFormatting>
  <conditionalFormatting sqref="R8:R39 R41">
    <cfRule type="cellIs" dxfId="124" priority="249" operator="equal">
      <formula>0</formula>
    </cfRule>
  </conditionalFormatting>
  <conditionalFormatting sqref="E8:E39">
    <cfRule type="cellIs" dxfId="123" priority="247" operator="equal">
      <formula>0</formula>
    </cfRule>
  </conditionalFormatting>
  <conditionalFormatting sqref="S8:S39 S41">
    <cfRule type="dataBar" priority="252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{8CBC7AEB-A002-49F6-8954-B100987243A1}</x14:id>
        </ext>
      </extLst>
    </cfRule>
  </conditionalFormatting>
  <conditionalFormatting sqref="R8:R39 R41">
    <cfRule type="dataBar" priority="250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{F104129D-7223-4098-975A-5627FC3F2C1E}</x14:id>
        </ext>
      </extLst>
    </cfRule>
  </conditionalFormatting>
  <conditionalFormatting sqref="E40:E41">
    <cfRule type="cellIs" dxfId="122" priority="248" operator="equal">
      <formula>0</formula>
    </cfRule>
  </conditionalFormatting>
  <conditionalFormatting sqref="Q40:Q41">
    <cfRule type="cellIs" dxfId="121" priority="242" operator="equal">
      <formula>0</formula>
    </cfRule>
  </conditionalFormatting>
  <conditionalFormatting sqref="Q8:Q39">
    <cfRule type="cellIs" dxfId="120" priority="244" operator="equal">
      <formula>0</formula>
    </cfRule>
  </conditionalFormatting>
  <conditionalFormatting sqref="Q40:Q41">
    <cfRule type="dataBar" priority="243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{CBB5E5D8-E4BD-4539-9C76-8E667EE7F1B4}</x14:id>
        </ext>
      </extLst>
    </cfRule>
  </conditionalFormatting>
  <conditionalFormatting sqref="Q8:Q39">
    <cfRule type="dataBar" priority="245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{9F988D73-A34B-4205-8FD6-69BA9675392B}</x14:id>
        </ext>
      </extLst>
    </cfRule>
  </conditionalFormatting>
  <conditionalFormatting sqref="S7">
    <cfRule type="cellIs" dxfId="119" priority="240" operator="equal">
      <formula>0</formula>
    </cfRule>
  </conditionalFormatting>
  <conditionalFormatting sqref="R7">
    <cfRule type="cellIs" dxfId="118" priority="241" operator="equal">
      <formula>0</formula>
    </cfRule>
  </conditionalFormatting>
  <conditionalFormatting sqref="S47:S78 S80">
    <cfRule type="cellIs" dxfId="117" priority="173" operator="equal">
      <formula>0</formula>
    </cfRule>
  </conditionalFormatting>
  <conditionalFormatting sqref="R47:R78 R80">
    <cfRule type="cellIs" dxfId="116" priority="171" operator="equal">
      <formula>0</formula>
    </cfRule>
  </conditionalFormatting>
  <conditionalFormatting sqref="S47:S78 S80">
    <cfRule type="dataBar" priority="174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{B81F691D-69DD-478B-A8ED-FA73EBB35CA4}</x14:id>
        </ext>
      </extLst>
    </cfRule>
  </conditionalFormatting>
  <conditionalFormatting sqref="R47:R78 R80">
    <cfRule type="dataBar" priority="172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{3590FB15-4074-49A5-8A3F-FC0F89E1DCB9}</x14:id>
        </ext>
      </extLst>
    </cfRule>
  </conditionalFormatting>
  <conditionalFormatting sqref="E79:E80">
    <cfRule type="cellIs" dxfId="115" priority="170" operator="equal">
      <formula>0</formula>
    </cfRule>
  </conditionalFormatting>
  <conditionalFormatting sqref="E47:E78">
    <cfRule type="cellIs" dxfId="114" priority="169" operator="equal">
      <formula>0</formula>
    </cfRule>
  </conditionalFormatting>
  <conditionalFormatting sqref="Q79:Q80">
    <cfRule type="cellIs" dxfId="113" priority="164" operator="equal">
      <formula>0</formula>
    </cfRule>
  </conditionalFormatting>
  <conditionalFormatting sqref="Q47:Q78">
    <cfRule type="cellIs" dxfId="112" priority="166" operator="equal">
      <formula>0</formula>
    </cfRule>
  </conditionalFormatting>
  <conditionalFormatting sqref="Q79:Q80">
    <cfRule type="dataBar" priority="165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{21BC90C9-FD65-4FB5-B472-BFF766BF5BF1}</x14:id>
        </ext>
      </extLst>
    </cfRule>
  </conditionalFormatting>
  <conditionalFormatting sqref="Q47:Q78">
    <cfRule type="dataBar" priority="167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{4B940411-A46F-4510-83C2-B11933B16C0A}</x14:id>
        </ext>
      </extLst>
    </cfRule>
  </conditionalFormatting>
  <conditionalFormatting sqref="R46">
    <cfRule type="cellIs" dxfId="111" priority="163" operator="equal">
      <formula>0</formula>
    </cfRule>
  </conditionalFormatting>
  <conditionalFormatting sqref="E42">
    <cfRule type="cellIs" dxfId="110" priority="107" operator="equal">
      <formula>0</formula>
    </cfRule>
  </conditionalFormatting>
  <conditionalFormatting sqref="E81">
    <cfRule type="cellIs" dxfId="109" priority="101" operator="equal">
      <formula>0</formula>
    </cfRule>
  </conditionalFormatting>
  <conditionalFormatting sqref="F42:P42">
    <cfRule type="dataBar" priority="281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{FA7138C3-C98C-4F0B-B5B9-3039DB802F72}</x14:id>
        </ext>
      </extLst>
    </cfRule>
  </conditionalFormatting>
  <conditionalFormatting sqref="F81:P81">
    <cfRule type="dataBar" priority="287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{9D616D52-F268-4F38-AD8B-70F67366827F}</x14:id>
        </ext>
      </extLst>
    </cfRule>
  </conditionalFormatting>
  <conditionalFormatting sqref="O7:P7">
    <cfRule type="cellIs" dxfId="108" priority="92" operator="equal">
      <formula>0</formula>
    </cfRule>
  </conditionalFormatting>
  <conditionalFormatting sqref="Q7">
    <cfRule type="cellIs" dxfId="107" priority="91" operator="equal">
      <formula>0</formula>
    </cfRule>
  </conditionalFormatting>
  <conditionalFormatting sqref="O46:P46">
    <cfRule type="cellIs" dxfId="106" priority="80" operator="equal">
      <formula>0</formula>
    </cfRule>
  </conditionalFormatting>
  <conditionalFormatting sqref="Q46">
    <cfRule type="cellIs" dxfId="105" priority="79" operator="equal">
      <formula>0</formula>
    </cfRule>
  </conditionalFormatting>
  <conditionalFormatting sqref="C47">
    <cfRule type="cellIs" dxfId="104" priority="70" operator="equal">
      <formula>0</formula>
    </cfRule>
  </conditionalFormatting>
  <conditionalFormatting sqref="C48:C78">
    <cfRule type="cellIs" dxfId="103" priority="69" operator="equal">
      <formula>0</formula>
    </cfRule>
  </conditionalFormatting>
  <conditionalFormatting sqref="C79:C80">
    <cfRule type="cellIs" dxfId="102" priority="68" operator="equal">
      <formula>0</formula>
    </cfRule>
  </conditionalFormatting>
  <conditionalFormatting sqref="C46">
    <cfRule type="cellIs" dxfId="101" priority="67" operator="equal">
      <formula>0</formula>
    </cfRule>
  </conditionalFormatting>
  <conditionalFormatting sqref="C7">
    <cfRule type="cellIs" dxfId="100" priority="29" operator="equal">
      <formula>0</formula>
    </cfRule>
  </conditionalFormatting>
  <conditionalFormatting sqref="C6">
    <cfRule type="cellIs" dxfId="99" priority="27" operator="equal">
      <formula>0</formula>
    </cfRule>
  </conditionalFormatting>
  <conditionalFormatting sqref="C8:C39">
    <cfRule type="cellIs" dxfId="98" priority="22" operator="equal">
      <formula>0</formula>
    </cfRule>
  </conditionalFormatting>
  <conditionalFormatting sqref="C40:C41">
    <cfRule type="cellIs" dxfId="97" priority="21" operator="equal">
      <formula>0</formula>
    </cfRule>
  </conditionalFormatting>
  <conditionalFormatting sqref="C45">
    <cfRule type="cellIs" dxfId="96" priority="15" operator="equal">
      <formula>0</formula>
    </cfRule>
  </conditionalFormatting>
  <conditionalFormatting sqref="F8:J39 K30">
    <cfRule type="cellIs" dxfId="95" priority="6" operator="equal">
      <formula>0</formula>
    </cfRule>
  </conditionalFormatting>
  <conditionalFormatting sqref="K8:O29 K31:O39 L30:O30">
    <cfRule type="cellIs" dxfId="94" priority="5" operator="equal">
      <formula>0</formula>
    </cfRule>
  </conditionalFormatting>
  <conditionalFormatting sqref="P8:P39">
    <cfRule type="cellIs" dxfId="93" priority="4" operator="equal">
      <formula>0</formula>
    </cfRule>
  </conditionalFormatting>
  <conditionalFormatting sqref="F47:J78 K69">
    <cfRule type="cellIs" dxfId="92" priority="3" operator="equal">
      <formula>0</formula>
    </cfRule>
  </conditionalFormatting>
  <conditionalFormatting sqref="K47:O68 K70:O78 L69:O69">
    <cfRule type="cellIs" dxfId="91" priority="2" operator="equal">
      <formula>0</formula>
    </cfRule>
  </conditionalFormatting>
  <conditionalFormatting sqref="P47:P78">
    <cfRule type="cellIs" dxfId="90" priority="1" operator="equal">
      <formula>0</formula>
    </cfRule>
  </conditionalFormatting>
  <dataValidations count="1">
    <dataValidation type="list" allowBlank="1" showInputMessage="1" showErrorMessage="1" sqref="C3:E3">
      <formula1>$AL$6:$AL$9</formula1>
    </dataValidation>
  </dataValidations>
  <pageMargins left="0.70866141732283472" right="0.70866141732283472" top="0.55118110236220474" bottom="0.35433070866141736" header="0.31496062992125984" footer="0.31496062992125984"/>
  <pageSetup paperSize="9" scale="55" fitToHeight="8" orientation="landscape" r:id="rId1"/>
  <headerFooter>
    <oddHeader>&amp;L&amp;F&amp;R&amp;A</oddHeader>
    <oddFooter>&amp;R&amp;P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8CBC7AEB-A002-49F6-8954-B100987243A1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S8:S39 S41</xm:sqref>
        </x14:conditionalFormatting>
        <x14:conditionalFormatting xmlns:xm="http://schemas.microsoft.com/office/excel/2006/main">
          <x14:cfRule type="dataBar" id="{F104129D-7223-4098-975A-5627FC3F2C1E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R8:R39 R41</xm:sqref>
        </x14:conditionalFormatting>
        <x14:conditionalFormatting xmlns:xm="http://schemas.microsoft.com/office/excel/2006/main">
          <x14:cfRule type="dataBar" id="{CBB5E5D8-E4BD-4539-9C76-8E667EE7F1B4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Q40:Q41</xm:sqref>
        </x14:conditionalFormatting>
        <x14:conditionalFormatting xmlns:xm="http://schemas.microsoft.com/office/excel/2006/main">
          <x14:cfRule type="dataBar" id="{9F988D73-A34B-4205-8FD6-69BA9675392B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Q8:Q39</xm:sqref>
        </x14:conditionalFormatting>
        <x14:conditionalFormatting xmlns:xm="http://schemas.microsoft.com/office/excel/2006/main">
          <x14:cfRule type="dataBar" id="{B81F691D-69DD-478B-A8ED-FA73EBB35CA4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S47:S78 S80</xm:sqref>
        </x14:conditionalFormatting>
        <x14:conditionalFormatting xmlns:xm="http://schemas.microsoft.com/office/excel/2006/main">
          <x14:cfRule type="dataBar" id="{3590FB15-4074-49A5-8A3F-FC0F89E1DCB9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R47:R78 R80</xm:sqref>
        </x14:conditionalFormatting>
        <x14:conditionalFormatting xmlns:xm="http://schemas.microsoft.com/office/excel/2006/main">
          <x14:cfRule type="dataBar" id="{21BC90C9-FD65-4FB5-B472-BFF766BF5BF1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Q79:Q80</xm:sqref>
        </x14:conditionalFormatting>
        <x14:conditionalFormatting xmlns:xm="http://schemas.microsoft.com/office/excel/2006/main">
          <x14:cfRule type="dataBar" id="{4B940411-A46F-4510-83C2-B11933B16C0A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Q47:Q78</xm:sqref>
        </x14:conditionalFormatting>
        <x14:conditionalFormatting xmlns:xm="http://schemas.microsoft.com/office/excel/2006/main">
          <x14:cfRule type="dataBar" id="{FA7138C3-C98C-4F0B-B5B9-3039DB802F72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F42:P42</xm:sqref>
        </x14:conditionalFormatting>
        <x14:conditionalFormatting xmlns:xm="http://schemas.microsoft.com/office/excel/2006/main">
          <x14:cfRule type="dataBar" id="{9D616D52-F268-4F38-AD8B-70F67366827F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F81:P81</xm:sqref>
        </x14:conditionalFormatting>
      </x14:conditionalFormattings>
    </ext>
    <ext xmlns:x14="http://schemas.microsoft.com/office/spreadsheetml/2009/9/main" uri="{05C60535-1F16-4fd2-B633-F4F36F0B64E0}">
      <x14:sparklineGroups xmlns:xm="http://schemas.microsoft.com/office/excel/2006/main">
        <x14:sparklineGroup manualMax="0" manualMin="0"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Other!F8:O8</xm:f>
              <xm:sqref>C8</xm:sqref>
            </x14:sparkline>
            <x14:sparkline>
              <xm:f>Other!F9:O9</xm:f>
              <xm:sqref>C9</xm:sqref>
            </x14:sparkline>
            <x14:sparkline>
              <xm:f>Other!F10:O10</xm:f>
              <xm:sqref>C10</xm:sqref>
            </x14:sparkline>
            <x14:sparkline>
              <xm:f>Other!F11:O11</xm:f>
              <xm:sqref>C11</xm:sqref>
            </x14:sparkline>
            <x14:sparkline>
              <xm:f>Other!F12:O12</xm:f>
              <xm:sqref>C12</xm:sqref>
            </x14:sparkline>
            <x14:sparkline>
              <xm:f>Other!F13:O13</xm:f>
              <xm:sqref>C13</xm:sqref>
            </x14:sparkline>
            <x14:sparkline>
              <xm:f>Other!F14:O14</xm:f>
              <xm:sqref>C14</xm:sqref>
            </x14:sparkline>
            <x14:sparkline>
              <xm:f>Other!F15:O15</xm:f>
              <xm:sqref>C15</xm:sqref>
            </x14:sparkline>
            <x14:sparkline>
              <xm:f>Other!F16:O16</xm:f>
              <xm:sqref>C16</xm:sqref>
            </x14:sparkline>
            <x14:sparkline>
              <xm:f>Other!F17:O17</xm:f>
              <xm:sqref>C17</xm:sqref>
            </x14:sparkline>
            <x14:sparkline>
              <xm:f>Other!F18:O18</xm:f>
              <xm:sqref>C18</xm:sqref>
            </x14:sparkline>
            <x14:sparkline>
              <xm:f>Other!F19:O19</xm:f>
              <xm:sqref>C19</xm:sqref>
            </x14:sparkline>
            <x14:sparkline>
              <xm:f>Other!F20:O20</xm:f>
              <xm:sqref>C20</xm:sqref>
            </x14:sparkline>
            <x14:sparkline>
              <xm:f>Other!F21:O21</xm:f>
              <xm:sqref>C21</xm:sqref>
            </x14:sparkline>
            <x14:sparkline>
              <xm:f>Other!F22:O22</xm:f>
              <xm:sqref>C22</xm:sqref>
            </x14:sparkline>
            <x14:sparkline>
              <xm:f>Other!F23:O23</xm:f>
              <xm:sqref>C23</xm:sqref>
            </x14:sparkline>
            <x14:sparkline>
              <xm:f>Other!F24:O24</xm:f>
              <xm:sqref>C24</xm:sqref>
            </x14:sparkline>
            <x14:sparkline>
              <xm:f>Other!F25:O25</xm:f>
              <xm:sqref>C25</xm:sqref>
            </x14:sparkline>
            <x14:sparkline>
              <xm:f>Other!F26:O26</xm:f>
              <xm:sqref>C26</xm:sqref>
            </x14:sparkline>
            <x14:sparkline>
              <xm:f>Other!F27:O27</xm:f>
              <xm:sqref>C27</xm:sqref>
            </x14:sparkline>
            <x14:sparkline>
              <xm:f>Other!F28:O28</xm:f>
              <xm:sqref>C28</xm:sqref>
            </x14:sparkline>
            <x14:sparkline>
              <xm:f>Other!F29:O29</xm:f>
              <xm:sqref>C29</xm:sqref>
            </x14:sparkline>
            <x14:sparkline>
              <xm:f>Other!F30:O30</xm:f>
              <xm:sqref>C30</xm:sqref>
            </x14:sparkline>
            <x14:sparkline>
              <xm:f>Other!F31:O31</xm:f>
              <xm:sqref>C31</xm:sqref>
            </x14:sparkline>
            <x14:sparkline>
              <xm:f>Other!F32:O32</xm:f>
              <xm:sqref>C32</xm:sqref>
            </x14:sparkline>
            <x14:sparkline>
              <xm:f>Other!F33:O33</xm:f>
              <xm:sqref>C33</xm:sqref>
            </x14:sparkline>
            <x14:sparkline>
              <xm:f>Other!F34:O34</xm:f>
              <xm:sqref>C34</xm:sqref>
            </x14:sparkline>
            <x14:sparkline>
              <xm:f>Other!F35:O35</xm:f>
              <xm:sqref>C35</xm:sqref>
            </x14:sparkline>
            <x14:sparkline>
              <xm:f>Other!F36:O36</xm:f>
              <xm:sqref>C36</xm:sqref>
            </x14:sparkline>
            <x14:sparkline>
              <xm:f>Other!F37:O37</xm:f>
              <xm:sqref>C37</xm:sqref>
            </x14:sparkline>
            <x14:sparkline>
              <xm:f>Other!F38:O38</xm:f>
              <xm:sqref>C38</xm:sqref>
            </x14:sparkline>
            <x14:sparkline>
              <xm:f>Other!F39:O39</xm:f>
              <xm:sqref>C39</xm:sqref>
            </x14:sparkline>
            <x14:sparkline>
              <xm:f>Other!F40:O40</xm:f>
              <xm:sqref>C40</xm:sqref>
            </x14:sparkline>
            <x14:sparkline>
              <xm:f>Other!F41:O41</xm:f>
              <xm:sqref>C41</xm:sqref>
            </x14:sparkline>
          </x14:sparklines>
        </x14:sparklineGroup>
        <x14:sparklineGroup manualMax="0" manualMin="0"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Other!F47:O47</xm:f>
              <xm:sqref>C47</xm:sqref>
            </x14:sparkline>
            <x14:sparkline>
              <xm:f>Other!F48:O48</xm:f>
              <xm:sqref>C48</xm:sqref>
            </x14:sparkline>
            <x14:sparkline>
              <xm:f>Other!F49:O49</xm:f>
              <xm:sqref>C49</xm:sqref>
            </x14:sparkline>
            <x14:sparkline>
              <xm:f>Other!F50:O50</xm:f>
              <xm:sqref>C50</xm:sqref>
            </x14:sparkline>
            <x14:sparkline>
              <xm:f>Other!F51:O51</xm:f>
              <xm:sqref>C51</xm:sqref>
            </x14:sparkline>
            <x14:sparkline>
              <xm:f>Other!F52:O52</xm:f>
              <xm:sqref>C52</xm:sqref>
            </x14:sparkline>
            <x14:sparkline>
              <xm:f>Other!F53:O53</xm:f>
              <xm:sqref>C53</xm:sqref>
            </x14:sparkline>
            <x14:sparkline>
              <xm:f>Other!F54:O54</xm:f>
              <xm:sqref>C54</xm:sqref>
            </x14:sparkline>
            <x14:sparkline>
              <xm:f>Other!F55:O55</xm:f>
              <xm:sqref>C55</xm:sqref>
            </x14:sparkline>
            <x14:sparkline>
              <xm:f>Other!F56:O56</xm:f>
              <xm:sqref>C56</xm:sqref>
            </x14:sparkline>
            <x14:sparkline>
              <xm:f>Other!F57:O57</xm:f>
              <xm:sqref>C57</xm:sqref>
            </x14:sparkline>
            <x14:sparkline>
              <xm:f>Other!F58:O58</xm:f>
              <xm:sqref>C58</xm:sqref>
            </x14:sparkline>
            <x14:sparkline>
              <xm:f>Other!F59:O59</xm:f>
              <xm:sqref>C59</xm:sqref>
            </x14:sparkline>
            <x14:sparkline>
              <xm:f>Other!F60:O60</xm:f>
              <xm:sqref>C60</xm:sqref>
            </x14:sparkline>
            <x14:sparkline>
              <xm:f>Other!F61:O61</xm:f>
              <xm:sqref>C61</xm:sqref>
            </x14:sparkline>
            <x14:sparkline>
              <xm:f>Other!F62:O62</xm:f>
              <xm:sqref>C62</xm:sqref>
            </x14:sparkline>
            <x14:sparkline>
              <xm:f>Other!F63:O63</xm:f>
              <xm:sqref>C63</xm:sqref>
            </x14:sparkline>
            <x14:sparkline>
              <xm:f>Other!F64:O64</xm:f>
              <xm:sqref>C64</xm:sqref>
            </x14:sparkline>
            <x14:sparkline>
              <xm:f>Other!F65:O65</xm:f>
              <xm:sqref>C65</xm:sqref>
            </x14:sparkline>
            <x14:sparkline>
              <xm:f>Other!F66:O66</xm:f>
              <xm:sqref>C66</xm:sqref>
            </x14:sparkline>
            <x14:sparkline>
              <xm:f>Other!F67:O67</xm:f>
              <xm:sqref>C67</xm:sqref>
            </x14:sparkline>
            <x14:sparkline>
              <xm:f>Other!F68:O68</xm:f>
              <xm:sqref>C68</xm:sqref>
            </x14:sparkline>
            <x14:sparkline>
              <xm:f>Other!F69:O69</xm:f>
              <xm:sqref>C69</xm:sqref>
            </x14:sparkline>
            <x14:sparkline>
              <xm:f>Other!F70:O70</xm:f>
              <xm:sqref>C70</xm:sqref>
            </x14:sparkline>
            <x14:sparkline>
              <xm:f>Other!F71:O71</xm:f>
              <xm:sqref>C71</xm:sqref>
            </x14:sparkline>
            <x14:sparkline>
              <xm:f>Other!F72:O72</xm:f>
              <xm:sqref>C72</xm:sqref>
            </x14:sparkline>
            <x14:sparkline>
              <xm:f>Other!F73:O73</xm:f>
              <xm:sqref>C73</xm:sqref>
            </x14:sparkline>
            <x14:sparkline>
              <xm:f>Other!F74:O74</xm:f>
              <xm:sqref>C74</xm:sqref>
            </x14:sparkline>
            <x14:sparkline>
              <xm:f>Other!F75:O75</xm:f>
              <xm:sqref>C75</xm:sqref>
            </x14:sparkline>
            <x14:sparkline>
              <xm:f>Other!F76:O76</xm:f>
              <xm:sqref>C76</xm:sqref>
            </x14:sparkline>
            <x14:sparkline>
              <xm:f>Other!F77:O77</xm:f>
              <xm:sqref>C77</xm:sqref>
            </x14:sparkline>
            <x14:sparkline>
              <xm:f>Other!F78:O78</xm:f>
              <xm:sqref>C78</xm:sqref>
            </x14:sparkline>
            <x14:sparkline>
              <xm:f>Other!F79:O79</xm:f>
              <xm:sqref>C79</xm:sqref>
            </x14:sparkline>
            <x14:sparkline>
              <xm:f>Other!F80:O80</xm:f>
              <xm:sqref>C80</xm:sqref>
            </x14:sparkline>
          </x14:sparklines>
        </x14:sparklineGroup>
      </x14:sparklineGroup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tabColor theme="9" tint="0.79998168889431442"/>
  </sheetPr>
  <dimension ref="C2:R41"/>
  <sheetViews>
    <sheetView showGridLines="0" zoomScale="80" zoomScaleNormal="80" workbookViewId="0">
      <pane xSplit="5" ySplit="3" topLeftCell="F4" activePane="bottomRight" state="frozen"/>
      <selection pane="topRight" activeCell="K1" sqref="K1"/>
      <selection pane="bottomLeft" activeCell="A4" sqref="A4"/>
      <selection pane="bottomRight" activeCell="H15" sqref="H15"/>
    </sheetView>
  </sheetViews>
  <sheetFormatPr defaultRowHeight="15" x14ac:dyDescent="0.25"/>
  <cols>
    <col min="1" max="1" width="9.140625" style="2"/>
    <col min="2" max="2" width="7.85546875" style="2" customWidth="1"/>
    <col min="3" max="3" width="13.85546875" style="40" customWidth="1"/>
    <col min="4" max="5" width="12.42578125" style="40" customWidth="1"/>
    <col min="6" max="18" width="18.28515625" style="40" customWidth="1"/>
    <col min="19" max="19" width="16.42578125" style="2" customWidth="1"/>
    <col min="20" max="16384" width="9.140625" style="2"/>
  </cols>
  <sheetData>
    <row r="2" spans="3:18" ht="18.75" x14ac:dyDescent="0.25">
      <c r="E2" s="167" t="s">
        <v>131</v>
      </c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9"/>
      <c r="Q2" s="62"/>
    </row>
    <row r="3" spans="3:18" x14ac:dyDescent="0.25">
      <c r="C3" s="63"/>
      <c r="D3" s="63"/>
      <c r="E3" s="175" t="s">
        <v>65</v>
      </c>
      <c r="F3" s="175"/>
      <c r="G3" s="175"/>
      <c r="H3" s="175"/>
      <c r="I3" s="175"/>
      <c r="J3" s="175"/>
      <c r="K3" s="175"/>
      <c r="L3" s="175"/>
      <c r="M3" s="175"/>
      <c r="N3" s="175"/>
      <c r="O3" s="175"/>
      <c r="P3" s="175"/>
    </row>
    <row r="5" spans="3:18" x14ac:dyDescent="0.25">
      <c r="C5" s="160" t="s">
        <v>126</v>
      </c>
      <c r="D5" s="161"/>
    </row>
    <row r="6" spans="3:18" x14ac:dyDescent="0.15">
      <c r="C6" s="162" t="s">
        <v>52</v>
      </c>
      <c r="D6" s="163"/>
      <c r="E6" s="56">
        <v>1</v>
      </c>
      <c r="F6" s="57">
        <v>2004</v>
      </c>
      <c r="G6" s="57">
        <f t="shared" ref="G6:P6" si="0">F6+1</f>
        <v>2005</v>
      </c>
      <c r="H6" s="57">
        <f t="shared" si="0"/>
        <v>2006</v>
      </c>
      <c r="I6" s="57">
        <f t="shared" si="0"/>
        <v>2007</v>
      </c>
      <c r="J6" s="57">
        <f t="shared" si="0"/>
        <v>2008</v>
      </c>
      <c r="K6" s="57">
        <f t="shared" si="0"/>
        <v>2009</v>
      </c>
      <c r="L6" s="57">
        <f t="shared" si="0"/>
        <v>2010</v>
      </c>
      <c r="M6" s="57">
        <f t="shared" si="0"/>
        <v>2011</v>
      </c>
      <c r="N6" s="57">
        <f t="shared" si="0"/>
        <v>2012</v>
      </c>
      <c r="O6" s="60">
        <f t="shared" si="0"/>
        <v>2013</v>
      </c>
      <c r="P6" s="42">
        <f t="shared" si="0"/>
        <v>2014</v>
      </c>
      <c r="Q6" s="68" t="s">
        <v>54</v>
      </c>
      <c r="R6" s="69" t="s">
        <v>55</v>
      </c>
    </row>
    <row r="7" spans="3:18" x14ac:dyDescent="0.25">
      <c r="C7" s="155"/>
      <c r="D7" s="156"/>
      <c r="E7" s="44" t="s">
        <v>4</v>
      </c>
      <c r="F7" s="64">
        <f>Premiums!F8/'Macro data'!C44</f>
        <v>5.7262690034161632E-3</v>
      </c>
      <c r="G7" s="64">
        <f>Premiums!G8/'Macro data'!D44</f>
        <v>5.5254885887593861E-3</v>
      </c>
      <c r="H7" s="64">
        <f>Premiums!H8/'Macro data'!E44</f>
        <v>5.392565239907234E-3</v>
      </c>
      <c r="I7" s="64">
        <f>Premiums!I8/'Macro data'!F44</f>
        <v>5.2524040462282387E-3</v>
      </c>
      <c r="J7" s="64">
        <f>Premiums!J8/'Macro data'!G44</f>
        <v>5.2581026162400353E-3</v>
      </c>
      <c r="K7" s="64">
        <f>Premiums!K8/'Macro data'!H44</f>
        <v>5.5592749391659476E-3</v>
      </c>
      <c r="L7" s="64">
        <f>Premiums!L8/'Macro data'!I44</f>
        <v>5.5674915595400392E-3</v>
      </c>
      <c r="M7" s="64">
        <f>Premiums!M8/'Macro data'!J44</f>
        <v>5.4976917469830725E-3</v>
      </c>
      <c r="N7" s="64">
        <f>Premiums!N8/'Macro data'!K44</f>
        <v>5.5294059419361942E-3</v>
      </c>
      <c r="O7" s="64">
        <f>Premiums!O8/'Macro data'!L44</f>
        <v>5.6448558035379391E-3</v>
      </c>
      <c r="P7" s="64">
        <f>Premiums!P8/'Macro data'!M44</f>
        <v>5.7162733789500059E-3</v>
      </c>
      <c r="Q7" s="70" t="str">
        <f>IF(OR(O7=0,P7=0),"-",IF(O7=P7,"-",CONCATENATE(ROUNDDOWN((P7-O7)*100,1), " ", "p.p")))</f>
        <v>0 p.p</v>
      </c>
      <c r="R7" s="70" t="str">
        <f>IF(OR(P7=0,G7=0),"-",IF(P7=G7,"-",CONCATENATE(ROUNDDOWN((P7-G7)*100,1), " ", "p.p")))</f>
        <v>0 p.p</v>
      </c>
    </row>
    <row r="8" spans="3:18" x14ac:dyDescent="0.25">
      <c r="C8" s="155"/>
      <c r="D8" s="156"/>
      <c r="E8" s="44" t="s">
        <v>5</v>
      </c>
      <c r="F8" s="65">
        <f>Premiums!F9/'Macro data'!C45</f>
        <v>2.6433234754726443E-3</v>
      </c>
      <c r="G8" s="65">
        <f>Premiums!G9/'Macro data'!D45</f>
        <v>2.7386613458781936E-3</v>
      </c>
      <c r="H8" s="65">
        <f>Premiums!H9/'Macro data'!E45</f>
        <v>2.8420790485630849E-3</v>
      </c>
      <c r="I8" s="65">
        <f>Premiums!I9/'Macro data'!F45</f>
        <v>2.978463604061796E-3</v>
      </c>
      <c r="J8" s="65">
        <f>Premiums!J9/'Macro data'!G45</f>
        <v>3.1368538070386909E-3</v>
      </c>
      <c r="K8" s="65">
        <f>Premiums!K9/'Macro data'!H45</f>
        <v>3.4133182361318036E-3</v>
      </c>
      <c r="L8" s="65">
        <f>Premiums!L9/'Macro data'!I45</f>
        <v>3.4277309000210533E-3</v>
      </c>
      <c r="M8" s="65">
        <f>Premiums!M9/'Macro data'!J45</f>
        <v>3.4521883040416939E-3</v>
      </c>
      <c r="N8" s="65">
        <f>Premiums!N9/'Macro data'!K45</f>
        <v>3.5019789594791986E-3</v>
      </c>
      <c r="O8" s="65">
        <f>Premiums!O9/'Macro data'!L45</f>
        <v>3.543200443500438E-3</v>
      </c>
      <c r="P8" s="65">
        <f>Premiums!P9/'Macro data'!M45</f>
        <v>3.5881947226927544E-3</v>
      </c>
      <c r="Q8" s="70" t="str">
        <f t="shared" ref="Q8:Q39" si="1">IF(OR(O8=0,P8=0),"-",IF(O8=P8,"-",CONCATENATE(ROUNDDOWN((P8-O8)*100,1), " ", "p.p")))</f>
        <v>0 p.p</v>
      </c>
      <c r="R8" s="70" t="str">
        <f>IF(OR(P8=0,G8=0),"-",IF(P8=G8,"-",CONCATENATE(ROUNDDOWN((P8-G8)*100,1), " ", "p.p")))</f>
        <v>0 p.p</v>
      </c>
    </row>
    <row r="9" spans="3:18" x14ac:dyDescent="0.25">
      <c r="C9" s="155"/>
      <c r="D9" s="156"/>
      <c r="E9" s="44" t="s">
        <v>6</v>
      </c>
      <c r="F9" s="65">
        <f>Premiums!F10/'Macro data'!C46</f>
        <v>2.5078587000041646E-7</v>
      </c>
      <c r="G9" s="65">
        <f>Premiums!G10/'Macro data'!D46</f>
        <v>5.2469461366349227E-5</v>
      </c>
      <c r="H9" s="65">
        <f>Premiums!H10/'Macro data'!E46</f>
        <v>1.9058578187482728E-7</v>
      </c>
      <c r="I9" s="65">
        <f>Premiums!I10/'Macro data'!F46</f>
        <v>2.8767108199444509E-7</v>
      </c>
      <c r="J9" s="65">
        <f>Premiums!J10/'Macro data'!G46</f>
        <v>4.6009708983378125E-7</v>
      </c>
      <c r="K9" s="65">
        <f>Premiums!K10/'Macro data'!H46</f>
        <v>5.8782022630961575E-7</v>
      </c>
      <c r="L9" s="65">
        <f>Premiums!L10/'Macro data'!I46</f>
        <v>4.5616619774779579E-7</v>
      </c>
      <c r="M9" s="65">
        <f>Premiums!M10/'Macro data'!J46</f>
        <v>1.6957009128584533E-6</v>
      </c>
      <c r="N9" s="65">
        <f>Premiums!N10/'Macro data'!K46</f>
        <v>2.3195240084724608E-4</v>
      </c>
      <c r="O9" s="65">
        <f>Premiums!O10/'Macro data'!L46</f>
        <v>4.6087838316287834E-4</v>
      </c>
      <c r="P9" s="65">
        <f>Premiums!P10/'Macro data'!M46</f>
        <v>5.355134514352022E-4</v>
      </c>
      <c r="Q9" s="70" t="str">
        <f t="shared" si="1"/>
        <v>0 p.p</v>
      </c>
      <c r="R9" s="70" t="str">
        <f t="shared" ref="R9:R38" si="2">IF(OR(P9=0,G9=0),"-",IF(P9=G9,"-",CONCATENATE(ROUNDDOWN((P9-G9)*100,1), " ", "p.p")))</f>
        <v>0 p.p</v>
      </c>
    </row>
    <row r="10" spans="3:18" x14ac:dyDescent="0.25">
      <c r="C10" s="155"/>
      <c r="D10" s="156"/>
      <c r="E10" s="44" t="s">
        <v>8</v>
      </c>
      <c r="F10" s="65">
        <f>Premiums!F11/'Macro data'!C47</f>
        <v>1.7112790151260673E-2</v>
      </c>
      <c r="G10" s="65">
        <f>Premiums!G11/'Macro data'!D47</f>
        <v>1.577836279158493E-2</v>
      </c>
      <c r="H10" s="65">
        <f>Premiums!H11/'Macro data'!E47</f>
        <v>1.5370644936313214E-2</v>
      </c>
      <c r="I10" s="65">
        <f>Premiums!I11/'Macro data'!F47</f>
        <v>1.506038656462051E-2</v>
      </c>
      <c r="J10" s="65">
        <f>Premiums!J11/'Macro data'!G47</f>
        <v>1.8981993751753336E-2</v>
      </c>
      <c r="K10" s="65">
        <f>Premiums!K11/'Macro data'!H47</f>
        <v>1.8383662396429589E-2</v>
      </c>
      <c r="L10" s="65">
        <f>Premiums!L11/'Macro data'!I47</f>
        <v>1.6796658161658484E-2</v>
      </c>
      <c r="M10" s="65">
        <f>Premiums!M11/'Macro data'!J47</f>
        <v>1.5328937114064004E-2</v>
      </c>
      <c r="N10" s="65">
        <f>Premiums!N11/'Macro data'!K47</f>
        <v>1.5194048035807775E-2</v>
      </c>
      <c r="O10" s="65">
        <f>Premiums!O11/'Macro data'!L47</f>
        <v>1.5559125201317532E-2</v>
      </c>
      <c r="P10" s="65">
        <f>Premiums!P11/'Macro data'!M47</f>
        <v>1.0280369426178189E-2</v>
      </c>
      <c r="Q10" s="70" t="str">
        <f t="shared" si="1"/>
        <v>-0.5 p.p</v>
      </c>
      <c r="R10" s="70" t="str">
        <f t="shared" si="2"/>
        <v>-0.5 p.p</v>
      </c>
    </row>
    <row r="11" spans="3:18" x14ac:dyDescent="0.25">
      <c r="C11" s="155"/>
      <c r="D11" s="156"/>
      <c r="E11" s="44" t="s">
        <v>10</v>
      </c>
      <c r="F11" s="65">
        <f>Premiums!F12/'Macro data'!C48</f>
        <v>4.190958313458973E-3</v>
      </c>
      <c r="G11" s="65">
        <f>Premiums!G12/'Macro data'!D48</f>
        <v>4.5051642606564937E-3</v>
      </c>
      <c r="H11" s="65">
        <f>Premiums!H12/'Macro data'!E48</f>
        <v>4.6221360608849904E-3</v>
      </c>
      <c r="I11" s="65">
        <f>Premiums!I12/'Macro data'!F48</f>
        <v>6.1182808543093674E-3</v>
      </c>
      <c r="J11" s="65">
        <f>Premiums!J12/'Macro data'!G48</f>
        <v>3.9084544563317844E-3</v>
      </c>
      <c r="K11" s="65">
        <f>Premiums!K12/'Macro data'!H48</f>
        <v>4.5632928225977174E-3</v>
      </c>
      <c r="L11" s="65">
        <f>Premiums!L12/'Macro data'!I48</f>
        <v>4.6301454658000613E-3</v>
      </c>
      <c r="M11" s="65">
        <f>Premiums!M12/'Macro data'!J48</f>
        <v>4.9777540578958982E-3</v>
      </c>
      <c r="N11" s="65">
        <f>Premiums!N12/'Macro data'!K48</f>
        <v>5.306242304660736E-3</v>
      </c>
      <c r="O11" s="65">
        <f>Premiums!O12/'Macro data'!L48</f>
        <v>5.4252741612349532E-3</v>
      </c>
      <c r="P11" s="65">
        <f>Premiums!P12/'Macro data'!M48</f>
        <v>5.7693516048508255E-3</v>
      </c>
      <c r="Q11" s="70" t="str">
        <f t="shared" si="1"/>
        <v>0 p.p</v>
      </c>
      <c r="R11" s="70" t="str">
        <f t="shared" si="2"/>
        <v>0.1 p.p</v>
      </c>
    </row>
    <row r="12" spans="3:18" x14ac:dyDescent="0.25">
      <c r="C12" s="155"/>
      <c r="D12" s="156"/>
      <c r="E12" s="44" t="s">
        <v>11</v>
      </c>
      <c r="F12" s="65">
        <f>Premiums!F13/'Macro data'!C49</f>
        <v>2.3238962761361036E-4</v>
      </c>
      <c r="G12" s="65">
        <f>Premiums!G13/'Macro data'!D49</f>
        <v>2.5642355930145333E-4</v>
      </c>
      <c r="H12" s="65">
        <f>Premiums!H13/'Macro data'!E49</f>
        <v>2.5961404932773929E-4</v>
      </c>
      <c r="I12" s="65">
        <f>Premiums!I13/'Macro data'!F49</f>
        <v>3.2161641620481269E-4</v>
      </c>
      <c r="J12" s="65">
        <f>Premiums!J13/'Macro data'!G49</f>
        <v>3.5526547315802161E-4</v>
      </c>
      <c r="K12" s="65">
        <f>Premiums!K13/'Macro data'!H49</f>
        <v>4.3259611860632533E-4</v>
      </c>
      <c r="L12" s="65">
        <f>Premiums!L13/'Macro data'!I49</f>
        <v>6.1380055666612396E-4</v>
      </c>
      <c r="M12" s="65">
        <f>Premiums!M13/'Macro data'!J49</f>
        <v>6.694047770876378E-4</v>
      </c>
      <c r="N12" s="65">
        <f>Premiums!N13/'Macro data'!K49</f>
        <v>5.7416324970142906E-4</v>
      </c>
      <c r="O12" s="65">
        <f>Premiums!O13/'Macro data'!L49</f>
        <v>5.6071416561364739E-4</v>
      </c>
      <c r="P12" s="65">
        <f>Premiums!P13/'Macro data'!M49</f>
        <v>5.2734803939362277E-4</v>
      </c>
      <c r="Q12" s="70" t="str">
        <f t="shared" si="1"/>
        <v>0 p.p</v>
      </c>
      <c r="R12" s="70" t="str">
        <f t="shared" si="2"/>
        <v>0 p.p</v>
      </c>
    </row>
    <row r="13" spans="3:18" x14ac:dyDescent="0.25">
      <c r="C13" s="155"/>
      <c r="D13" s="156"/>
      <c r="E13" s="44" t="s">
        <v>12</v>
      </c>
      <c r="F13" s="65">
        <f>Premiums!F14/'Macro data'!C50</f>
        <v>1.2029421141321673E-2</v>
      </c>
      <c r="G13" s="65">
        <f>Premiums!G14/'Macro data'!D50</f>
        <v>1.1901715539076168E-2</v>
      </c>
      <c r="H13" s="65">
        <f>Premiums!H14/'Macro data'!E50</f>
        <v>1.1916576018743201E-2</v>
      </c>
      <c r="I13" s="65">
        <f>Premiums!I14/'Macro data'!F50</f>
        <v>1.1736935831497425E-2</v>
      </c>
      <c r="J13" s="65">
        <f>Premiums!J14/'Macro data'!G50</f>
        <v>1.1857217691808508E-2</v>
      </c>
      <c r="K13" s="65">
        <f>Premiums!K14/'Macro data'!H50</f>
        <v>1.2809261354847638E-2</v>
      </c>
      <c r="L13" s="65">
        <f>Premiums!L14/'Macro data'!I50</f>
        <v>1.2914269744043598E-2</v>
      </c>
      <c r="M13" s="65">
        <f>Premiums!M14/'Macro data'!J50</f>
        <v>1.2843910933274054E-2</v>
      </c>
      <c r="N13" s="65">
        <f>Premiums!N14/'Macro data'!K50</f>
        <v>1.2956107494817994E-2</v>
      </c>
      <c r="O13" s="65">
        <f>Premiums!O14/'Macro data'!L50</f>
        <v>1.2831911955237267E-2</v>
      </c>
      <c r="P13" s="65">
        <f>Premiums!P14/'Macro data'!M50</f>
        <v>1.2508824673960582E-2</v>
      </c>
      <c r="Q13" s="70" t="str">
        <f t="shared" si="1"/>
        <v>0 p.p</v>
      </c>
      <c r="R13" s="70" t="str">
        <f t="shared" si="2"/>
        <v>0 p.p</v>
      </c>
    </row>
    <row r="14" spans="3:18" x14ac:dyDescent="0.25">
      <c r="C14" s="155"/>
      <c r="D14" s="156"/>
      <c r="E14" s="44" t="s">
        <v>13</v>
      </c>
      <c r="F14" s="65">
        <f>Premiums!F15/'Macro data'!C51</f>
        <v>1.3222063296207268E-4</v>
      </c>
      <c r="G14" s="65">
        <f>Premiums!G15/'Macro data'!D51</f>
        <v>2.0628926582571939E-4</v>
      </c>
      <c r="H14" s="65">
        <f>Premiums!H15/'Macro data'!E51</f>
        <v>2.2207666937591316E-4</v>
      </c>
      <c r="I14" s="65">
        <f>Premiums!I15/'Macro data'!F51</f>
        <v>2.888332393087595E-4</v>
      </c>
      <c r="J14" s="65">
        <f>Premiums!J15/'Macro data'!G51</f>
        <v>3.7995121672498736E-4</v>
      </c>
      <c r="K14" s="65">
        <f>Premiums!K15/'Macro data'!H51</f>
        <v>5.0466535922557762E-4</v>
      </c>
      <c r="L14" s="65">
        <f>Premiums!L15/'Macro data'!I51</f>
        <v>5.3943858412749512E-4</v>
      </c>
      <c r="M14" s="65">
        <f>Premiums!M15/'Macro data'!J51</f>
        <v>6.211451462349917E-4</v>
      </c>
      <c r="N14" s="65">
        <f>Premiums!N15/'Macro data'!K51</f>
        <v>6.4107371025207279E-4</v>
      </c>
      <c r="O14" s="65">
        <f>Premiums!O15/'Macro data'!L51</f>
        <v>6.7703692814338908E-4</v>
      </c>
      <c r="P14" s="65">
        <f>Premiums!P15/'Macro data'!M51</f>
        <v>7.7422869229491634E-4</v>
      </c>
      <c r="Q14" s="70" t="str">
        <f t="shared" si="1"/>
        <v>0 p.p</v>
      </c>
      <c r="R14" s="70" t="str">
        <f t="shared" si="2"/>
        <v>0 p.p</v>
      </c>
    </row>
    <row r="15" spans="3:18" x14ac:dyDescent="0.25">
      <c r="C15" s="155"/>
      <c r="D15" s="156"/>
      <c r="E15" s="44" t="s">
        <v>14</v>
      </c>
      <c r="F15" s="65">
        <f>Premiums!F16/'Macro data'!C52</f>
        <v>4.0290148011953018E-4</v>
      </c>
      <c r="G15" s="65">
        <f>Premiums!G16/'Macro data'!D52</f>
        <v>3.9163636072692338E-4</v>
      </c>
      <c r="H15" s="65">
        <f>Premiums!H16/'Macro data'!E52</f>
        <v>3.1724157544288237E-4</v>
      </c>
      <c r="I15" s="65">
        <f>Premiums!I16/'Macro data'!F52</f>
        <v>3.1072179645999618E-4</v>
      </c>
      <c r="J15" s="65">
        <f>Premiums!J16/'Macro data'!G52</f>
        <v>3.8960132186150614E-4</v>
      </c>
      <c r="K15" s="65">
        <f>Premiums!K16/'Macro data'!H52</f>
        <v>6.03598963864654E-4</v>
      </c>
      <c r="L15" s="65">
        <f>Premiums!L16/'Macro data'!I52</f>
        <v>4.6229884901183619E-4</v>
      </c>
      <c r="M15" s="65">
        <f>Premiums!M16/'Macro data'!J52</f>
        <v>4.5111498555212821E-4</v>
      </c>
      <c r="N15" s="65">
        <f>Premiums!N16/'Macro data'!K52</f>
        <v>4.7627957611117724E-4</v>
      </c>
      <c r="O15" s="65">
        <f>Premiums!O16/'Macro data'!L52</f>
        <v>4.9629645441543759E-4</v>
      </c>
      <c r="P15" s="65">
        <f>Premiums!P16/'Macro data'!M52</f>
        <v>5.1727758344302004E-4</v>
      </c>
      <c r="Q15" s="70" t="str">
        <f t="shared" si="1"/>
        <v>0 p.p</v>
      </c>
      <c r="R15" s="70" t="str">
        <f t="shared" si="2"/>
        <v>0 p.p</v>
      </c>
    </row>
    <row r="16" spans="3:18" x14ac:dyDescent="0.25">
      <c r="C16" s="155"/>
      <c r="D16" s="156"/>
      <c r="E16" s="44" t="s">
        <v>15</v>
      </c>
      <c r="F16" s="65">
        <f>Premiums!F17/'Macro data'!C53</f>
        <v>4.7593924192969404E-3</v>
      </c>
      <c r="G16" s="65">
        <f>Premiums!G17/'Macro data'!D53</f>
        <v>4.6803140959373107E-3</v>
      </c>
      <c r="H16" s="65">
        <f>Premiums!H17/'Macro data'!E53</f>
        <v>4.7419586258375702E-3</v>
      </c>
      <c r="I16" s="65">
        <f>Premiums!I17/'Macro data'!F53</f>
        <v>4.861724872655339E-3</v>
      </c>
      <c r="J16" s="65">
        <f>Premiums!J17/'Macro data'!G53</f>
        <v>5.0469851480057018E-3</v>
      </c>
      <c r="K16" s="65">
        <f>Premiums!K17/'Macro data'!H53</f>
        <v>5.4865238057095513E-3</v>
      </c>
      <c r="L16" s="65">
        <f>Premiums!L17/'Macro data'!I53</f>
        <v>5.0752729854218626E-3</v>
      </c>
      <c r="M16" s="65">
        <f>Premiums!M17/'Macro data'!J53</f>
        <v>5.9775764962630247E-3</v>
      </c>
      <c r="N16" s="65">
        <f>Premiums!N17/'Macro data'!K53</f>
        <v>6.2903580974851131E-3</v>
      </c>
      <c r="O16" s="65">
        <f>Premiums!O17/'Macro data'!L53</f>
        <v>6.4661693759150204E-3</v>
      </c>
      <c r="P16" s="65">
        <f>Premiums!P17/'Macro data'!M53</f>
        <v>6.6851858930219036E-3</v>
      </c>
      <c r="Q16" s="70" t="str">
        <f t="shared" si="1"/>
        <v>0 p.p</v>
      </c>
      <c r="R16" s="70" t="str">
        <f t="shared" si="2"/>
        <v>0.2 p.p</v>
      </c>
    </row>
    <row r="17" spans="3:18" x14ac:dyDescent="0.25">
      <c r="C17" s="155"/>
      <c r="D17" s="156"/>
      <c r="E17" s="44" t="s">
        <v>16</v>
      </c>
      <c r="F17" s="65">
        <f>Premiums!F18/'Macro data'!C54</f>
        <v>6.1077325207203187E-4</v>
      </c>
      <c r="G17" s="65">
        <f>Premiums!G18/'Macro data'!D54</f>
        <v>6.8131908240919297E-4</v>
      </c>
      <c r="H17" s="65">
        <f>Premiums!H18/'Macro data'!E54</f>
        <v>7.0677928789090105E-4</v>
      </c>
      <c r="I17" s="65">
        <f>Premiums!I18/'Macro data'!F54</f>
        <v>7.3425374094241737E-4</v>
      </c>
      <c r="J17" s="65">
        <f>Premiums!J18/'Macro data'!G54</f>
        <v>8.3113504137607053E-4</v>
      </c>
      <c r="K17" s="65">
        <f>Premiums!K18/'Macro data'!H54</f>
        <v>9.7221992056521333E-4</v>
      </c>
      <c r="L17" s="65">
        <f>Premiums!L18/'Macro data'!I54</f>
        <v>1.0529128808123998E-3</v>
      </c>
      <c r="M17" s="65">
        <f>Premiums!M18/'Macro data'!J54</f>
        <v>1.1073353346641676E-3</v>
      </c>
      <c r="N17" s="65">
        <f>Premiums!N18/'Macro data'!K54</f>
        <v>1.1812225653551425E-3</v>
      </c>
      <c r="O17" s="65">
        <f>Premiums!O18/'Macro data'!L54</f>
        <v>1.37132107230377E-3</v>
      </c>
      <c r="P17" s="65">
        <f>Premiums!P18/'Macro data'!M54</f>
        <v>1.5292993162267479E-3</v>
      </c>
      <c r="Q17" s="70" t="str">
        <f t="shared" si="1"/>
        <v>0 p.p</v>
      </c>
      <c r="R17" s="70" t="str">
        <f t="shared" si="2"/>
        <v>0 p.p</v>
      </c>
    </row>
    <row r="18" spans="3:18" x14ac:dyDescent="0.25">
      <c r="C18" s="155"/>
      <c r="D18" s="156"/>
      <c r="E18" s="44" t="s">
        <v>17</v>
      </c>
      <c r="F18" s="65">
        <f>Premiums!F19/'Macro data'!C55</f>
        <v>3.6940712400252208E-3</v>
      </c>
      <c r="G18" s="65">
        <f>Premiums!G19/'Macro data'!D55</f>
        <v>3.8024813278230898E-3</v>
      </c>
      <c r="H18" s="65">
        <f>Premiums!H19/'Macro data'!E55</f>
        <v>3.9449042858192779E-3</v>
      </c>
      <c r="I18" s="65">
        <f>Premiums!I19/'Macro data'!F55</f>
        <v>3.9880162128989568E-3</v>
      </c>
      <c r="J18" s="65">
        <f>Premiums!J19/'Macro data'!G55</f>
        <v>4.22289471424635E-3</v>
      </c>
      <c r="K18" s="65">
        <f>Premiums!K19/'Macro data'!H55</f>
        <v>4.6466983809393724E-3</v>
      </c>
      <c r="L18" s="65">
        <f>Premiums!L19/'Macro data'!I55</f>
        <v>4.7984905131089797E-3</v>
      </c>
      <c r="M18" s="65">
        <f>Premiums!M19/'Macro data'!J55</f>
        <v>4.6245705061661651E-3</v>
      </c>
      <c r="N18" s="65">
        <f>Premiums!N19/'Macro data'!K55</f>
        <v>4.8334179073653205E-3</v>
      </c>
      <c r="O18" s="65">
        <f>Premiums!O19/'Macro data'!L55</f>
        <v>4.9211812535877707E-3</v>
      </c>
      <c r="P18" s="65">
        <f>Premiums!P19/'Macro data'!M55</f>
        <v>5.0781988221054756E-3</v>
      </c>
      <c r="Q18" s="70" t="str">
        <f t="shared" si="1"/>
        <v>0 p.p</v>
      </c>
      <c r="R18" s="70" t="str">
        <f t="shared" si="2"/>
        <v>0.1 p.p</v>
      </c>
    </row>
    <row r="19" spans="3:18" x14ac:dyDescent="0.25">
      <c r="C19" s="155"/>
      <c r="D19" s="156"/>
      <c r="E19" s="44" t="s">
        <v>18</v>
      </c>
      <c r="F19" s="65">
        <f>Premiums!F20/'Macro data'!C56</f>
        <v>2.6988280609028333E-5</v>
      </c>
      <c r="G19" s="65">
        <f>Premiums!G20/'Macro data'!D56</f>
        <v>2.5106363107304092E-5</v>
      </c>
      <c r="H19" s="65">
        <f>Premiums!H20/'Macro data'!E56</f>
        <v>2.2953626787800605E-5</v>
      </c>
      <c r="I19" s="65">
        <f>Premiums!I20/'Macro data'!F56</f>
        <v>3.0064712145413564E-5</v>
      </c>
      <c r="J19" s="65">
        <f>Premiums!J20/'Macro data'!G56</f>
        <v>3.7175320048526183E-5</v>
      </c>
      <c r="K19" s="65">
        <f>Premiums!K20/'Macro data'!H56</f>
        <v>4.6329249339808196E-5</v>
      </c>
      <c r="L19" s="65">
        <f>Premiums!L20/'Macro data'!I56</f>
        <v>7.9572219746642056E-5</v>
      </c>
      <c r="M19" s="65">
        <f>Premiums!M20/'Macro data'!J56</f>
        <v>9.1455240601891002E-5</v>
      </c>
      <c r="N19" s="65">
        <f>Premiums!N20/'Macro data'!K56</f>
        <v>9.7835417141897902E-5</v>
      </c>
      <c r="O19" s="65">
        <f>Premiums!O20/'Macro data'!L56</f>
        <v>1.0962610372931562E-4</v>
      </c>
      <c r="P19" s="65">
        <f>Premiums!P20/'Macro data'!M56</f>
        <v>1.3960194459924747E-4</v>
      </c>
      <c r="Q19" s="70" t="str">
        <f t="shared" si="1"/>
        <v>0 p.p</v>
      </c>
      <c r="R19" s="70" t="str">
        <f t="shared" si="2"/>
        <v>0 p.p</v>
      </c>
    </row>
    <row r="20" spans="3:18" x14ac:dyDescent="0.25">
      <c r="C20" s="155"/>
      <c r="D20" s="156"/>
      <c r="E20" s="44" t="s">
        <v>19</v>
      </c>
      <c r="F20" s="65">
        <f>Premiums!F21/'Macro data'!C57</f>
        <v>5.0246976908240536E-4</v>
      </c>
      <c r="G20" s="65">
        <f>Premiums!G21/'Macro data'!D57</f>
        <v>6.6885725836128009E-4</v>
      </c>
      <c r="H20" s="65">
        <f>Premiums!H21/'Macro data'!E57</f>
        <v>7.1791764340120026E-4</v>
      </c>
      <c r="I20" s="65">
        <f>Premiums!I21/'Macro data'!F57</f>
        <v>7.4617153861050462E-4</v>
      </c>
      <c r="J20" s="65">
        <f>Premiums!J21/'Macro data'!G57</f>
        <v>7.6238949040889116E-4</v>
      </c>
      <c r="K20" s="65">
        <f>Premiums!K21/'Macro data'!H57</f>
        <v>7.8481437903056886E-4</v>
      </c>
      <c r="L20" s="65">
        <f>Premiums!L21/'Macro data'!I57</f>
        <v>7.4860087931924349E-4</v>
      </c>
      <c r="M20" s="65">
        <f>Premiums!M21/'Macro data'!J57</f>
        <v>7.4478984715845671E-4</v>
      </c>
      <c r="N20" s="65">
        <f>Premiums!N21/'Macro data'!K57</f>
        <v>7.0739797930269191E-4</v>
      </c>
      <c r="O20" s="65">
        <f>Premiums!O21/'Macro data'!L57</f>
        <v>7.4641637628896328E-4</v>
      </c>
      <c r="P20" s="65">
        <f>Premiums!P21/'Macro data'!M57</f>
        <v>8.4256875981792627E-4</v>
      </c>
      <c r="Q20" s="70" t="str">
        <f t="shared" si="1"/>
        <v>0 p.p</v>
      </c>
      <c r="R20" s="70" t="str">
        <f t="shared" si="2"/>
        <v>0 p.p</v>
      </c>
    </row>
    <row r="21" spans="3:18" x14ac:dyDescent="0.25">
      <c r="C21" s="155"/>
      <c r="D21" s="156"/>
      <c r="E21" s="44" t="s">
        <v>20</v>
      </c>
      <c r="F21" s="65">
        <f>Premiums!F22/'Macro data'!C58</f>
        <v>5.5344349937876721E-5</v>
      </c>
      <c r="G21" s="65">
        <f>Premiums!G22/'Macro data'!D58</f>
        <v>5.5936432958373805E-5</v>
      </c>
      <c r="H21" s="65">
        <f>Premiums!H22/'Macro data'!E58</f>
        <v>5.8922768007946928E-5</v>
      </c>
      <c r="I21" s="65">
        <f>Premiums!I22/'Macro data'!F58</f>
        <v>7.1183615393554203E-5</v>
      </c>
      <c r="J21" s="65">
        <f>Premiums!J22/'Macro data'!G58</f>
        <v>8.5713924316392561E-5</v>
      </c>
      <c r="K21" s="65">
        <f>Premiums!K22/'Macro data'!H58</f>
        <v>1.6247769163220071E-4</v>
      </c>
      <c r="L21" s="65">
        <f>Premiums!L22/'Macro data'!I58</f>
        <v>2.571240302058849E-4</v>
      </c>
      <c r="M21" s="65">
        <f>Premiums!M22/'Macro data'!J58</f>
        <v>1.6283104710183743E-4</v>
      </c>
      <c r="N21" s="65">
        <f>Premiums!N22/'Macro data'!K58</f>
        <v>1.9387605536711695E-4</v>
      </c>
      <c r="O21" s="65">
        <f>Premiums!O22/'Macro data'!L58</f>
        <v>3.5466059760835231E-4</v>
      </c>
      <c r="P21" s="65">
        <f>Premiums!P22/'Macro data'!M58</f>
        <v>3.4707920921506132E-4</v>
      </c>
      <c r="Q21" s="70" t="str">
        <f t="shared" si="1"/>
        <v>0 p.p</v>
      </c>
      <c r="R21" s="70" t="str">
        <f t="shared" si="2"/>
        <v>0 p.p</v>
      </c>
    </row>
    <row r="22" spans="3:18" x14ac:dyDescent="0.25">
      <c r="C22" s="155"/>
      <c r="D22" s="156"/>
      <c r="E22" s="44" t="s">
        <v>21</v>
      </c>
      <c r="F22" s="65">
        <f>Premiums!F23/'Macro data'!C59</f>
        <v>0</v>
      </c>
      <c r="G22" s="65">
        <f>Premiums!G23/'Macro data'!D59</f>
        <v>0</v>
      </c>
      <c r="H22" s="65">
        <f>Premiums!H23/'Macro data'!E59</f>
        <v>0</v>
      </c>
      <c r="I22" s="65">
        <f>Premiums!I23/'Macro data'!F59</f>
        <v>0</v>
      </c>
      <c r="J22" s="65">
        <f>Premiums!J23/'Macro data'!G59</f>
        <v>0</v>
      </c>
      <c r="K22" s="65">
        <f>Premiums!K23/'Macro data'!H59</f>
        <v>0</v>
      </c>
      <c r="L22" s="65">
        <f>Premiums!L23/'Macro data'!I59</f>
        <v>0</v>
      </c>
      <c r="M22" s="65">
        <f>Premiums!M23/'Macro data'!J59</f>
        <v>0</v>
      </c>
      <c r="N22" s="65">
        <f>Premiums!N23/'Macro data'!K59</f>
        <v>0</v>
      </c>
      <c r="O22" s="65">
        <f>Premiums!O23/'Macro data'!L59</f>
        <v>0</v>
      </c>
      <c r="P22" s="65">
        <f>Premiums!P23/'Macro data'!M59</f>
        <v>0</v>
      </c>
      <c r="Q22" s="70" t="str">
        <f t="shared" si="1"/>
        <v>-</v>
      </c>
      <c r="R22" s="70" t="str">
        <f t="shared" si="2"/>
        <v>-</v>
      </c>
    </row>
    <row r="23" spans="3:18" x14ac:dyDescent="0.25">
      <c r="C23" s="155"/>
      <c r="D23" s="156"/>
      <c r="E23" s="44" t="s">
        <v>22</v>
      </c>
      <c r="F23" s="65">
        <f>Premiums!F24/'Macro data'!C60</f>
        <v>0</v>
      </c>
      <c r="G23" s="65">
        <f>Premiums!G24/'Macro data'!D60</f>
        <v>0</v>
      </c>
      <c r="H23" s="65">
        <f>Premiums!H24/'Macro data'!E60</f>
        <v>0</v>
      </c>
      <c r="I23" s="65">
        <f>Premiums!I24/'Macro data'!F60</f>
        <v>0</v>
      </c>
      <c r="J23" s="65">
        <f>Premiums!J24/'Macro data'!G60</f>
        <v>0</v>
      </c>
      <c r="K23" s="65">
        <f>Premiums!K24/'Macro data'!H60</f>
        <v>0</v>
      </c>
      <c r="L23" s="65">
        <f>Premiums!L24/'Macro data'!I60</f>
        <v>0</v>
      </c>
      <c r="M23" s="65">
        <f>Premiums!M24/'Macro data'!J60</f>
        <v>0</v>
      </c>
      <c r="N23" s="65">
        <f>Premiums!N24/'Macro data'!K60</f>
        <v>0</v>
      </c>
      <c r="O23" s="65">
        <f>Premiums!O24/'Macro data'!L60</f>
        <v>0</v>
      </c>
      <c r="P23" s="65">
        <f>Premiums!P24/'Macro data'!M60</f>
        <v>0</v>
      </c>
      <c r="Q23" s="70" t="str">
        <f t="shared" si="1"/>
        <v>-</v>
      </c>
      <c r="R23" s="70" t="str">
        <f t="shared" si="2"/>
        <v>-</v>
      </c>
    </row>
    <row r="24" spans="3:18" x14ac:dyDescent="0.25">
      <c r="C24" s="155"/>
      <c r="D24" s="156"/>
      <c r="E24" s="44" t="s">
        <v>23</v>
      </c>
      <c r="F24" s="65">
        <f>Premiums!F25/'Macro data'!C61</f>
        <v>1.1282593333768801E-3</v>
      </c>
      <c r="G24" s="65">
        <f>Premiums!G25/'Macro data'!D61</f>
        <v>1.1513614983909791E-3</v>
      </c>
      <c r="H24" s="65">
        <f>Premiums!H25/'Macro data'!E61</f>
        <v>1.1799729923030646E-3</v>
      </c>
      <c r="I24" s="65">
        <f>Premiums!I25/'Macro data'!F61</f>
        <v>1.2730508365217047E-3</v>
      </c>
      <c r="J24" s="65">
        <f>Premiums!J25/'Macro data'!G61</f>
        <v>1.3221604751302166E-3</v>
      </c>
      <c r="K24" s="65">
        <f>Premiums!K25/'Macro data'!H61</f>
        <v>1.3942063924935013E-3</v>
      </c>
      <c r="L24" s="65">
        <f>Premiums!L25/'Macro data'!I61</f>
        <v>1.3495718737014965E-3</v>
      </c>
      <c r="M24" s="65">
        <f>Premiums!M25/'Macro data'!J61</f>
        <v>1.3253136804528374E-3</v>
      </c>
      <c r="N24" s="65">
        <f>Premiums!N25/'Macro data'!K61</f>
        <v>1.3224931819780339E-3</v>
      </c>
      <c r="O24" s="65">
        <f>Premiums!O25/'Macro data'!L61</f>
        <v>1.2861439057096215E-3</v>
      </c>
      <c r="P24" s="65">
        <f>Premiums!P25/'Macro data'!M61</f>
        <v>1.2720775997034127E-3</v>
      </c>
      <c r="Q24" s="70" t="str">
        <f t="shared" si="1"/>
        <v>0 p.p</v>
      </c>
      <c r="R24" s="70" t="str">
        <f t="shared" si="2"/>
        <v>0 p.p</v>
      </c>
    </row>
    <row r="25" spans="3:18" x14ac:dyDescent="0.25">
      <c r="C25" s="155"/>
      <c r="D25" s="156"/>
      <c r="E25" s="44" t="s">
        <v>24</v>
      </c>
      <c r="F25" s="65">
        <f>Premiums!F26/'Macro data'!C62</f>
        <v>0</v>
      </c>
      <c r="G25" s="65">
        <f>Premiums!G26/'Macro data'!D62</f>
        <v>0</v>
      </c>
      <c r="H25" s="65">
        <f>Premiums!H26/'Macro data'!E62</f>
        <v>0</v>
      </c>
      <c r="I25" s="65">
        <f>Premiums!I26/'Macro data'!F62</f>
        <v>0</v>
      </c>
      <c r="J25" s="65">
        <f>Premiums!J26/'Macro data'!G62</f>
        <v>0</v>
      </c>
      <c r="K25" s="65">
        <f>Premiums!K26/'Macro data'!H62</f>
        <v>0</v>
      </c>
      <c r="L25" s="65">
        <f>Premiums!L26/'Macro data'!I62</f>
        <v>0</v>
      </c>
      <c r="M25" s="65">
        <f>Premiums!M26/'Macro data'!J62</f>
        <v>0</v>
      </c>
      <c r="N25" s="65">
        <f>Premiums!N26/'Macro data'!K62</f>
        <v>0</v>
      </c>
      <c r="O25" s="65">
        <f>Premiums!O26/'Macro data'!L62</f>
        <v>0</v>
      </c>
      <c r="P25" s="65">
        <f>Premiums!P26/'Macro data'!M62</f>
        <v>0</v>
      </c>
      <c r="Q25" s="70" t="str">
        <f t="shared" si="1"/>
        <v>-</v>
      </c>
      <c r="R25" s="70" t="str">
        <f t="shared" si="2"/>
        <v>-</v>
      </c>
    </row>
    <row r="26" spans="3:18" x14ac:dyDescent="0.25">
      <c r="C26" s="155"/>
      <c r="D26" s="156"/>
      <c r="E26" s="44" t="s">
        <v>25</v>
      </c>
      <c r="F26" s="65">
        <f>Premiums!F27/'Macro data'!C63</f>
        <v>7.6518063728615935E-4</v>
      </c>
      <c r="G26" s="65">
        <f>Premiums!G27/'Macro data'!D63</f>
        <v>8.3973209187340866E-4</v>
      </c>
      <c r="H26" s="65">
        <f>Premiums!H27/'Macro data'!E63</f>
        <v>8.407448999813834E-4</v>
      </c>
      <c r="I26" s="65">
        <f>Premiums!I27/'Macro data'!F63</f>
        <v>8.6223201272765714E-4</v>
      </c>
      <c r="J26" s="65">
        <f>Premiums!J27/'Macro data'!G63</f>
        <v>1.0660270504364048E-3</v>
      </c>
      <c r="K26" s="65">
        <f>Premiums!K27/'Macro data'!H63</f>
        <v>1.246748065462585E-3</v>
      </c>
      <c r="L26" s="65">
        <f>Premiums!L27/'Macro data'!I63</f>
        <v>1.2445771993457079E-3</v>
      </c>
      <c r="M26" s="65">
        <f>Premiums!M27/'Macro data'!J63</f>
        <v>9.1958576198290982E-4</v>
      </c>
      <c r="N26" s="65">
        <f>Premiums!N27/'Macro data'!K63</f>
        <v>1.2325390304026294E-3</v>
      </c>
      <c r="O26" s="65">
        <f>Premiums!O27/'Macro data'!L63</f>
        <v>1.2365279179298756E-3</v>
      </c>
      <c r="P26" s="65">
        <f>Premiums!P27/'Macro data'!M63</f>
        <v>1.2745734730913261E-3</v>
      </c>
      <c r="Q26" s="70" t="str">
        <f t="shared" si="1"/>
        <v>0 p.p</v>
      </c>
      <c r="R26" s="70" t="str">
        <f t="shared" si="2"/>
        <v>0 p.p</v>
      </c>
    </row>
    <row r="27" spans="3:18" x14ac:dyDescent="0.25">
      <c r="C27" s="155"/>
      <c r="D27" s="156"/>
      <c r="E27" s="44" t="s">
        <v>26</v>
      </c>
      <c r="F27" s="65">
        <f>Premiums!F28/'Macro data'!C64</f>
        <v>2.0077931765054504E-3</v>
      </c>
      <c r="G27" s="65">
        <f>Premiums!G28/'Macro data'!D64</f>
        <v>1.9799491061697448E-3</v>
      </c>
      <c r="H27" s="65">
        <f>Premiums!H28/'Macro data'!E64</f>
        <v>2.0196215368888403E-3</v>
      </c>
      <c r="I27" s="65">
        <f>Premiums!I28/'Macro data'!F64</f>
        <v>2.039639820664452E-3</v>
      </c>
      <c r="J27" s="65">
        <f>Premiums!J28/'Macro data'!G64</f>
        <v>2.3375317806366234E-3</v>
      </c>
      <c r="K27" s="65">
        <f>Premiums!K28/'Macro data'!H64</f>
        <v>2.3722101149182069E-3</v>
      </c>
      <c r="L27" s="65">
        <f>Premiums!L28/'Macro data'!I64</f>
        <v>1.4374837965167823E-3</v>
      </c>
      <c r="M27" s="65">
        <f>Premiums!M28/'Macro data'!J64</f>
        <v>1.1398820085448036E-3</v>
      </c>
      <c r="N27" s="65">
        <f>Premiums!N28/'Macro data'!K64</f>
        <v>1.3173983763247539E-3</v>
      </c>
      <c r="O27" s="65">
        <f>Premiums!O28/'Macro data'!L64</f>
        <v>1.2508059316569955E-3</v>
      </c>
      <c r="P27" s="65">
        <f>Premiums!P28/'Macro data'!M64</f>
        <v>1.3362593881054211E-3</v>
      </c>
      <c r="Q27" s="70" t="str">
        <f t="shared" si="1"/>
        <v>0 p.p</v>
      </c>
      <c r="R27" s="70" t="str">
        <f t="shared" si="2"/>
        <v>0 p.p</v>
      </c>
    </row>
    <row r="28" spans="3:18" x14ac:dyDescent="0.25">
      <c r="C28" s="155"/>
      <c r="D28" s="156"/>
      <c r="E28" s="44" t="s">
        <v>27</v>
      </c>
      <c r="F28" s="65">
        <f>Premiums!F29/'Macro data'!C65</f>
        <v>7.6566696648389379E-3</v>
      </c>
      <c r="G28" s="65">
        <f>Premiums!G29/'Macro data'!D65</f>
        <v>7.3431366155052077E-3</v>
      </c>
      <c r="H28" s="65">
        <f>Premiums!H29/'Macro data'!E65</f>
        <v>1.7299147053012668E-3</v>
      </c>
      <c r="I28" s="65">
        <f>Premiums!I29/'Macro data'!F65</f>
        <v>2.0229035158973413E-3</v>
      </c>
      <c r="J28" s="65">
        <f>Premiums!J29/'Macro data'!G65</f>
        <v>9.7900044055019837E-4</v>
      </c>
      <c r="K28" s="65">
        <f>Premiums!K29/'Macro data'!H65</f>
        <v>9.7742156191965579E-4</v>
      </c>
      <c r="L28" s="65">
        <f>Premiums!L29/'Macro data'!I65</f>
        <v>1.2122130464429124E-3</v>
      </c>
      <c r="M28" s="65">
        <f>Premiums!M29/'Macro data'!J65</f>
        <v>1.0155377272265665E-3</v>
      </c>
      <c r="N28" s="65">
        <f>Premiums!N29/'Macro data'!K65</f>
        <v>8.4685760297649611E-4</v>
      </c>
      <c r="O28" s="65">
        <f>Premiums!O29/'Macro data'!L65</f>
        <v>1.0654875271366355E-3</v>
      </c>
      <c r="P28" s="65">
        <f>Premiums!P29/'Macro data'!M65</f>
        <v>1.1374982621554328E-3</v>
      </c>
      <c r="Q28" s="70" t="str">
        <f t="shared" si="1"/>
        <v>0 p.p</v>
      </c>
      <c r="R28" s="70" t="str">
        <f t="shared" si="2"/>
        <v>-0.6 p.p</v>
      </c>
    </row>
    <row r="29" spans="3:18" x14ac:dyDescent="0.25">
      <c r="C29" s="155"/>
      <c r="D29" s="156"/>
      <c r="E29" s="44" t="s">
        <v>28</v>
      </c>
      <c r="F29" s="65">
        <f>Premiums!F30/'Macro data'!C66</f>
        <v>1.560922179875566E-2</v>
      </c>
      <c r="G29" s="65">
        <f>Premiums!G30/'Macro data'!D66</f>
        <v>1.4334438164008168E-2</v>
      </c>
      <c r="H29" s="65">
        <f>Premiums!H30/'Macro data'!E66</f>
        <v>5.4866735025564835E-2</v>
      </c>
      <c r="I29" s="65">
        <f>Premiums!I30/'Macro data'!F66</f>
        <v>5.2509408948809733E-2</v>
      </c>
      <c r="J29" s="65">
        <f>Premiums!J30/'Macro data'!G66</f>
        <v>5.4832225532169224E-2</v>
      </c>
      <c r="K29" s="65">
        <f>Premiums!K30/'Macro data'!H66</f>
        <v>5.9145146927871775E-2</v>
      </c>
      <c r="L29" s="65">
        <f>Premiums!L30/'Macro data'!I66</f>
        <v>6.2369361152282143E-2</v>
      </c>
      <c r="M29" s="65">
        <f>Premiums!M30/'Macro data'!J66</f>
        <v>6.293887038848768E-2</v>
      </c>
      <c r="N29" s="65">
        <f>Premiums!N30/'Macro data'!K66</f>
        <v>6.2318541967145563E-2</v>
      </c>
      <c r="O29" s="65">
        <f>Premiums!O30/'Macro data'!L66</f>
        <v>6.4366598169715836E-2</v>
      </c>
      <c r="P29" s="65">
        <f>Premiums!P30/'Macro data'!M66</f>
        <v>6.3312804119778757E-2</v>
      </c>
      <c r="Q29" s="70" t="str">
        <f t="shared" si="1"/>
        <v>-0.1 p.p</v>
      </c>
      <c r="R29" s="70" t="str">
        <f t="shared" si="2"/>
        <v>4.8 p.p</v>
      </c>
    </row>
    <row r="30" spans="3:18" x14ac:dyDescent="0.25">
      <c r="C30" s="155"/>
      <c r="D30" s="156"/>
      <c r="E30" s="44" t="s">
        <v>29</v>
      </c>
      <c r="F30" s="65">
        <f>Premiums!F31/'Macro data'!C67</f>
        <v>1.7807282550872442E-3</v>
      </c>
      <c r="G30" s="65">
        <f>Premiums!G31/'Macro data'!D67</f>
        <v>1.7292980503309837E-3</v>
      </c>
      <c r="H30" s="65">
        <f>Premiums!H31/'Macro data'!E67</f>
        <v>1.5816514791108325E-3</v>
      </c>
      <c r="I30" s="65">
        <f>Premiums!I31/'Macro data'!F67</f>
        <v>1.5012469276240246E-3</v>
      </c>
      <c r="J30" s="65">
        <f>Premiums!J31/'Macro data'!G67</f>
        <v>1.5265504379746307E-3</v>
      </c>
      <c r="K30" s="65">
        <f>Premiums!K31/'Macro data'!H67</f>
        <v>1.7738194541252843E-3</v>
      </c>
      <c r="L30" s="65">
        <f>Premiums!L31/'Macro data'!I67</f>
        <v>1.6101163773169348E-3</v>
      </c>
      <c r="M30" s="65">
        <f>Premiums!M31/'Macro data'!J67</f>
        <v>1.5139157227878166E-3</v>
      </c>
      <c r="N30" s="65">
        <f>Premiums!N31/'Macro data'!K67</f>
        <v>1.4670611826708539E-3</v>
      </c>
      <c r="O30" s="65">
        <f>Premiums!O31/'Macro data'!L67</f>
        <v>1.5901437051151299E-3</v>
      </c>
      <c r="P30" s="65">
        <f>Premiums!P31/'Macro data'!M67</f>
        <v>1.7621017172464127E-3</v>
      </c>
      <c r="Q30" s="70" t="str">
        <f t="shared" si="1"/>
        <v>0 p.p</v>
      </c>
      <c r="R30" s="70" t="str">
        <f t="shared" si="2"/>
        <v>0 p.p</v>
      </c>
    </row>
    <row r="31" spans="3:18" x14ac:dyDescent="0.25">
      <c r="C31" s="155"/>
      <c r="D31" s="156"/>
      <c r="E31" s="44" t="s">
        <v>30</v>
      </c>
      <c r="F31" s="65">
        <f>Premiums!F32/'Macro data'!C68</f>
        <v>1.672885730513629E-4</v>
      </c>
      <c r="G31" s="65">
        <f>Premiums!G32/'Macro data'!D68</f>
        <v>1.4815899963190269E-4</v>
      </c>
      <c r="H31" s="65">
        <f>Premiums!H32/'Macro data'!E68</f>
        <v>1.437900914120651E-4</v>
      </c>
      <c r="I31" s="65">
        <f>Premiums!I32/'Macro data'!F68</f>
        <v>1.4847347997453357E-4</v>
      </c>
      <c r="J31" s="65">
        <f>Premiums!J32/'Macro data'!G68</f>
        <v>1.9046052714951148E-4</v>
      </c>
      <c r="K31" s="65">
        <f>Premiums!K32/'Macro data'!H68</f>
        <v>2.0524554912948454E-4</v>
      </c>
      <c r="L31" s="65">
        <f>Premiums!L32/'Macro data'!I68</f>
        <v>2.2373027248176483E-4</v>
      </c>
      <c r="M31" s="65">
        <f>Premiums!M32/'Macro data'!J68</f>
        <v>2.7061978835540742E-4</v>
      </c>
      <c r="N31" s="65">
        <f>Premiums!N32/'Macro data'!K68</f>
        <v>3.1089636308331402E-4</v>
      </c>
      <c r="O31" s="65">
        <f>Premiums!O32/'Macro data'!L68</f>
        <v>3.6156031101252056E-4</v>
      </c>
      <c r="P31" s="65">
        <f>Premiums!P32/'Macro data'!M68</f>
        <v>3.7158637977429283E-4</v>
      </c>
      <c r="Q31" s="70" t="str">
        <f t="shared" si="1"/>
        <v>0 p.p</v>
      </c>
      <c r="R31" s="70" t="str">
        <f t="shared" si="2"/>
        <v>0 p.p</v>
      </c>
    </row>
    <row r="32" spans="3:18" x14ac:dyDescent="0.25">
      <c r="C32" s="155"/>
      <c r="D32" s="156"/>
      <c r="E32" s="44" t="s">
        <v>31</v>
      </c>
      <c r="F32" s="65">
        <f>Premiums!F33/'Macro data'!C69</f>
        <v>2.3150673945847764E-3</v>
      </c>
      <c r="G32" s="65">
        <f>Premiums!G33/'Macro data'!D69</f>
        <v>2.3474839744826123E-3</v>
      </c>
      <c r="H32" s="65">
        <f>Premiums!H33/'Macro data'!E69</f>
        <v>2.4567535092905987E-3</v>
      </c>
      <c r="I32" s="65">
        <f>Premiums!I33/'Macro data'!F69</f>
        <v>2.5027119035583184E-3</v>
      </c>
      <c r="J32" s="65">
        <f>Premiums!J33/'Macro data'!G69</f>
        <v>2.6368327309492902E-3</v>
      </c>
      <c r="K32" s="65">
        <f>Premiums!K33/'Macro data'!H69</f>
        <v>2.7803112328881113E-3</v>
      </c>
      <c r="L32" s="65">
        <f>Premiums!L33/'Macro data'!I69</f>
        <v>2.887196824428194E-3</v>
      </c>
      <c r="M32" s="65">
        <f>Premiums!M33/'Macro data'!J69</f>
        <v>3.0030581764647775E-3</v>
      </c>
      <c r="N32" s="65">
        <f>Premiums!N33/'Macro data'!K69</f>
        <v>3.2167881334695179E-3</v>
      </c>
      <c r="O32" s="65">
        <f>Premiums!O33/'Macro data'!L69</f>
        <v>3.2934185065784157E-3</v>
      </c>
      <c r="P32" s="65">
        <f>Premiums!P33/'Macro data'!M69</f>
        <v>3.3190827726194976E-3</v>
      </c>
      <c r="Q32" s="70" t="str">
        <f t="shared" si="1"/>
        <v>0 p.p</v>
      </c>
      <c r="R32" s="70" t="str">
        <f t="shared" si="2"/>
        <v>0 p.p</v>
      </c>
    </row>
    <row r="33" spans="3:18" x14ac:dyDescent="0.25">
      <c r="C33" s="155"/>
      <c r="D33" s="156"/>
      <c r="E33" s="44" t="s">
        <v>32</v>
      </c>
      <c r="F33" s="65">
        <f>Premiums!F34/'Macro data'!C70</f>
        <v>4.155091069326576E-5</v>
      </c>
      <c r="G33" s="65">
        <f>Premiums!G34/'Macro data'!D70</f>
        <v>3.6138938415627417E-5</v>
      </c>
      <c r="H33" s="65">
        <f>Premiums!H34/'Macro data'!E70</f>
        <v>7.0196370764637908E-5</v>
      </c>
      <c r="I33" s="65">
        <f>Premiums!I34/'Macro data'!F70</f>
        <v>4.9825817629510583E-5</v>
      </c>
      <c r="J33" s="65">
        <f>Premiums!J34/'Macro data'!G70</f>
        <v>4.3864174770561622E-5</v>
      </c>
      <c r="K33" s="65">
        <f>Premiums!K34/'Macro data'!H70</f>
        <v>4.4463352751982339E-5</v>
      </c>
      <c r="L33" s="65">
        <f>Premiums!L34/'Macro data'!I70</f>
        <v>3.7347400892446227E-5</v>
      </c>
      <c r="M33" s="65">
        <f>Premiums!M34/'Macro data'!J70</f>
        <v>4.6855361914823906E-5</v>
      </c>
      <c r="N33" s="65">
        <f>Premiums!N34/'Macro data'!K70</f>
        <v>7.0020307630384461E-5</v>
      </c>
      <c r="O33" s="65">
        <f>Premiums!O34/'Macro data'!L70</f>
        <v>7.8078104077833679E-5</v>
      </c>
      <c r="P33" s="65">
        <f>Premiums!P34/'Macro data'!M70</f>
        <v>5.6059235160645886E-5</v>
      </c>
      <c r="Q33" s="70" t="str">
        <f t="shared" si="1"/>
        <v>0 p.p</v>
      </c>
      <c r="R33" s="70" t="str">
        <f t="shared" si="2"/>
        <v>0 p.p</v>
      </c>
    </row>
    <row r="34" spans="3:18" x14ac:dyDescent="0.25">
      <c r="C34" s="155"/>
      <c r="D34" s="156"/>
      <c r="E34" s="44" t="s">
        <v>33</v>
      </c>
      <c r="F34" s="65">
        <f>Premiums!F35/'Macro data'!C71</f>
        <v>4.8417141302398003E-3</v>
      </c>
      <c r="G34" s="65">
        <f>Premiums!G35/'Macro data'!D71</f>
        <v>4.7395416013661738E-3</v>
      </c>
      <c r="H34" s="65">
        <f>Premiums!H35/'Macro data'!E71</f>
        <v>4.7442453948967362E-3</v>
      </c>
      <c r="I34" s="65">
        <f>Premiums!I35/'Macro data'!F71</f>
        <v>4.6511525382348113E-3</v>
      </c>
      <c r="J34" s="65">
        <f>Premiums!J35/'Macro data'!G71</f>
        <v>5.1657223558340664E-3</v>
      </c>
      <c r="K34" s="65">
        <f>Premiums!K35/'Macro data'!H71</f>
        <v>2.1235473238575653E-3</v>
      </c>
      <c r="L34" s="65">
        <f>Premiums!L35/'Macro data'!I71</f>
        <v>1.7742911794010575E-3</v>
      </c>
      <c r="M34" s="65">
        <f>Premiums!M35/'Macro data'!J71</f>
        <v>1.6321151974122274E-3</v>
      </c>
      <c r="N34" s="65">
        <f>Premiums!N35/'Macro data'!K71</f>
        <v>-2.6136448943584649E-3</v>
      </c>
      <c r="O34" s="65">
        <f>Premiums!O35/'Macro data'!L71</f>
        <v>-9.3252169486982733E-4</v>
      </c>
      <c r="P34" s="65">
        <f>Premiums!P35/'Macro data'!M71</f>
        <v>2.5312914684510112E-4</v>
      </c>
      <c r="Q34" s="70" t="str">
        <f t="shared" si="1"/>
        <v>0.1 p.p</v>
      </c>
      <c r="R34" s="70" t="str">
        <f t="shared" si="2"/>
        <v>-0.4 p.p</v>
      </c>
    </row>
    <row r="35" spans="3:18" x14ac:dyDescent="0.25">
      <c r="C35" s="155"/>
      <c r="D35" s="156"/>
      <c r="E35" s="44" t="s">
        <v>34</v>
      </c>
      <c r="F35" s="65">
        <f>Premiums!F36/'Macro data'!C72</f>
        <v>1.057994422846586E-2</v>
      </c>
      <c r="G35" s="65">
        <f>Premiums!G36/'Macro data'!D72</f>
        <v>9.7949302805418192E-3</v>
      </c>
      <c r="H35" s="65">
        <f>Premiums!H36/'Macro data'!E72</f>
        <v>1.0675594353809293E-2</v>
      </c>
      <c r="I35" s="65">
        <f>Premiums!I36/'Macro data'!F72</f>
        <v>1.0468642433276628E-2</v>
      </c>
      <c r="J35" s="65">
        <f>Premiums!J36/'Macro data'!G72</f>
        <v>1.0276354897868843E-2</v>
      </c>
      <c r="K35" s="65">
        <f>Premiums!K36/'Macro data'!H72</f>
        <v>1.1474802439847151E-2</v>
      </c>
      <c r="L35" s="65">
        <f>Premiums!L36/'Macro data'!I72</f>
        <v>1.1319837877834102E-2</v>
      </c>
      <c r="M35" s="65">
        <f>Premiums!M36/'Macro data'!J72</f>
        <v>1.1635980948454503E-2</v>
      </c>
      <c r="N35" s="65">
        <f>Premiums!N36/'Macro data'!K72</f>
        <v>1.2997833694384269E-2</v>
      </c>
      <c r="O35" s="65">
        <f>Premiums!O36/'Macro data'!L72</f>
        <v>1.3334176460823372E-2</v>
      </c>
      <c r="P35" s="65">
        <f>Premiums!P36/'Macro data'!M72</f>
        <v>1.2663734266935865E-2</v>
      </c>
      <c r="Q35" s="70" t="str">
        <f t="shared" si="1"/>
        <v>0 p.p</v>
      </c>
      <c r="R35" s="70" t="str">
        <f t="shared" si="2"/>
        <v>0.2 p.p</v>
      </c>
    </row>
    <row r="36" spans="3:18" x14ac:dyDescent="0.25">
      <c r="C36" s="155"/>
      <c r="D36" s="156"/>
      <c r="E36" s="44" t="s">
        <v>35</v>
      </c>
      <c r="F36" s="65">
        <f>Premiums!F37/'Macro data'!C73</f>
        <v>0</v>
      </c>
      <c r="G36" s="65">
        <f>Premiums!G37/'Macro data'!D73</f>
        <v>0</v>
      </c>
      <c r="H36" s="65">
        <f>Premiums!H37/'Macro data'!E73</f>
        <v>0</v>
      </c>
      <c r="I36" s="65">
        <f>Premiums!I37/'Macro data'!F73</f>
        <v>0</v>
      </c>
      <c r="J36" s="65">
        <f>Premiums!J37/'Macro data'!G73</f>
        <v>0</v>
      </c>
      <c r="K36" s="65">
        <f>Premiums!K37/'Macro data'!H73</f>
        <v>0</v>
      </c>
      <c r="L36" s="65">
        <f>Premiums!L37/'Macro data'!I73</f>
        <v>0</v>
      </c>
      <c r="M36" s="65">
        <f>Premiums!M37/'Macro data'!J73</f>
        <v>0</v>
      </c>
      <c r="N36" s="65">
        <f>Premiums!N37/'Macro data'!K73</f>
        <v>0</v>
      </c>
      <c r="O36" s="65">
        <f>Premiums!O37/'Macro data'!L73</f>
        <v>4.7830506079366036E-4</v>
      </c>
      <c r="P36" s="65">
        <f>Premiums!P37/'Macro data'!M73</f>
        <v>4.7862856960522452E-4</v>
      </c>
      <c r="Q36" s="70" t="str">
        <f t="shared" si="1"/>
        <v>0 p.p</v>
      </c>
      <c r="R36" s="70" t="str">
        <f t="shared" si="2"/>
        <v>-</v>
      </c>
    </row>
    <row r="37" spans="3:18" x14ac:dyDescent="0.25">
      <c r="C37" s="155"/>
      <c r="D37" s="156"/>
      <c r="E37" s="44" t="s">
        <v>36</v>
      </c>
      <c r="F37" s="65">
        <f>Premiums!F38/'Macro data'!C74</f>
        <v>7.3057334502642202E-4</v>
      </c>
      <c r="G37" s="65">
        <f>Premiums!G38/'Macro data'!D74</f>
        <v>7.0450489603598619E-4</v>
      </c>
      <c r="H37" s="65">
        <f>Premiums!H38/'Macro data'!E74</f>
        <v>8.2879537878574692E-4</v>
      </c>
      <c r="I37" s="65">
        <f>Premiums!I38/'Macro data'!F74</f>
        <v>9.1125016635028896E-4</v>
      </c>
      <c r="J37" s="65">
        <f>Premiums!J38/'Macro data'!G74</f>
        <v>9.3906687238140356E-4</v>
      </c>
      <c r="K37" s="65">
        <f>Premiums!K38/'Macro data'!H74</f>
        <v>1.1346139748690861E-3</v>
      </c>
      <c r="L37" s="65">
        <f>Premiums!L38/'Macro data'!I74</f>
        <v>1.0939111847655218E-3</v>
      </c>
      <c r="M37" s="65">
        <f>Premiums!M38/'Macro data'!J74</f>
        <v>1.2715930960228515E-3</v>
      </c>
      <c r="N37" s="65">
        <f>Premiums!N38/'Macro data'!K74</f>
        <v>1.284069061015157E-3</v>
      </c>
      <c r="O37" s="65">
        <f>Premiums!O38/'Macro data'!L74</f>
        <v>1.4129005740137663E-3</v>
      </c>
      <c r="P37" s="65">
        <f>Premiums!P38/'Macro data'!M74</f>
        <v>1.6746758421765111E-3</v>
      </c>
      <c r="Q37" s="70" t="str">
        <f t="shared" si="1"/>
        <v>0 p.p</v>
      </c>
      <c r="R37" s="70" t="str">
        <f t="shared" si="2"/>
        <v>0 p.p</v>
      </c>
    </row>
    <row r="38" spans="3:18" ht="15.75" thickBot="1" x14ac:dyDescent="0.3">
      <c r="C38" s="155"/>
      <c r="D38" s="156"/>
      <c r="E38" s="44" t="s">
        <v>56</v>
      </c>
      <c r="F38" s="66">
        <f>Premiums!F39/'Macro data'!C75</f>
        <v>2.4187781242807445E-3</v>
      </c>
      <c r="G38" s="66">
        <f>Premiums!G39/'Macro data'!D75</f>
        <v>2.4249117485646669E-3</v>
      </c>
      <c r="H38" s="66">
        <f>Premiums!H39/'Macro data'!E75</f>
        <v>2.4748639414130095E-3</v>
      </c>
      <c r="I38" s="66">
        <f>Premiums!I39/'Macro data'!F75</f>
        <v>2.5250112241480788E-3</v>
      </c>
      <c r="J38" s="66">
        <f>Premiums!J39/'Macro data'!G75</f>
        <v>2.6706109452395137E-3</v>
      </c>
      <c r="K38" s="66">
        <f>Premiums!K39/'Macro data'!H75</f>
        <v>3.1279007088233397E-3</v>
      </c>
      <c r="L38" s="66">
        <f>Premiums!L39/'Macro data'!I75</f>
        <v>2.8382399218108436E-3</v>
      </c>
      <c r="M38" s="66">
        <f>Premiums!M39/'Macro data'!J75</f>
        <v>2.9646726550763133E-3</v>
      </c>
      <c r="N38" s="66">
        <f>Premiums!N39/'Macro data'!K75</f>
        <v>2.9597753640760558E-3</v>
      </c>
      <c r="O38" s="66">
        <f>Premiums!O39/'Macro data'!L75</f>
        <v>3.1402904370391093E-3</v>
      </c>
      <c r="P38" s="66">
        <f>Premiums!P39/'Macro data'!M75</f>
        <v>3.1330219930221603E-3</v>
      </c>
      <c r="Q38" s="70" t="str">
        <f t="shared" si="1"/>
        <v>0 p.p</v>
      </c>
      <c r="R38" s="70" t="str">
        <f t="shared" si="2"/>
        <v>0 p.p</v>
      </c>
    </row>
    <row r="39" spans="3:18" ht="15.75" hidden="1" thickBot="1" x14ac:dyDescent="0.3">
      <c r="C39" s="151"/>
      <c r="D39" s="152"/>
      <c r="E39" s="49" t="s">
        <v>57</v>
      </c>
      <c r="F39" s="67">
        <f>Premiums!F40/'Macro data'!C77</f>
        <v>5.3504756450866659E-3</v>
      </c>
      <c r="G39" s="67">
        <f>Premiums!G40/'Macro data'!D77</f>
        <v>5.1733317831551065E-3</v>
      </c>
      <c r="H39" s="67">
        <f>Premiums!H40/'Macro data'!E77</f>
        <v>6.960158734065163E-3</v>
      </c>
      <c r="I39" s="67">
        <f>Premiums!I40/'Macro data'!F77</f>
        <v>6.8158195936573532E-3</v>
      </c>
      <c r="J39" s="67">
        <f>Premiums!J40/'Macro data'!G77</f>
        <v>7.2379318240078641E-3</v>
      </c>
      <c r="K39" s="67">
        <f>Premiums!K40/'Macro data'!H77</f>
        <v>7.9031529043927413E-3</v>
      </c>
      <c r="L39" s="67">
        <f>Premiums!L40/'Macro data'!I77</f>
        <v>7.8592521882549539E-3</v>
      </c>
      <c r="M39" s="67">
        <f>Premiums!M40/'Macro data'!J77</f>
        <v>7.9055977163496431E-3</v>
      </c>
      <c r="N39" s="67">
        <f>Premiums!N40/'Macro data'!K77</f>
        <v>7.7448933156079149E-3</v>
      </c>
      <c r="O39" s="67">
        <f>Premiums!O40/'Macro data'!L78</f>
        <v>7.915402672982047E-3</v>
      </c>
      <c r="P39" s="67">
        <f>Premiums!P40/'Macro data'!M78</f>
        <v>7.7577091297922375E-3</v>
      </c>
      <c r="Q39" s="70" t="str">
        <f t="shared" si="1"/>
        <v>0 p.p</v>
      </c>
      <c r="R39" s="70" t="str">
        <f>IF(OR(P39=0,G39=0),"-",IF(P39=G39,"-",CONCATENATE(ROUNDDOWN((P39-G39)*100,1), " ", "p.p")))</f>
        <v>0.2 p.p</v>
      </c>
    </row>
    <row r="40" spans="3:18" ht="16.5" thickTop="1" thickBot="1" x14ac:dyDescent="0.3">
      <c r="C40" s="153"/>
      <c r="D40" s="154"/>
      <c r="E40" s="49" t="s">
        <v>58</v>
      </c>
      <c r="F40" s="67">
        <f>Premiums!F41/'Macro data'!C77</f>
        <v>5.3504757261100518E-3</v>
      </c>
      <c r="G40" s="67">
        <f>Premiums!G41/'Macro data'!D77</f>
        <v>5.1733315158257777E-3</v>
      </c>
      <c r="H40" s="67">
        <f>Premiums!H41/'Macro data'!E77</f>
        <v>6.960158374701278E-3</v>
      </c>
      <c r="I40" s="67">
        <f>Premiums!I41/'Macro data'!F77</f>
        <v>6.8158201726801135E-3</v>
      </c>
      <c r="J40" s="67">
        <f>Premiums!J41/'Macro data'!G77</f>
        <v>7.2379317257932549E-3</v>
      </c>
      <c r="K40" s="67">
        <f>Premiums!K41/'Macro data'!H77</f>
        <v>7.9031521851789001E-3</v>
      </c>
      <c r="L40" s="67">
        <f>Premiums!L41/'Macro data'!I77</f>
        <v>7.8592530745319553E-3</v>
      </c>
      <c r="M40" s="67">
        <f>Premiums!M41/'Macro data'!J77</f>
        <v>7.9055979287302961E-3</v>
      </c>
      <c r="N40" s="67">
        <f>Premiums!N41/'Macro data'!K77</f>
        <v>7.7448934841650215E-3</v>
      </c>
      <c r="O40" s="67">
        <f>Premiums!O41/'Macro data'!L77</f>
        <v>7.9533067669556902E-3</v>
      </c>
      <c r="P40" s="67">
        <f>Premiums!P41/'Macro data'!M77</f>
        <v>7.7941476220046062E-3</v>
      </c>
      <c r="Q40" s="70" t="str">
        <f>IF(OR(O40=0,P40=0),"-",IF(O40=P40,"-",CONCATENATE(ROUNDDOWN((P40-O40)*100,1), " ", "p.p")))</f>
        <v>0 p.p</v>
      </c>
      <c r="R40" s="70" t="str">
        <f>IF(OR(P40=0,G40=0),"-",IF(P40=G40,"-",CONCATENATE(ROUNDDOWN((P40-G40)*100,1), " ", "p.p")))</f>
        <v>0.2 p.p</v>
      </c>
    </row>
    <row r="41" spans="3:18" ht="15.75" thickTop="1" x14ac:dyDescent="0.25">
      <c r="C41" s="2"/>
      <c r="D41" s="2"/>
    </row>
  </sheetData>
  <mergeCells count="38">
    <mergeCell ref="C11:D11"/>
    <mergeCell ref="C5:D5"/>
    <mergeCell ref="E2:P2"/>
    <mergeCell ref="E3:P3"/>
    <mergeCell ref="C6:D6"/>
    <mergeCell ref="C7:D7"/>
    <mergeCell ref="C8:D8"/>
    <mergeCell ref="C9:D9"/>
    <mergeCell ref="C10:D10"/>
    <mergeCell ref="C23:D23"/>
    <mergeCell ref="C12:D12"/>
    <mergeCell ref="C13:D13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C35:D35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C36:D36"/>
    <mergeCell ref="C37:D37"/>
    <mergeCell ref="C38:D38"/>
    <mergeCell ref="C39:D39"/>
    <mergeCell ref="C40:D40"/>
  </mergeCells>
  <conditionalFormatting sqref="O6">
    <cfRule type="cellIs" dxfId="89" priority="102" operator="equal">
      <formula>0</formula>
    </cfRule>
  </conditionalFormatting>
  <conditionalFormatting sqref="E7:E38">
    <cfRule type="cellIs" dxfId="88" priority="103" operator="equal">
      <formula>0</formula>
    </cfRule>
  </conditionalFormatting>
  <conditionalFormatting sqref="E6:N6">
    <cfRule type="cellIs" dxfId="87" priority="104" operator="equal">
      <formula>0</formula>
    </cfRule>
  </conditionalFormatting>
  <conditionalFormatting sqref="R6 Q7:R40">
    <cfRule type="cellIs" dxfId="86" priority="99" operator="equal">
      <formula>0</formula>
    </cfRule>
  </conditionalFormatting>
  <conditionalFormatting sqref="P6">
    <cfRule type="cellIs" dxfId="85" priority="101" operator="equal">
      <formula>0</formula>
    </cfRule>
  </conditionalFormatting>
  <conditionalFormatting sqref="Q6">
    <cfRule type="cellIs" dxfId="84" priority="98" operator="equal">
      <formula>0</formula>
    </cfRule>
  </conditionalFormatting>
  <conditionalFormatting sqref="Q7:R40">
    <cfRule type="dataBar" priority="100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{21E40EE2-3902-44E8-A096-A154970673F8}</x14:id>
        </ext>
      </extLst>
    </cfRule>
  </conditionalFormatting>
  <conditionalFormatting sqref="E40">
    <cfRule type="cellIs" dxfId="83" priority="57" operator="equal">
      <formula>0</formula>
    </cfRule>
  </conditionalFormatting>
  <conditionalFormatting sqref="C6">
    <cfRule type="cellIs" dxfId="82" priority="30" operator="equal">
      <formula>0</formula>
    </cfRule>
  </conditionalFormatting>
  <conditionalFormatting sqref="C5">
    <cfRule type="cellIs" dxfId="81" priority="28" operator="equal">
      <formula>0</formula>
    </cfRule>
  </conditionalFormatting>
  <conditionalFormatting sqref="C7:C38">
    <cfRule type="cellIs" dxfId="80" priority="18" operator="equal">
      <formula>0</formula>
    </cfRule>
  </conditionalFormatting>
  <conditionalFormatting sqref="C39:C40">
    <cfRule type="cellIs" dxfId="79" priority="17" operator="equal">
      <formula>0</formula>
    </cfRule>
  </conditionalFormatting>
  <conditionalFormatting sqref="F7:J38">
    <cfRule type="cellIs" dxfId="78" priority="6" operator="equal">
      <formula>0</formula>
    </cfRule>
  </conditionalFormatting>
  <conditionalFormatting sqref="P7:P38">
    <cfRule type="cellIs" dxfId="77" priority="4" operator="equal">
      <formula>0</formula>
    </cfRule>
  </conditionalFormatting>
  <conditionalFormatting sqref="K7:O38">
    <cfRule type="cellIs" dxfId="76" priority="5" operator="equal">
      <formula>0</formula>
    </cfRule>
  </conditionalFormatting>
  <conditionalFormatting sqref="E39">
    <cfRule type="cellIs" dxfId="75" priority="3" operator="equal">
      <formula>0</formula>
    </cfRule>
  </conditionalFormatting>
  <conditionalFormatting sqref="O39:P39">
    <cfRule type="cellIs" dxfId="74" priority="2" operator="equal">
      <formula>0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21E40EE2-3902-44E8-A096-A154970673F8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Q7:R40</xm:sqref>
        </x14:conditionalFormatting>
      </x14:conditionalFormattings>
    </ext>
    <ext xmlns:x14="http://schemas.microsoft.com/office/spreadsheetml/2009/9/main" uri="{05C60535-1F16-4fd2-B633-F4F36F0B64E0}">
      <x14:sparklineGroups xmlns:xm="http://schemas.microsoft.com/office/excel/2006/main">
        <x14:sparklineGroup manualMax="0" manualMin="0"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Penetration!F7:O7</xm:f>
              <xm:sqref>C7</xm:sqref>
            </x14:sparkline>
            <x14:sparkline>
              <xm:f>Penetration!F8:O8</xm:f>
              <xm:sqref>C8</xm:sqref>
            </x14:sparkline>
            <x14:sparkline>
              <xm:f>Penetration!F9:O9</xm:f>
              <xm:sqref>C9</xm:sqref>
            </x14:sparkline>
            <x14:sparkline>
              <xm:f>Penetration!F10:O10</xm:f>
              <xm:sqref>C10</xm:sqref>
            </x14:sparkline>
            <x14:sparkline>
              <xm:f>Penetration!F11:O11</xm:f>
              <xm:sqref>C11</xm:sqref>
            </x14:sparkline>
            <x14:sparkline>
              <xm:f>Penetration!F12:O12</xm:f>
              <xm:sqref>C12</xm:sqref>
            </x14:sparkline>
            <x14:sparkline>
              <xm:f>Penetration!F13:O13</xm:f>
              <xm:sqref>C13</xm:sqref>
            </x14:sparkline>
            <x14:sparkline>
              <xm:f>Penetration!F14:O14</xm:f>
              <xm:sqref>C14</xm:sqref>
            </x14:sparkline>
            <x14:sparkline>
              <xm:f>Penetration!F15:O15</xm:f>
              <xm:sqref>C15</xm:sqref>
            </x14:sparkline>
            <x14:sparkline>
              <xm:f>Penetration!F16:O16</xm:f>
              <xm:sqref>C16</xm:sqref>
            </x14:sparkline>
            <x14:sparkline>
              <xm:f>Penetration!F17:O17</xm:f>
              <xm:sqref>C17</xm:sqref>
            </x14:sparkline>
            <x14:sparkline>
              <xm:f>Penetration!F18:O18</xm:f>
              <xm:sqref>C18</xm:sqref>
            </x14:sparkline>
            <x14:sparkline>
              <xm:f>Penetration!F19:O19</xm:f>
              <xm:sqref>C19</xm:sqref>
            </x14:sparkline>
            <x14:sparkline>
              <xm:f>Penetration!F20:O20</xm:f>
              <xm:sqref>C20</xm:sqref>
            </x14:sparkline>
            <x14:sparkline>
              <xm:f>Penetration!F21:O21</xm:f>
              <xm:sqref>C21</xm:sqref>
            </x14:sparkline>
            <x14:sparkline>
              <xm:f>Penetration!F22:O22</xm:f>
              <xm:sqref>C22</xm:sqref>
            </x14:sparkline>
            <x14:sparkline>
              <xm:f>Penetration!F23:O23</xm:f>
              <xm:sqref>C23</xm:sqref>
            </x14:sparkline>
            <x14:sparkline>
              <xm:f>Penetration!F24:O24</xm:f>
              <xm:sqref>C24</xm:sqref>
            </x14:sparkline>
            <x14:sparkline>
              <xm:f>Penetration!F25:O25</xm:f>
              <xm:sqref>C25</xm:sqref>
            </x14:sparkline>
            <x14:sparkline>
              <xm:f>Penetration!F26:O26</xm:f>
              <xm:sqref>C26</xm:sqref>
            </x14:sparkline>
            <x14:sparkline>
              <xm:f>Penetration!F27:O27</xm:f>
              <xm:sqref>C27</xm:sqref>
            </x14:sparkline>
            <x14:sparkline>
              <xm:f>Penetration!F28:O28</xm:f>
              <xm:sqref>C28</xm:sqref>
            </x14:sparkline>
            <x14:sparkline>
              <xm:f>Penetration!F29:O29</xm:f>
              <xm:sqref>C29</xm:sqref>
            </x14:sparkline>
            <x14:sparkline>
              <xm:f>Penetration!F30:O30</xm:f>
              <xm:sqref>C30</xm:sqref>
            </x14:sparkline>
            <x14:sparkline>
              <xm:f>Penetration!F31:O31</xm:f>
              <xm:sqref>C31</xm:sqref>
            </x14:sparkline>
            <x14:sparkline>
              <xm:f>Penetration!F32:O32</xm:f>
              <xm:sqref>C32</xm:sqref>
            </x14:sparkline>
            <x14:sparkline>
              <xm:f>Penetration!F33:O33</xm:f>
              <xm:sqref>C33</xm:sqref>
            </x14:sparkline>
            <x14:sparkline>
              <xm:f>Penetration!F34:O34</xm:f>
              <xm:sqref>C34</xm:sqref>
            </x14:sparkline>
            <x14:sparkline>
              <xm:f>Penetration!F35:O35</xm:f>
              <xm:sqref>C35</xm:sqref>
            </x14:sparkline>
            <x14:sparkline>
              <xm:f>Penetration!F36:O36</xm:f>
              <xm:sqref>C36</xm:sqref>
            </x14:sparkline>
            <x14:sparkline>
              <xm:f>Penetration!F37:O37</xm:f>
              <xm:sqref>C37</xm:sqref>
            </x14:sparkline>
            <x14:sparkline>
              <xm:f>Penetration!F38:O38</xm:f>
              <xm:sqref>C38</xm:sqref>
            </x14:sparkline>
            <x14:sparkline>
              <xm:f>Penetration!F39:O39</xm:f>
              <xm:sqref>C39</xm:sqref>
            </x14:sparkline>
            <x14:sparkline>
              <xm:f>Penetration!F40:O40</xm:f>
              <xm:sqref>C40</xm:sqref>
            </x14:sparkline>
          </x14:sparklines>
        </x14:sparklineGroup>
      </x14:sparklineGroup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tabColor theme="9" tint="0.59999389629810485"/>
  </sheetPr>
  <dimension ref="C2:R43"/>
  <sheetViews>
    <sheetView showGridLines="0" zoomScale="80" zoomScaleNormal="80" workbookViewId="0">
      <pane xSplit="5" ySplit="3" topLeftCell="F31" activePane="bottomRight" state="frozen"/>
      <selection pane="topRight" activeCell="J1" sqref="J1"/>
      <selection pane="bottomLeft" activeCell="A4" sqref="A4"/>
      <selection pane="bottomRight" activeCell="Q43" sqref="Q43"/>
    </sheetView>
  </sheetViews>
  <sheetFormatPr defaultRowHeight="15" x14ac:dyDescent="0.25"/>
  <cols>
    <col min="1" max="2" width="9.140625" style="2"/>
    <col min="3" max="3" width="12.85546875" style="40" customWidth="1"/>
    <col min="4" max="4" width="12.7109375" style="40" customWidth="1"/>
    <col min="5" max="5" width="13.85546875" style="40" customWidth="1"/>
    <col min="6" max="16" width="18.7109375" style="40" customWidth="1"/>
    <col min="17" max="17" width="21.28515625" style="40" customWidth="1"/>
    <col min="18" max="18" width="22.7109375" style="40" customWidth="1"/>
    <col min="19" max="16384" width="9.140625" style="2"/>
  </cols>
  <sheetData>
    <row r="2" spans="3:18" ht="18.75" x14ac:dyDescent="0.25">
      <c r="C2" s="2"/>
      <c r="D2" s="2"/>
      <c r="E2" s="176" t="s">
        <v>130</v>
      </c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8"/>
    </row>
    <row r="3" spans="3:18" x14ac:dyDescent="0.25">
      <c r="E3" s="175" t="s">
        <v>51</v>
      </c>
      <c r="F3" s="175"/>
      <c r="G3" s="175"/>
      <c r="H3" s="175"/>
      <c r="I3" s="175"/>
      <c r="J3" s="175"/>
      <c r="K3" s="175"/>
      <c r="L3" s="175"/>
      <c r="M3" s="175"/>
      <c r="N3" s="175"/>
      <c r="O3" s="175"/>
      <c r="P3" s="175"/>
    </row>
    <row r="5" spans="3:18" x14ac:dyDescent="0.25">
      <c r="C5" s="160" t="s">
        <v>126</v>
      </c>
      <c r="D5" s="161"/>
    </row>
    <row r="6" spans="3:18" x14ac:dyDescent="0.15">
      <c r="C6" s="162" t="s">
        <v>52</v>
      </c>
      <c r="D6" s="163"/>
      <c r="E6" s="56">
        <v>1</v>
      </c>
      <c r="F6" s="57">
        <v>2004</v>
      </c>
      <c r="G6" s="57">
        <f t="shared" ref="G6:P6" si="0">F6+1</f>
        <v>2005</v>
      </c>
      <c r="H6" s="57">
        <f t="shared" si="0"/>
        <v>2006</v>
      </c>
      <c r="I6" s="57">
        <f t="shared" si="0"/>
        <v>2007</v>
      </c>
      <c r="J6" s="57">
        <f t="shared" si="0"/>
        <v>2008</v>
      </c>
      <c r="K6" s="57">
        <f t="shared" si="0"/>
        <v>2009</v>
      </c>
      <c r="L6" s="57">
        <f t="shared" si="0"/>
        <v>2010</v>
      </c>
      <c r="M6" s="57">
        <f t="shared" si="0"/>
        <v>2011</v>
      </c>
      <c r="N6" s="57">
        <f t="shared" si="0"/>
        <v>2012</v>
      </c>
      <c r="O6" s="60">
        <f t="shared" si="0"/>
        <v>2013</v>
      </c>
      <c r="P6" s="42">
        <f t="shared" si="0"/>
        <v>2014</v>
      </c>
      <c r="Q6" s="43" t="s">
        <v>54</v>
      </c>
      <c r="R6" s="42" t="s">
        <v>55</v>
      </c>
    </row>
    <row r="7" spans="3:18" x14ac:dyDescent="0.25">
      <c r="C7" s="155"/>
      <c r="D7" s="156"/>
      <c r="E7" s="44" t="s">
        <v>4</v>
      </c>
      <c r="F7" s="45">
        <f>(Premiums!F8/'Macro data'!C5)*1000</f>
        <v>165.05839124807352</v>
      </c>
      <c r="G7" s="45">
        <f>(Premiums!G8/'Macro data'!D5)*1000</f>
        <v>170.45955432508197</v>
      </c>
      <c r="H7" s="45">
        <f>(Premiums!H8/'Macro data'!E5)*1000</f>
        <v>174.09112198275369</v>
      </c>
      <c r="I7" s="45">
        <f>(Premiums!I8/'Macro data'!F5)*1000</f>
        <v>179.04175596620735</v>
      </c>
      <c r="J7" s="45">
        <f>(Premiums!J8/'Macro data'!G5)*1000</f>
        <v>184.76192012290821</v>
      </c>
      <c r="K7" s="45">
        <f>(Premiums!K8/'Macro data'!H5)*1000</f>
        <v>190.8817549315819</v>
      </c>
      <c r="L7" s="45">
        <f>(Premiums!L8/'Macro data'!I5)*1000</f>
        <v>196.12907304586653</v>
      </c>
      <c r="M7" s="45">
        <f>(Premiums!M8/'Macro data'!J5)*1000</f>
        <v>202.62289789190993</v>
      </c>
      <c r="N7" s="45">
        <f>(Premiums!N8/'Macro data'!K5)*1000</f>
        <v>208.60784472535542</v>
      </c>
      <c r="O7" s="45">
        <f>(Premiums!O8/'Macro data'!L5)*1000</f>
        <v>215.45553286495516</v>
      </c>
      <c r="P7" s="45">
        <f>(Premiums!P8/'Macro data'!M5)*1000</f>
        <v>220.99735872890787</v>
      </c>
      <c r="Q7" s="46">
        <f>IF(OR(P7=0, O7=0),"-",P7/O7-1)</f>
        <v>2.5721436763595396E-2</v>
      </c>
      <c r="R7" s="46">
        <f>IF(OR(P7=0, G7=0),"-",P7/G7-1)</f>
        <v>0.29647974033444724</v>
      </c>
    </row>
    <row r="8" spans="3:18" x14ac:dyDescent="0.25">
      <c r="C8" s="155"/>
      <c r="D8" s="156"/>
      <c r="E8" s="44" t="s">
        <v>5</v>
      </c>
      <c r="F8" s="47">
        <f>(Premiums!F9/'Macro data'!C6)*1000</f>
        <v>74.060656566331815</v>
      </c>
      <c r="G8" s="47">
        <f>(Premiums!G9/'Macro data'!D6)*1000</f>
        <v>81.576349901377114</v>
      </c>
      <c r="H8" s="47">
        <f>(Premiums!H9/'Macro data'!E6)*1000</f>
        <v>88.514120595179591</v>
      </c>
      <c r="I8" s="47">
        <f>(Premiums!I9/'Macro data'!F6)*1000</f>
        <v>97.101625578414684</v>
      </c>
      <c r="J8" s="47">
        <f>(Premiums!J9/'Macro data'!G6)*1000</f>
        <v>104.41587377679629</v>
      </c>
      <c r="K8" s="47">
        <f>(Premiums!K9/'Macro data'!H6)*1000</f>
        <v>111.00518429417433</v>
      </c>
      <c r="L8" s="47">
        <f>(Premiums!L9/'Macro data'!I6)*1000</f>
        <v>115.65436168398155</v>
      </c>
      <c r="M8" s="47">
        <f>(Premiums!M9/'Macro data'!J6)*1000</f>
        <v>119.22382315734778</v>
      </c>
      <c r="N8" s="47">
        <f>(Premiums!N9/'Macro data'!K6)*1000</f>
        <v>122.52231212499493</v>
      </c>
      <c r="O8" s="47">
        <f>(Premiums!O9/'Macro data'!L6)*1000</f>
        <v>125.46734877269853</v>
      </c>
      <c r="P8" s="47">
        <f>(Premiums!P9/'Macro data'!M6)*1000</f>
        <v>128.75331933296633</v>
      </c>
      <c r="Q8" s="46">
        <f t="shared" ref="Q8:Q38" si="1">IF(OR(P8=0, O8=0),"-",P8/O8-1)</f>
        <v>2.6189846142527395E-2</v>
      </c>
      <c r="R8" s="46">
        <f t="shared" ref="R8:R38" si="2">IF(OR(P8=0, G8=0),"-",P8/G8-1)</f>
        <v>0.57831674852606763</v>
      </c>
    </row>
    <row r="9" spans="3:18" x14ac:dyDescent="0.25">
      <c r="C9" s="155"/>
      <c r="D9" s="156"/>
      <c r="E9" s="44" t="s">
        <v>6</v>
      </c>
      <c r="F9" s="47">
        <f>(Premiums!F10/'Macro data'!C7)*1000</f>
        <v>6.5540550099727195E-4</v>
      </c>
      <c r="G9" s="47">
        <f>(Premiums!G10/'Macro data'!D7)*1000</f>
        <v>0.16093302773265217</v>
      </c>
      <c r="H9" s="47">
        <f>(Premiums!H10/'Macro data'!E7)*1000</f>
        <v>6.7017284111383377E-4</v>
      </c>
      <c r="I9" s="47">
        <f>(Premiums!I10/'Macro data'!F7)*1000</f>
        <v>1.2112033946394475E-3</v>
      </c>
      <c r="J9" s="47">
        <f>(Premiums!J10/'Macro data'!G7)*1000</f>
        <v>2.2307297795157929E-3</v>
      </c>
      <c r="K9" s="47">
        <f>(Premiums!K10/'Macro data'!H7)*1000</f>
        <v>2.8401332900799951E-3</v>
      </c>
      <c r="L9" s="47">
        <f>(Premiums!L10/'Macro data'!I7)*1000</f>
        <v>2.2596550394958954E-3</v>
      </c>
      <c r="M9" s="47">
        <f>(Premiums!M10/'Macro data'!J7)*1000</f>
        <v>9.2276952289062544E-3</v>
      </c>
      <c r="N9" s="47">
        <f>(Premiums!N10/'Macro data'!K7)*1000</f>
        <v>1.2955856575088991</v>
      </c>
      <c r="O9" s="47">
        <f>(Premiums!O10/'Macro data'!L7)*1000</f>
        <v>2.5970148588727922</v>
      </c>
      <c r="P9" s="47">
        <f>(Premiums!P10/'Macro data'!M7)*1000</f>
        <v>3.1049117772595385</v>
      </c>
      <c r="Q9" s="46">
        <f t="shared" si="1"/>
        <v>0.195569508064807</v>
      </c>
      <c r="R9" s="46">
        <f t="shared" si="2"/>
        <v>18.293191838890468</v>
      </c>
    </row>
    <row r="10" spans="3:18" x14ac:dyDescent="0.25">
      <c r="C10" s="155"/>
      <c r="D10" s="156"/>
      <c r="E10" s="44" t="s">
        <v>8</v>
      </c>
      <c r="F10" s="47">
        <f>(Premiums!F11/'Macro data'!C8)*1000</f>
        <v>700.46257171549507</v>
      </c>
      <c r="G10" s="47">
        <f>(Premiums!G11/'Macro data'!D8)*1000</f>
        <v>697.4200021022607</v>
      </c>
      <c r="H10" s="47">
        <f>(Premiums!H11/'Macro data'!E8)*1000</f>
        <v>704.99563683727899</v>
      </c>
      <c r="I10" s="47">
        <f>(Premiums!I11/'Macro data'!F8)*1000</f>
        <v>699.72338269151169</v>
      </c>
      <c r="J10" s="47">
        <f>(Premiums!J11/'Macro data'!G8)*1000</f>
        <v>940.72970537934555</v>
      </c>
      <c r="K10" s="47">
        <f>(Premiums!K11/'Macro data'!H8)*1000</f>
        <v>927.98868161680116</v>
      </c>
      <c r="L10" s="47">
        <f>(Premiums!L11/'Macro data'!I8)*1000</f>
        <v>947.37691427705579</v>
      </c>
      <c r="M10" s="47">
        <f>(Premiums!M11/'Macro data'!J8)*1000</f>
        <v>977.06715057574297</v>
      </c>
      <c r="N10" s="47">
        <f>(Premiums!N11/'Macro data'!K8)*1000</f>
        <v>989.81309621781043</v>
      </c>
      <c r="O10" s="47">
        <f>(Premiums!O11/'Macro data'!L8)*1000</f>
        <v>998.81928736768418</v>
      </c>
      <c r="P10" s="47">
        <f>(Premiums!P11/'Macro data'!M8)*1000</f>
        <v>982.49671006495441</v>
      </c>
      <c r="Q10" s="46">
        <f t="shared" si="1"/>
        <v>-1.6341872357858334E-2</v>
      </c>
      <c r="R10" s="46">
        <f t="shared" si="2"/>
        <v>0.40875900763295525</v>
      </c>
    </row>
    <row r="11" spans="3:18" x14ac:dyDescent="0.25">
      <c r="C11" s="155"/>
      <c r="D11" s="156"/>
      <c r="E11" s="44" t="s">
        <v>10</v>
      </c>
      <c r="F11" s="47">
        <f>(Premiums!F12/'Macro data'!C9)*1000</f>
        <v>73.02506860120269</v>
      </c>
      <c r="G11" s="47">
        <f>(Premiums!G12/'Macro data'!D9)*1000</f>
        <v>91.608720647122141</v>
      </c>
      <c r="H11" s="47">
        <f>(Premiums!H12/'Macro data'!E9)*1000</f>
        <v>100.00723655973819</v>
      </c>
      <c r="I11" s="47">
        <f>(Premiums!I12/'Macro data'!F9)*1000</f>
        <v>140.5140618360557</v>
      </c>
      <c r="J11" s="47">
        <f>(Premiums!J12/'Macro data'!G9)*1000</f>
        <v>94.491667879634136</v>
      </c>
      <c r="K11" s="47">
        <f>(Premiums!K12/'Macro data'!H9)*1000</f>
        <v>105.49232680411077</v>
      </c>
      <c r="L11" s="47">
        <f>(Premiums!L12/'Macro data'!I9)*1000</f>
        <v>107.75203261957662</v>
      </c>
      <c r="M11" s="47">
        <f>(Premiums!M12/'Macro data'!J9)*1000</f>
        <v>115.51043106825715</v>
      </c>
      <c r="N11" s="47">
        <f>(Premiums!N12/'Macro data'!K9)*1000</f>
        <v>119.48803437543141</v>
      </c>
      <c r="O11" s="47">
        <f>(Premiums!O12/'Macro data'!L9)*1000</f>
        <v>113.5263859342771</v>
      </c>
      <c r="P11" s="47">
        <f>(Premiums!P12/'Macro data'!M9)*1000</f>
        <v>117.71561771561771</v>
      </c>
      <c r="Q11" s="46">
        <f t="shared" si="1"/>
        <v>3.6900952557107347E-2</v>
      </c>
      <c r="R11" s="46">
        <f t="shared" si="2"/>
        <v>0.28498266195703836</v>
      </c>
    </row>
    <row r="12" spans="3:18" x14ac:dyDescent="0.25">
      <c r="C12" s="155"/>
      <c r="D12" s="156"/>
      <c r="E12" s="44" t="s">
        <v>11</v>
      </c>
      <c r="F12" s="47">
        <f>(Premiums!F13/'Macro data'!C10)*1000</f>
        <v>2.0935894679696831</v>
      </c>
      <c r="G12" s="47">
        <f>(Premiums!G13/'Macro data'!D10)*1000</f>
        <v>2.7504262827761732</v>
      </c>
      <c r="H12" s="47">
        <f>(Premiums!H13/'Macro data'!E10)*1000</f>
        <v>3.1422928813244435</v>
      </c>
      <c r="I12" s="47">
        <f>(Premiums!I13/'Macro data'!F10)*1000</f>
        <v>4.3283931525574832</v>
      </c>
      <c r="J12" s="47">
        <f>(Premiums!J13/'Macro data'!G10)*1000</f>
        <v>5.5285439826128036</v>
      </c>
      <c r="K12" s="47">
        <f>(Premiums!K13/'Macro data'!H10)*1000</f>
        <v>6.1557808566057863</v>
      </c>
      <c r="L12" s="47">
        <f>(Premiums!L13/'Macro data'!I10)*1000</f>
        <v>9.1740586492595746</v>
      </c>
      <c r="M12" s="47">
        <f>(Premiums!M13/'Macro data'!J10)*1000</f>
        <v>10.441827007071739</v>
      </c>
      <c r="N12" s="47">
        <f>(Premiums!N13/'Macro data'!K10)*1000</f>
        <v>8.7964205114867262</v>
      </c>
      <c r="O12" s="47">
        <f>(Premiums!O13/'Macro data'!L10)*1000</f>
        <v>8.3863414894468633</v>
      </c>
      <c r="P12" s="47">
        <f>(Premiums!P13/'Macro data'!M10)*1000</f>
        <v>7.771933444056808</v>
      </c>
      <c r="Q12" s="46">
        <f t="shared" si="1"/>
        <v>-7.3262941434379836E-2</v>
      </c>
      <c r="R12" s="46">
        <f t="shared" si="2"/>
        <v>1.8257195958046624</v>
      </c>
    </row>
    <row r="13" spans="3:18" x14ac:dyDescent="0.25">
      <c r="C13" s="155"/>
      <c r="D13" s="156"/>
      <c r="E13" s="44" t="s">
        <v>12</v>
      </c>
      <c r="F13" s="47">
        <f>(Premiums!F14/'Macro data'!C11)*1000</f>
        <v>320.03471733899585</v>
      </c>
      <c r="G13" s="47">
        <f>(Premiums!G14/'Macro data'!D11)*1000</f>
        <v>331.48749778320462</v>
      </c>
      <c r="H13" s="47">
        <f>(Premiums!H14/'Macro data'!E11)*1000</f>
        <v>345.50816040589058</v>
      </c>
      <c r="I13" s="47">
        <f>(Premiums!I14/'Macro data'!F11)*1000</f>
        <v>357.90601522402272</v>
      </c>
      <c r="J13" s="47">
        <f>(Premiums!J14/'Macro data'!G11)*1000</f>
        <v>368.91021591823198</v>
      </c>
      <c r="K13" s="47">
        <f>(Premiums!K14/'Macro data'!H11)*1000</f>
        <v>383.7450719098851</v>
      </c>
      <c r="L13" s="47">
        <f>(Premiums!L14/'Macro data'!I11)*1000</f>
        <v>406.71249449755402</v>
      </c>
      <c r="M13" s="47">
        <f>(Premiums!M14/'Macro data'!J11)*1000</f>
        <v>424.05285219976486</v>
      </c>
      <c r="N13" s="47">
        <f>(Premiums!N14/'Macro data'!K11)*1000</f>
        <v>435.31733391030269</v>
      </c>
      <c r="O13" s="47">
        <f>(Premiums!O14/'Macro data'!L11)*1000</f>
        <v>439.53603935831813</v>
      </c>
      <c r="P13" s="47">
        <f>(Premiums!P14/'Macro data'!M11)*1000</f>
        <v>449.72317627458472</v>
      </c>
      <c r="Q13" s="46">
        <f t="shared" si="1"/>
        <v>2.317702305171343E-2</v>
      </c>
      <c r="R13" s="46">
        <f t="shared" si="2"/>
        <v>0.35668216533676667</v>
      </c>
    </row>
    <row r="14" spans="3:18" x14ac:dyDescent="0.25">
      <c r="C14" s="155"/>
      <c r="D14" s="156"/>
      <c r="E14" s="44" t="s">
        <v>13</v>
      </c>
      <c r="F14" s="47">
        <f>(Premiums!F15/'Macro data'!C12)*1000</f>
        <v>4.8274258594075121</v>
      </c>
      <c r="G14" s="47">
        <f>(Premiums!G15/'Macro data'!D12)*1000</f>
        <v>8.1162518005071735</v>
      </c>
      <c r="H14" s="47">
        <f>(Premiums!H15/'Macro data'!E12)*1000</f>
        <v>9.2306031234599839</v>
      </c>
      <c r="I14" s="47">
        <f>(Premiums!I15/'Macro data'!F12)*1000</f>
        <v>12.378198494390238</v>
      </c>
      <c r="J14" s="47">
        <f>(Premiums!J15/'Macro data'!G12)*1000</f>
        <v>16.728434845658288</v>
      </c>
      <c r="K14" s="47">
        <f>(Premiums!K15/'Macro data'!H12)*1000</f>
        <v>21.079871297595798</v>
      </c>
      <c r="L14" s="47">
        <f>(Premiums!L15/'Macro data'!I12)*1000</f>
        <v>23.539241528480989</v>
      </c>
      <c r="M14" s="47">
        <f>(Premiums!M15/'Macro data'!J12)*1000</f>
        <v>27.487561749541911</v>
      </c>
      <c r="N14" s="47">
        <f>(Premiums!N15/'Macro data'!K12)*1000</f>
        <v>28.8096240435043</v>
      </c>
      <c r="O14" s="47">
        <f>(Premiums!O15/'Macro data'!L12)*1000</f>
        <v>30.565830153986287</v>
      </c>
      <c r="P14" s="47">
        <f>(Premiums!P15/'Macro data'!M12)*1000</f>
        <v>35.420659811334339</v>
      </c>
      <c r="Q14" s="46">
        <f t="shared" si="1"/>
        <v>0.15883192548313319</v>
      </c>
      <c r="R14" s="46">
        <f t="shared" si="2"/>
        <v>3.3641647255351232</v>
      </c>
    </row>
    <row r="15" spans="3:18" x14ac:dyDescent="0.25">
      <c r="C15" s="155"/>
      <c r="D15" s="156"/>
      <c r="E15" s="44" t="s">
        <v>14</v>
      </c>
      <c r="F15" s="47">
        <f>(Premiums!F16/'Macro data'!C13)*1000</f>
        <v>2.8581897351249848</v>
      </c>
      <c r="G15" s="47">
        <f>(Premiums!G16/'Macro data'!D13)*1000</f>
        <v>3.2453204908984095</v>
      </c>
      <c r="H15" s="47">
        <f>(Premiums!H16/'Macro data'!E13)*1000</f>
        <v>3.1749993461441353</v>
      </c>
      <c r="I15" s="47">
        <f>(Premiums!I16/'Macro data'!F13)*1000</f>
        <v>3.7578290355988768</v>
      </c>
      <c r="J15" s="47">
        <f>(Premiums!J16/'Macro data'!G13)*1000</f>
        <v>4.8061231174018468</v>
      </c>
      <c r="K15" s="47">
        <f>(Premiums!K16/'Macro data'!H13)*1000</f>
        <v>6.3888203324833066</v>
      </c>
      <c r="L15" s="47">
        <f>(Premiums!L16/'Macro data'!I13)*1000</f>
        <v>5.1001657553870503</v>
      </c>
      <c r="M15" s="47">
        <f>(Premiums!M16/'Macro data'!J13)*1000</f>
        <v>5.5653324910127404</v>
      </c>
      <c r="N15" s="47">
        <f>(Premiums!N16/'Macro data'!K13)*1000</f>
        <v>6.3385845487946497</v>
      </c>
      <c r="O15" s="47">
        <f>(Premiums!O16/'Macro data'!L13)*1000</f>
        <v>7.0445259488521978</v>
      </c>
      <c r="P15" s="47">
        <f>(Premiums!P16/'Macro data'!M13)*1000</f>
        <v>7.6758277544251907</v>
      </c>
      <c r="Q15" s="46">
        <f t="shared" si="1"/>
        <v>8.9615938695754904E-2</v>
      </c>
      <c r="R15" s="46">
        <f t="shared" si="2"/>
        <v>1.3651986840597905</v>
      </c>
    </row>
    <row r="16" spans="3:18" x14ac:dyDescent="0.25">
      <c r="C16" s="155"/>
      <c r="D16" s="156"/>
      <c r="E16" s="44" t="s">
        <v>15</v>
      </c>
      <c r="F16" s="47">
        <f>(Premiums!F17/'Macro data'!C14)*1000</f>
        <v>94.107830008429886</v>
      </c>
      <c r="G16" s="47">
        <f>(Premiums!G17/'Macro data'!D14)*1000</f>
        <v>100.59375384126018</v>
      </c>
      <c r="H16" s="47">
        <f>(Premiums!H17/'Macro data'!E14)*1000</f>
        <v>108.60654745534823</v>
      </c>
      <c r="I16" s="47">
        <f>(Premiums!I17/'Macro data'!F14)*1000</f>
        <v>117.33003154338584</v>
      </c>
      <c r="J16" s="47">
        <f>(Premiums!J17/'Macro data'!G14)*1000</f>
        <v>123.35474119729386</v>
      </c>
      <c r="K16" s="47">
        <f>(Premiums!K17/'Macro data'!H14)*1000</f>
        <v>128.03284619483526</v>
      </c>
      <c r="L16" s="47">
        <f>(Premiums!L17/'Macro data'!I14)*1000</f>
        <v>118.01091725968072</v>
      </c>
      <c r="M16" s="47">
        <f>(Premiums!M17/'Macro data'!J14)*1000</f>
        <v>137.715076495262</v>
      </c>
      <c r="N16" s="47">
        <f>(Premiums!N17/'Macro data'!K14)*1000</f>
        <v>141.76792306914103</v>
      </c>
      <c r="O16" s="47">
        <f>(Premiums!O17/'Macro data'!L14)*1000</f>
        <v>145.18485752281768</v>
      </c>
      <c r="P16" s="47">
        <f>(Premiums!P17/'Macro data'!M14)*1000</f>
        <v>152.13346560976404</v>
      </c>
      <c r="Q16" s="46">
        <f t="shared" si="1"/>
        <v>4.7860418817122774E-2</v>
      </c>
      <c r="R16" s="46">
        <f t="shared" si="2"/>
        <v>0.51235499024954367</v>
      </c>
    </row>
    <row r="17" spans="3:18" x14ac:dyDescent="0.25">
      <c r="C17" s="155"/>
      <c r="D17" s="156"/>
      <c r="E17" s="44" t="s">
        <v>16</v>
      </c>
      <c r="F17" s="47">
        <f>(Premiums!F18/'Macro data'!C15)*1000</f>
        <v>17.817006696895547</v>
      </c>
      <c r="G17" s="47">
        <f>(Premiums!G18/'Macro data'!D15)*1000</f>
        <v>21.38787853441854</v>
      </c>
      <c r="H17" s="47">
        <f>(Premiums!H18/'Macro data'!E15)*1000</f>
        <v>23.213422685983279</v>
      </c>
      <c r="I17" s="47">
        <f>(Premiums!I18/'Macro data'!F15)*1000</f>
        <v>25.961942066968547</v>
      </c>
      <c r="J17" s="47">
        <f>(Premiums!J18/'Macro data'!G15)*1000</f>
        <v>30.374584660570619</v>
      </c>
      <c r="K17" s="47">
        <f>(Premiums!K18/'Macro data'!H15)*1000</f>
        <v>33.043489362437136</v>
      </c>
      <c r="L17" s="47">
        <f>(Premiums!L18/'Macro data'!I15)*1000</f>
        <v>36.812610916676995</v>
      </c>
      <c r="M17" s="47">
        <f>(Premiums!M18/'Macro data'!J15)*1000</f>
        <v>40.556057028513507</v>
      </c>
      <c r="N17" s="47">
        <f>(Premiums!N18/'Macro data'!K15)*1000</f>
        <v>43.693451925261243</v>
      </c>
      <c r="O17" s="47">
        <f>(Premiums!O18/'Macro data'!L15)*1000</f>
        <v>51.04415706563541</v>
      </c>
      <c r="P17" s="47">
        <f>(Premiums!P18/'Macro data'!M15)*1000</f>
        <v>57.234369238727851</v>
      </c>
      <c r="Q17" s="46">
        <f t="shared" si="1"/>
        <v>0.12127170922095387</v>
      </c>
      <c r="R17" s="46">
        <f t="shared" si="2"/>
        <v>1.6760189958355705</v>
      </c>
    </row>
    <row r="18" spans="3:18" x14ac:dyDescent="0.25">
      <c r="C18" s="155"/>
      <c r="D18" s="156"/>
      <c r="E18" s="44" t="s">
        <v>17</v>
      </c>
      <c r="F18" s="47">
        <f>(Premiums!F19/'Macro data'!C16)*1000</f>
        <v>98.179164435210907</v>
      </c>
      <c r="G18" s="47">
        <f>(Premiums!G19/'Macro data'!D16)*1000</f>
        <v>107.33798308589847</v>
      </c>
      <c r="H18" s="47">
        <f>(Premiums!H19/'Macro data'!E16)*1000</f>
        <v>115.62554379868608</v>
      </c>
      <c r="I18" s="47">
        <f>(Premiums!I19/'Macro data'!F16)*1000</f>
        <v>121.91618478119418</v>
      </c>
      <c r="J18" s="47">
        <f>(Premiums!J19/'Macro data'!G16)*1000</f>
        <v>131.67683224959697</v>
      </c>
      <c r="K18" s="47">
        <f>(Premiums!K19/'Macro data'!H16)*1000</f>
        <v>140.01547025668438</v>
      </c>
      <c r="L18" s="47">
        <f>(Premiums!L19/'Macro data'!I16)*1000</f>
        <v>148.31212168567515</v>
      </c>
      <c r="M18" s="47">
        <f>(Premiums!M19/'Macro data'!J16)*1000</f>
        <v>146.56034935221157</v>
      </c>
      <c r="N18" s="47">
        <f>(Premiums!N19/'Macro data'!K16)*1000</f>
        <v>154.52613672418042</v>
      </c>
      <c r="O18" s="47">
        <f>(Premiums!O19/'Macro data'!L16)*1000</f>
        <v>158.87561700244265</v>
      </c>
      <c r="P18" s="47">
        <f>(Premiums!P19/'Macro data'!M16)*1000</f>
        <v>164.48552841010178</v>
      </c>
      <c r="Q18" s="46">
        <f t="shared" si="1"/>
        <v>3.5310084162083033E-2</v>
      </c>
      <c r="R18" s="46">
        <f t="shared" si="2"/>
        <v>0.53240748224671153</v>
      </c>
    </row>
    <row r="19" spans="3:18" x14ac:dyDescent="0.25">
      <c r="C19" s="155"/>
      <c r="D19" s="156"/>
      <c r="E19" s="44" t="s">
        <v>18</v>
      </c>
      <c r="F19" s="47">
        <f>(Premiums!F20/'Macro data'!C17)*1000</f>
        <v>0.4529910774347477</v>
      </c>
      <c r="G19" s="47">
        <f>(Premiums!G20/'Macro data'!D17)*1000</f>
        <v>0.4515197386820482</v>
      </c>
      <c r="H19" s="47">
        <f>(Premiums!H20/'Macro data'!E17)*1000</f>
        <v>0.44995942715845311</v>
      </c>
      <c r="I19" s="47">
        <f>(Premiums!I20/'Macro data'!F17)*1000</f>
        <v>0.62815310424290505</v>
      </c>
      <c r="J19" s="47">
        <f>(Premiums!J20/'Macro data'!G17)*1000</f>
        <v>0.80484883865678236</v>
      </c>
      <c r="K19" s="47">
        <f>(Premiums!K20/'Macro data'!H17)*1000</f>
        <v>0.98296310474794413</v>
      </c>
      <c r="L19" s="47">
        <f>(Premiums!L20/'Macro data'!I17)*1000</f>
        <v>1.609511713489747</v>
      </c>
      <c r="M19" s="47">
        <f>(Premiums!M20/'Macro data'!J17)*1000</f>
        <v>1.7081120579046392</v>
      </c>
      <c r="N19" s="47">
        <f>(Premiums!N20/'Macro data'!K17)*1000</f>
        <v>1.7144044077878715</v>
      </c>
      <c r="O19" s="47">
        <f>(Premiums!O20/'Macro data'!L17)*1000</f>
        <v>1.819604417999527</v>
      </c>
      <c r="P19" s="47">
        <f>(Premiums!P20/'Macro data'!M17)*1000</f>
        <v>2.2927988507391617</v>
      </c>
      <c r="Q19" s="46">
        <f t="shared" si="1"/>
        <v>0.26005346440072108</v>
      </c>
      <c r="R19" s="46">
        <f t="shared" si="2"/>
        <v>4.0779592879630631</v>
      </c>
    </row>
    <row r="20" spans="3:18" x14ac:dyDescent="0.25">
      <c r="C20" s="155"/>
      <c r="D20" s="156"/>
      <c r="E20" s="44" t="s">
        <v>19</v>
      </c>
      <c r="F20" s="47">
        <f>(Premiums!F21/'Macro data'!C18)*1000</f>
        <v>3.8516079130896372</v>
      </c>
      <c r="G20" s="47">
        <f>(Premiums!G21/'Macro data'!D18)*1000</f>
        <v>5.6645083966189027</v>
      </c>
      <c r="H20" s="47">
        <f>(Premiums!H21/'Macro data'!E18)*1000</f>
        <v>6.6918949195470665</v>
      </c>
      <c r="I20" s="47">
        <f>(Premiums!I21/'Macro data'!F18)*1000</f>
        <v>7.5984592133814548</v>
      </c>
      <c r="J20" s="47">
        <f>(Premiums!J21/'Macro data'!G18)*1000</f>
        <v>8.5097250733787746</v>
      </c>
      <c r="K20" s="47">
        <f>(Premiums!K21/'Macro data'!H18)*1000</f>
        <v>8.2110219881761619</v>
      </c>
      <c r="L20" s="47">
        <f>(Premiums!L21/'Macro data'!I18)*1000</f>
        <v>7.8297598202183432</v>
      </c>
      <c r="M20" s="47">
        <f>(Premiums!M21/'Macro data'!J18)*1000</f>
        <v>7.7621494983792187</v>
      </c>
      <c r="N20" s="47">
        <f>(Premiums!N21/'Macro data'!K18)*1000</f>
        <v>7.2681774775795871</v>
      </c>
      <c r="O20" s="47">
        <f>(Premiums!O21/'Macro data'!L18)*1000</f>
        <v>7.6288007845147439</v>
      </c>
      <c r="P20" s="47">
        <f>(Premiums!P21/'Macro data'!M18)*1000</f>
        <v>8.5480431314437233</v>
      </c>
      <c r="Q20" s="46">
        <f t="shared" si="1"/>
        <v>0.12049631034996944</v>
      </c>
      <c r="R20" s="46">
        <f t="shared" si="2"/>
        <v>0.50905295445337817</v>
      </c>
    </row>
    <row r="21" spans="3:18" x14ac:dyDescent="0.25">
      <c r="C21" s="155"/>
      <c r="D21" s="156"/>
      <c r="E21" s="44" t="s">
        <v>20</v>
      </c>
      <c r="F21" s="47">
        <f>(Premiums!F22/'Macro data'!C19)*1000</f>
        <v>0.44921479921883545</v>
      </c>
      <c r="G21" s="47">
        <f>(Premiums!G22/'Macro data'!D19)*1000</f>
        <v>0.49871623544651295</v>
      </c>
      <c r="H21" s="47">
        <f>(Premiums!H22/'Macro data'!E19)*1000</f>
        <v>0.53183386272192712</v>
      </c>
      <c r="I21" s="47">
        <f>(Premiums!I22/'Macro data'!F19)*1000</f>
        <v>0.71593286015352442</v>
      </c>
      <c r="J21" s="47">
        <f>(Premiums!J22/'Macro data'!G19)*1000</f>
        <v>0.91427465781544159</v>
      </c>
      <c r="K21" s="47">
        <f>(Premiums!K22/'Macro data'!H19)*1000</f>
        <v>1.5123971777194494</v>
      </c>
      <c r="L21" s="47">
        <f>(Premiums!L22/'Macro data'!I19)*1000</f>
        <v>2.5114561491901588</v>
      </c>
      <c r="M21" s="47">
        <f>(Premiums!M22/'Macro data'!J19)*1000</f>
        <v>1.6363606081374764</v>
      </c>
      <c r="N21" s="47">
        <f>(Premiums!N22/'Macro data'!K19)*1000</f>
        <v>1.926660777150575</v>
      </c>
      <c r="O21" s="47">
        <f>(Premiums!O22/'Macro data'!L19)*1000</f>
        <v>3.5984521201715998</v>
      </c>
      <c r="P21" s="47">
        <f>(Premiums!P22/'Macro data'!M19)*1000</f>
        <v>3.6269087148188182</v>
      </c>
      <c r="Q21" s="46">
        <f t="shared" si="1"/>
        <v>7.9080098044659319E-3</v>
      </c>
      <c r="R21" s="46">
        <f t="shared" si="2"/>
        <v>6.2724897587734585</v>
      </c>
    </row>
    <row r="22" spans="3:18" x14ac:dyDescent="0.25">
      <c r="C22" s="155"/>
      <c r="D22" s="156"/>
      <c r="E22" s="44" t="s">
        <v>21</v>
      </c>
      <c r="F22" s="47">
        <f>(Premiums!F23/'Macro data'!C20)*1000</f>
        <v>0</v>
      </c>
      <c r="G22" s="47">
        <f>(Premiums!G23/'Macro data'!D20)*1000</f>
        <v>0</v>
      </c>
      <c r="H22" s="47">
        <f>(Premiums!H23/'Macro data'!E20)*1000</f>
        <v>0</v>
      </c>
      <c r="I22" s="47">
        <f>(Premiums!I23/'Macro data'!F20)*1000</f>
        <v>0</v>
      </c>
      <c r="J22" s="47">
        <f>(Premiums!J23/'Macro data'!G20)*1000</f>
        <v>0</v>
      </c>
      <c r="K22" s="47">
        <f>(Premiums!K23/'Macro data'!H20)*1000</f>
        <v>0</v>
      </c>
      <c r="L22" s="47">
        <f>(Premiums!L23/'Macro data'!I20)*1000</f>
        <v>0</v>
      </c>
      <c r="M22" s="47">
        <f>(Premiums!M23/'Macro data'!J20)*1000</f>
        <v>0</v>
      </c>
      <c r="N22" s="47">
        <f>(Premiums!N23/'Macro data'!K20)*1000</f>
        <v>0</v>
      </c>
      <c r="O22" s="47">
        <f>(Premiums!O23/'Macro data'!L20)*1000</f>
        <v>0</v>
      </c>
      <c r="P22" s="47">
        <f>(Premiums!P23/'Macro data'!M20)*1000</f>
        <v>0</v>
      </c>
      <c r="Q22" s="46" t="str">
        <f t="shared" si="1"/>
        <v>-</v>
      </c>
      <c r="R22" s="46" t="str">
        <f t="shared" si="2"/>
        <v>-</v>
      </c>
    </row>
    <row r="23" spans="3:18" x14ac:dyDescent="0.25">
      <c r="C23" s="155"/>
      <c r="D23" s="156"/>
      <c r="E23" s="44" t="s">
        <v>22</v>
      </c>
      <c r="F23" s="47">
        <f>(Premiums!F24/'Macro data'!C21)*1000</f>
        <v>0</v>
      </c>
      <c r="G23" s="47">
        <f>(Premiums!G24/'Macro data'!D21)*1000</f>
        <v>0</v>
      </c>
      <c r="H23" s="47">
        <f>(Premiums!H24/'Macro data'!E21)*1000</f>
        <v>0</v>
      </c>
      <c r="I23" s="47">
        <f>(Premiums!I24/'Macro data'!F21)*1000</f>
        <v>0</v>
      </c>
      <c r="J23" s="47">
        <f>(Premiums!J24/'Macro data'!G21)*1000</f>
        <v>0</v>
      </c>
      <c r="K23" s="47">
        <f>(Premiums!K24/'Macro data'!H21)*1000</f>
        <v>0</v>
      </c>
      <c r="L23" s="47">
        <f>(Premiums!L24/'Macro data'!I21)*1000</f>
        <v>0</v>
      </c>
      <c r="M23" s="47">
        <f>(Premiums!M24/'Macro data'!J21)*1000</f>
        <v>0</v>
      </c>
      <c r="N23" s="47">
        <f>(Premiums!N24/'Macro data'!K21)*1000</f>
        <v>0</v>
      </c>
      <c r="O23" s="47">
        <f>(Premiums!O24/'Macro data'!L21)*1000</f>
        <v>0</v>
      </c>
      <c r="P23" s="47">
        <f>(Premiums!P24/'Macro data'!M21)*1000</f>
        <v>0</v>
      </c>
      <c r="Q23" s="46" t="str">
        <f t="shared" si="1"/>
        <v>-</v>
      </c>
      <c r="R23" s="46" t="str">
        <f t="shared" si="2"/>
        <v>-</v>
      </c>
    </row>
    <row r="24" spans="3:18" x14ac:dyDescent="0.25">
      <c r="C24" s="155"/>
      <c r="D24" s="156"/>
      <c r="E24" s="44" t="s">
        <v>23</v>
      </c>
      <c r="F24" s="47">
        <f>(Premiums!F25/'Macro data'!C22)*1000</f>
        <v>27.428042695218267</v>
      </c>
      <c r="G24" s="47">
        <f>(Premiums!G25/'Macro data'!D22)*1000</f>
        <v>29.65023453318237</v>
      </c>
      <c r="H24" s="47">
        <f>(Premiums!H25/'Macro data'!E22)*1000</f>
        <v>31.482386035570894</v>
      </c>
      <c r="I24" s="47">
        <f>(Premiums!I25/'Macro data'!F22)*1000</f>
        <v>35.209003392155616</v>
      </c>
      <c r="J24" s="47">
        <f>(Premiums!J25/'Macro data'!G22)*1000</f>
        <v>36.809789801437695</v>
      </c>
      <c r="K24" s="47">
        <f>(Premiums!K25/'Macro data'!H22)*1000</f>
        <v>37.186071338342302</v>
      </c>
      <c r="L24" s="47">
        <f>(Premiums!L25/'Macro data'!I22)*1000</f>
        <v>36.610825555870001</v>
      </c>
      <c r="M24" s="47">
        <f>(Premiums!M25/'Macro data'!J22)*1000</f>
        <v>36.587405745738749</v>
      </c>
      <c r="N24" s="47">
        <f>(Premiums!N25/'Macro data'!K22)*1000</f>
        <v>35.963103270323991</v>
      </c>
      <c r="O24" s="47">
        <f>(Premiums!O25/'Macro data'!L22)*1000</f>
        <v>34.681949018975835</v>
      </c>
      <c r="P24" s="47">
        <f>(Premiums!P25/'Macro data'!M22)*1000</f>
        <v>33.825431947146512</v>
      </c>
      <c r="Q24" s="46">
        <f t="shared" si="1"/>
        <v>-2.4696336164979904E-2</v>
      </c>
      <c r="R24" s="46">
        <f t="shared" si="2"/>
        <v>0.14081498779686097</v>
      </c>
    </row>
    <row r="25" spans="3:18" x14ac:dyDescent="0.25">
      <c r="C25" s="155"/>
      <c r="D25" s="156"/>
      <c r="E25" s="44" t="s">
        <v>24</v>
      </c>
      <c r="F25" s="47">
        <f>(Premiums!F26/'Macro data'!C23)*1000</f>
        <v>0</v>
      </c>
      <c r="G25" s="47">
        <f>(Premiums!G26/'Macro data'!D23)*1000</f>
        <v>0</v>
      </c>
      <c r="H25" s="47">
        <f>(Premiums!H26/'Macro data'!E23)*1000</f>
        <v>0</v>
      </c>
      <c r="I25" s="47">
        <f>(Premiums!I26/'Macro data'!F23)*1000</f>
        <v>0</v>
      </c>
      <c r="J25" s="47">
        <f>(Premiums!J26/'Macro data'!G23)*1000</f>
        <v>0</v>
      </c>
      <c r="K25" s="47">
        <f>(Premiums!K26/'Macro data'!H23)*1000</f>
        <v>0</v>
      </c>
      <c r="L25" s="47">
        <f>(Premiums!L26/'Macro data'!I23)*1000</f>
        <v>0</v>
      </c>
      <c r="M25" s="47">
        <f>(Premiums!M26/'Macro data'!J23)*1000</f>
        <v>0</v>
      </c>
      <c r="N25" s="47">
        <f>(Premiums!N26/'Macro data'!K23)*1000</f>
        <v>0</v>
      </c>
      <c r="O25" s="47">
        <f>(Premiums!O26/'Macro data'!L23)*1000</f>
        <v>0</v>
      </c>
      <c r="P25" s="47">
        <f>(Premiums!P26/'Macro data'!M23)*1000</f>
        <v>0</v>
      </c>
      <c r="Q25" s="46" t="str">
        <f t="shared" si="1"/>
        <v>-</v>
      </c>
      <c r="R25" s="46" t="str">
        <f t="shared" si="2"/>
        <v>-</v>
      </c>
    </row>
    <row r="26" spans="3:18" x14ac:dyDescent="0.25">
      <c r="C26" s="155"/>
      <c r="D26" s="156"/>
      <c r="E26" s="44" t="s">
        <v>25</v>
      </c>
      <c r="F26" s="47">
        <f>(Premiums!F27/'Macro data'!C24)*1000</f>
        <v>46.157903991559699</v>
      </c>
      <c r="G26" s="47">
        <f>(Premiums!G27/'Macro data'!D24)*1000</f>
        <v>54.202892266331325</v>
      </c>
      <c r="H26" s="47">
        <f>(Premiums!H27/'Macro data'!E24)*1000</f>
        <v>59.690547149136833</v>
      </c>
      <c r="I26" s="47">
        <f>(Premiums!I27/'Macro data'!F24)*1000</f>
        <v>65.100475233469211</v>
      </c>
      <c r="J26" s="47">
        <f>(Premiums!J27/'Macro data'!G24)*1000</f>
        <v>82.678963784546895</v>
      </c>
      <c r="K26" s="47">
        <f>(Premiums!K27/'Macro data'!H24)*1000</f>
        <v>91.1854103343465</v>
      </c>
      <c r="L26" s="47">
        <f>(Premiums!L27/'Macro data'!I24)*1000</f>
        <v>97.596730310357614</v>
      </c>
      <c r="M26" s="47">
        <f>(Premiums!M27/'Macro data'!J24)*1000</f>
        <v>76.195686151922473</v>
      </c>
      <c r="N26" s="47">
        <f>(Premiums!N27/'Macro data'!K24)*1000</f>
        <v>102.88595092340141</v>
      </c>
      <c r="O26" s="47">
        <f>(Premiums!O27/'Macro data'!L24)*1000</f>
        <v>104.27548092410422</v>
      </c>
      <c r="P26" s="47">
        <f>(Premiums!P27/'Macro data'!M24)*1000</f>
        <v>114.61213797118324</v>
      </c>
      <c r="Q26" s="46">
        <f t="shared" si="1"/>
        <v>9.9128356498326298E-2</v>
      </c>
      <c r="R26" s="46">
        <f t="shared" si="2"/>
        <v>1.1145022558579543</v>
      </c>
    </row>
    <row r="27" spans="3:18" x14ac:dyDescent="0.25">
      <c r="C27" s="155"/>
      <c r="D27" s="156"/>
      <c r="E27" s="44" t="s">
        <v>26</v>
      </c>
      <c r="F27" s="47">
        <f>(Premiums!F28/'Macro data'!C25)*1000</f>
        <v>9.8378796437754534</v>
      </c>
      <c r="G27" s="47">
        <f>(Premiums!G28/'Macro data'!D25)*1000</f>
        <v>12.086475967612451</v>
      </c>
      <c r="H27" s="47">
        <f>(Premiums!H28/'Macro data'!E25)*1000</f>
        <v>15.628294675397367</v>
      </c>
      <c r="I27" s="47">
        <f>(Premiums!I28/'Macro data'!F25)*1000</f>
        <v>20.890601151185372</v>
      </c>
      <c r="J27" s="47">
        <f>(Premiums!J28/'Macro data'!G25)*1000</f>
        <v>26.025638878019379</v>
      </c>
      <c r="K27" s="47">
        <f>(Premiums!K28/'Macro data'!H25)*1000</f>
        <v>20.637618394806292</v>
      </c>
      <c r="L27" s="47">
        <f>(Premiums!L28/'Macro data'!I25)*1000</f>
        <v>12.212386462194592</v>
      </c>
      <c r="M27" s="47">
        <f>(Premiums!M28/'Macro data'!J25)*1000</f>
        <v>11.097147132383945</v>
      </c>
      <c r="N27" s="47">
        <f>(Premiums!N28/'Macro data'!K25)*1000</f>
        <v>14.31360213711819</v>
      </c>
      <c r="O27" s="47">
        <f>(Premiums!O28/'Macro data'!L25)*1000</f>
        <v>14.378713574543255</v>
      </c>
      <c r="P27" s="47">
        <f>(Premiums!P28/'Macro data'!M25)*1000</f>
        <v>16.063209604150551</v>
      </c>
      <c r="Q27" s="46">
        <f t="shared" si="1"/>
        <v>0.11715206794226751</v>
      </c>
      <c r="R27" s="46">
        <f t="shared" si="2"/>
        <v>0.32902341817369773</v>
      </c>
    </row>
    <row r="28" spans="3:18" x14ac:dyDescent="0.25">
      <c r="C28" s="155"/>
      <c r="D28" s="156"/>
      <c r="E28" s="44" t="s">
        <v>27</v>
      </c>
      <c r="F28" s="47">
        <f>(Premiums!F29/'Macro data'!C26)*1000</f>
        <v>89.419436132092301</v>
      </c>
      <c r="G28" s="47">
        <f>(Premiums!G29/'Macro data'!D26)*1000</f>
        <v>93.772395101148661</v>
      </c>
      <c r="H28" s="47">
        <f>(Premiums!H29/'Macro data'!E26)*1000</f>
        <v>23.006213828239456</v>
      </c>
      <c r="I28" s="47">
        <f>(Premiums!I29/'Macro data'!F26)*1000</f>
        <v>28.714022604579068</v>
      </c>
      <c r="J28" s="47">
        <f>(Premiums!J29/'Macro data'!G26)*1000</f>
        <v>14.711940210674983</v>
      </c>
      <c r="K28" s="47">
        <f>(Premiums!K29/'Macro data'!H26)*1000</f>
        <v>14.601169066936627</v>
      </c>
      <c r="L28" s="47">
        <f>(Premiums!L29/'Macro data'!I26)*1000</f>
        <v>19.322411340323214</v>
      </c>
      <c r="M28" s="47">
        <f>(Premiums!M29/'Macro data'!J26)*1000</f>
        <v>16.867916980932026</v>
      </c>
      <c r="N28" s="47">
        <f>(Premiums!N29/'Macro data'!K26)*1000</f>
        <v>14.609168810143073</v>
      </c>
      <c r="O28" s="47">
        <f>(Premiums!O29/'Macro data'!L26)*1000</f>
        <v>18.985959882666769</v>
      </c>
      <c r="P28" s="47">
        <f>(Premiums!P29/'Macro data'!M26)*1000</f>
        <v>21.157354296353411</v>
      </c>
      <c r="Q28" s="46">
        <f t="shared" si="1"/>
        <v>0.11436842946608228</v>
      </c>
      <c r="R28" s="46">
        <f t="shared" si="2"/>
        <v>-0.77437545160778087</v>
      </c>
    </row>
    <row r="29" spans="3:18" x14ac:dyDescent="0.25">
      <c r="C29" s="155"/>
      <c r="D29" s="156"/>
      <c r="E29" s="44" t="s">
        <v>28</v>
      </c>
      <c r="F29" s="47">
        <f>(Premiums!F30/'Macro data'!C27)*1000</f>
        <v>471.58229237093394</v>
      </c>
      <c r="G29" s="47">
        <f>(Premiums!G30/'Macro data'!D27)*1000</f>
        <v>475.29898759475776</v>
      </c>
      <c r="H29" s="47">
        <f>(Premiums!H30/'Macro data'!E27)*1000</f>
        <v>1926.2027364653693</v>
      </c>
      <c r="I29" s="47">
        <f>(Premiums!I30/'Macro data'!F27)*1000</f>
        <v>1954.0295654870108</v>
      </c>
      <c r="J29" s="47">
        <f>(Premiums!J30/'Macro data'!G27)*1000</f>
        <v>2125.0321311904695</v>
      </c>
      <c r="K29" s="47">
        <f>(Premiums!K30/'Macro data'!H27)*1000</f>
        <v>2215.9087703850596</v>
      </c>
      <c r="L29" s="47">
        <f>(Premiums!L30/'Macro data'!I27)*1000</f>
        <v>2376.291169785995</v>
      </c>
      <c r="M29" s="47">
        <f>(Premiums!M30/'Macro data'!J27)*1000</f>
        <v>2429.4976782560839</v>
      </c>
      <c r="N29" s="47">
        <f>(Premiums!N30/'Macro data'!K27)*1000</f>
        <v>2386.3221494257018</v>
      </c>
      <c r="O29" s="47">
        <f>(Premiums!O30/'Macro data'!L27)*1000</f>
        <v>2465.9821241002824</v>
      </c>
      <c r="P29" s="47">
        <f>(Premiums!P30/'Macro data'!M27)*1000</f>
        <v>2465.5604286075304</v>
      </c>
      <c r="Q29" s="46">
        <f t="shared" si="1"/>
        <v>-1.7100508905987244E-4</v>
      </c>
      <c r="R29" s="46">
        <f t="shared" si="2"/>
        <v>4.187388344933062</v>
      </c>
    </row>
    <row r="30" spans="3:18" x14ac:dyDescent="0.25">
      <c r="C30" s="155"/>
      <c r="D30" s="156"/>
      <c r="E30" s="44" t="s">
        <v>29</v>
      </c>
      <c r="F30" s="47">
        <f>(Premiums!F31/'Macro data'!C28)*1000</f>
        <v>81.470201408612567</v>
      </c>
      <c r="G30" s="47">
        <f>(Premiums!G31/'Macro data'!D28)*1000</f>
        <v>93.227648210617346</v>
      </c>
      <c r="H30" s="47">
        <f>(Premiums!H31/'Macro data'!E28)*1000</f>
        <v>93.834476207723213</v>
      </c>
      <c r="I30" s="47">
        <f>(Premiums!I31/'Macro data'!F28)*1000</f>
        <v>94.006603827315161</v>
      </c>
      <c r="J30" s="47">
        <f>(Premiums!J31/'Macro data'!G28)*1000</f>
        <v>102.09298753123318</v>
      </c>
      <c r="K30" s="47">
        <f>(Premiums!K31/'Macro data'!H28)*1000</f>
        <v>102.89242572343913</v>
      </c>
      <c r="L30" s="47">
        <f>(Premiums!L31/'Macro data'!I28)*1000</f>
        <v>107.2440734128286</v>
      </c>
      <c r="M30" s="47">
        <f>(Premiums!M31/'Macro data'!J28)*1000</f>
        <v>110.22850929435856</v>
      </c>
      <c r="N30" s="47">
        <f>(Premiums!N31/'Macro data'!K28)*1000</f>
        <v>116.72002996859305</v>
      </c>
      <c r="O30" s="47">
        <f>(Premiums!O31/'Macro data'!L28)*1000</f>
        <v>123.74755804244067</v>
      </c>
      <c r="P30" s="47">
        <f>(Premiums!P31/'Macro data'!M28)*1000</f>
        <v>130.13145864542585</v>
      </c>
      <c r="Q30" s="46">
        <f t="shared" si="1"/>
        <v>5.1588093567032312E-2</v>
      </c>
      <c r="R30" s="46">
        <f t="shared" si="2"/>
        <v>0.39584620167009277</v>
      </c>
    </row>
    <row r="31" spans="3:18" x14ac:dyDescent="0.25">
      <c r="C31" s="155"/>
      <c r="D31" s="156"/>
      <c r="E31" s="44" t="s">
        <v>30</v>
      </c>
      <c r="F31" s="47">
        <f>(Premiums!F32/'Macro data'!C29)*1000</f>
        <v>0.89462918867394514</v>
      </c>
      <c r="G31" s="47">
        <f>(Premiums!G32/'Macro data'!D29)*1000</f>
        <v>0.95019488107185679</v>
      </c>
      <c r="H31" s="47">
        <f>(Premiums!H32/'Macro data'!E29)*1000</f>
        <v>1.0303415505652629</v>
      </c>
      <c r="I31" s="47">
        <f>(Premiums!I32/'Macro data'!F29)*1000</f>
        <v>1.2214749022636633</v>
      </c>
      <c r="J31" s="47">
        <f>(Premiums!J32/'Macro data'!G29)*1000</f>
        <v>1.8173361415581255</v>
      </c>
      <c r="K31" s="47">
        <f>(Premiums!K32/'Macro data'!H29)*1000</f>
        <v>1.6936440297904269</v>
      </c>
      <c r="L31" s="47">
        <f>(Premiums!L32/'Macro data'!I29)*1000</f>
        <v>2.1171924644428777</v>
      </c>
      <c r="M31" s="47">
        <f>(Premiums!M32/'Macro data'!J29)*1000</f>
        <v>2.6806090050122373</v>
      </c>
      <c r="N31" s="47">
        <f>(Premiums!N32/'Macro data'!K29)*1000</f>
        <v>3.1539303177935878</v>
      </c>
      <c r="O31" s="47">
        <f>(Premiums!O32/'Macro data'!L29)*1000</f>
        <v>3.7627077948338448</v>
      </c>
      <c r="P31" s="47">
        <f>(Premiums!P32/'Macro data'!M29)*1000</f>
        <v>4.0379691654109768</v>
      </c>
      <c r="Q31" s="46">
        <f t="shared" si="1"/>
        <v>7.3155128058326246E-2</v>
      </c>
      <c r="R31" s="46">
        <f t="shared" si="2"/>
        <v>3.2496220994749949</v>
      </c>
    </row>
    <row r="32" spans="3:18" x14ac:dyDescent="0.25">
      <c r="C32" s="155"/>
      <c r="D32" s="156"/>
      <c r="E32" s="44" t="s">
        <v>31</v>
      </c>
      <c r="F32" s="47">
        <f>(Premiums!F33/'Macro data'!C30)*1000</f>
        <v>33.005523735104809</v>
      </c>
      <c r="G32" s="47">
        <f>(Premiums!G33/'Macro data'!D30)*1000</f>
        <v>35.487953888411198</v>
      </c>
      <c r="H32" s="47">
        <f>(Premiums!H33/'Macro data'!E30)*1000</f>
        <v>38.853932970623639</v>
      </c>
      <c r="I32" s="47">
        <f>(Premiums!I33/'Macro data'!F30)*1000</f>
        <v>41.693940888981892</v>
      </c>
      <c r="J32" s="47">
        <f>(Premiums!J33/'Macro data'!G30)*1000</f>
        <v>44.692691701650062</v>
      </c>
      <c r="K32" s="47">
        <f>(Premiums!K33/'Macro data'!H30)*1000</f>
        <v>46.180058196457942</v>
      </c>
      <c r="L32" s="47">
        <f>(Premiums!L33/'Macro data'!I30)*1000</f>
        <v>49.131676260954414</v>
      </c>
      <c r="M32" s="47">
        <f>(Premiums!M33/'Macro data'!J30)*1000</f>
        <v>50.038069532904522</v>
      </c>
      <c r="N32" s="47">
        <f>(Premiums!N33/'Macro data'!K30)*1000</f>
        <v>51.383061813830203</v>
      </c>
      <c r="O32" s="47">
        <f>(Premiums!O33/'Macro data'!L30)*1000</f>
        <v>53.196617217280846</v>
      </c>
      <c r="P32" s="47">
        <f>(Premiums!P33/'Macro data'!M30)*1000</f>
        <v>55.081209896022003</v>
      </c>
      <c r="Q32" s="46">
        <f t="shared" si="1"/>
        <v>3.5426927074019954E-2</v>
      </c>
      <c r="R32" s="46">
        <f t="shared" si="2"/>
        <v>0.55211005033482929</v>
      </c>
    </row>
    <row r="33" spans="3:18" x14ac:dyDescent="0.25">
      <c r="C33" s="155"/>
      <c r="D33" s="156"/>
      <c r="E33" s="44" t="s">
        <v>32</v>
      </c>
      <c r="F33" s="47">
        <f>(Premiums!F34/'Macro data'!C31)*1000</f>
        <v>0.11789619042904467</v>
      </c>
      <c r="G33" s="47">
        <f>(Premiums!G34/'Macro data'!D31)*1000</f>
        <v>0.13559161997583424</v>
      </c>
      <c r="H33" s="47">
        <f>(Premiums!H34/'Macro data'!E31)*1000</f>
        <v>0.32500462603672092</v>
      </c>
      <c r="I33" s="47">
        <f>(Premiums!I34/'Macro data'!F31)*1000</f>
        <v>0.2957017605553719</v>
      </c>
      <c r="J33" s="47">
        <f>(Premiums!J34/'Macro data'!G31)*1000</f>
        <v>0.30268751895433027</v>
      </c>
      <c r="K33" s="47">
        <f>(Premiums!K34/'Macro data'!H31)*1000</f>
        <v>0.2619237170404134</v>
      </c>
      <c r="L33" s="47">
        <f>(Premiums!L34/'Macro data'!I31)*1000</f>
        <v>0.23324575271633197</v>
      </c>
      <c r="M33" s="47">
        <f>(Premiums!M34/'Macro data'!J31)*1000</f>
        <v>0.30922708775103447</v>
      </c>
      <c r="N33" s="47">
        <f>(Premiums!N34/'Macro data'!K31)*1000</f>
        <v>0.46621945410528481</v>
      </c>
      <c r="O33" s="47">
        <f>(Premiums!O34/'Macro data'!L31)*1000</f>
        <v>0.56269925017154354</v>
      </c>
      <c r="P33" s="47">
        <f>(Premiums!P34/'Macro data'!M31)*1000</f>
        <v>0.42160682058586008</v>
      </c>
      <c r="Q33" s="46">
        <f t="shared" si="1"/>
        <v>-0.25074216740589272</v>
      </c>
      <c r="R33" s="46">
        <f t="shared" si="2"/>
        <v>2.1093870009149591</v>
      </c>
    </row>
    <row r="34" spans="3:18" x14ac:dyDescent="0.25">
      <c r="C34" s="155"/>
      <c r="D34" s="156"/>
      <c r="E34" s="44" t="s">
        <v>33</v>
      </c>
      <c r="F34" s="47">
        <f>(Premiums!F35/'Macro data'!C32)*1000</f>
        <v>157.31515784668628</v>
      </c>
      <c r="G34" s="47">
        <f>(Premiums!G35/'Macro data'!D32)*1000</f>
        <v>164.73700636890618</v>
      </c>
      <c r="H34" s="47">
        <f>(Premiums!H35/'Macro data'!E32)*1000</f>
        <v>175.59458890828762</v>
      </c>
      <c r="I34" s="47">
        <f>(Premiums!I35/'Macro data'!F32)*1000</f>
        <v>181.91413883740447</v>
      </c>
      <c r="J34" s="47">
        <f>(Premiums!J35/'Macro data'!G32)*1000</f>
        <v>198.19087310752076</v>
      </c>
      <c r="K34" s="47">
        <f>(Premiums!K35/'Macro data'!H32)*1000</f>
        <v>71.045021825639196</v>
      </c>
      <c r="L34" s="47">
        <f>(Premiums!L35/'Macro data'!I32)*1000</f>
        <v>70.107231560107948</v>
      </c>
      <c r="M34" s="47">
        <f>(Premiums!M35/'Macro data'!J32)*1000</f>
        <v>70.194125759108928</v>
      </c>
      <c r="N34" s="47">
        <f>(Premiums!N35/'Macro data'!K32)*1000</f>
        <v>-116.68028870304762</v>
      </c>
      <c r="O34" s="47">
        <f>(Premiums!O35/'Macro data'!L32)*1000</f>
        <v>-42.580924084391498</v>
      </c>
      <c r="P34" s="47">
        <f>(Premiums!P35/'Macro data'!M32)*1000</f>
        <v>11.292112681849003</v>
      </c>
      <c r="Q34" s="46">
        <f>IF(OR(P34=0, O34=0),"-",P34/O34-1)</f>
        <v>-1.2651918182768667</v>
      </c>
      <c r="R34" s="46">
        <f t="shared" si="2"/>
        <v>-0.93145369743722395</v>
      </c>
    </row>
    <row r="35" spans="3:18" x14ac:dyDescent="0.25">
      <c r="C35" s="155"/>
      <c r="D35" s="156"/>
      <c r="E35" s="44" t="s">
        <v>34</v>
      </c>
      <c r="F35" s="47">
        <f>(Premiums!F36/'Macro data'!C33)*1000</f>
        <v>144.29005705703833</v>
      </c>
      <c r="G35" s="47">
        <f>(Premiums!G36/'Macro data'!D33)*1000</f>
        <v>143.35209163229308</v>
      </c>
      <c r="H35" s="47">
        <f>(Premiums!H36/'Macro data'!E33)*1000</f>
        <v>168.18490180958466</v>
      </c>
      <c r="I35" s="47">
        <f>(Premiums!I36/'Macro data'!F33)*1000</f>
        <v>183.05024380999185</v>
      </c>
      <c r="J35" s="47">
        <f>(Premiums!J36/'Macro data'!G33)*1000</f>
        <v>194.00388704198292</v>
      </c>
      <c r="K35" s="47">
        <f>(Premiums!K36/'Macro data'!H33)*1000</f>
        <v>204.1959060442972</v>
      </c>
      <c r="L35" s="47">
        <f>(Premiums!L36/'Macro data'!I33)*1000</f>
        <v>200.29546023011505</v>
      </c>
      <c r="M35" s="47">
        <f>(Premiums!M36/'Macro data'!J33)*1000</f>
        <v>209.24900094576648</v>
      </c>
      <c r="N35" s="47">
        <f>(Premiums!N36/'Macro data'!K33)*1000</f>
        <v>227.68227230799766</v>
      </c>
      <c r="O35" s="47">
        <f>(Premiums!O36/'Macro data'!L33)*1000</f>
        <v>234.09051782549335</v>
      </c>
      <c r="P35" s="47">
        <f>(Premiums!P36/'Macro data'!M33)*1000</f>
        <v>228.84961658543924</v>
      </c>
      <c r="Q35" s="46">
        <f t="shared" si="1"/>
        <v>-2.2388353397385541E-2</v>
      </c>
      <c r="R35" s="46">
        <f t="shared" si="2"/>
        <v>0.59641630603097551</v>
      </c>
    </row>
    <row r="36" spans="3:18" x14ac:dyDescent="0.25">
      <c r="C36" s="155"/>
      <c r="D36" s="156"/>
      <c r="E36" s="44" t="s">
        <v>35</v>
      </c>
      <c r="F36" s="47">
        <f>(Premiums!F37/'Macro data'!C34)*1000</f>
        <v>0</v>
      </c>
      <c r="G36" s="47">
        <f>(Premiums!G37/'Macro data'!D34)*1000</f>
        <v>0</v>
      </c>
      <c r="H36" s="47">
        <f>(Premiums!H37/'Macro data'!E34)*1000</f>
        <v>0</v>
      </c>
      <c r="I36" s="47">
        <f>(Premiums!I37/'Macro data'!F34)*1000</f>
        <v>0</v>
      </c>
      <c r="J36" s="47">
        <f>(Premiums!J37/'Macro data'!G34)*1000</f>
        <v>0</v>
      </c>
      <c r="K36" s="47">
        <f>(Premiums!K37/'Macro data'!H34)*1000</f>
        <v>0</v>
      </c>
      <c r="L36" s="47">
        <f>(Premiums!L37/'Macro data'!I34)*1000</f>
        <v>0</v>
      </c>
      <c r="M36" s="47">
        <f>(Premiums!M37/'Macro data'!J34)*1000</f>
        <v>0</v>
      </c>
      <c r="N36" s="47">
        <f>(Premiums!N37/'Macro data'!K34)*1000</f>
        <v>0</v>
      </c>
      <c r="O36" s="47">
        <f>(Premiums!O37/'Macro data'!L34)*1000</f>
        <v>6.5054642203164166</v>
      </c>
      <c r="P36" s="47">
        <f>(Premiums!P37/'Macro data'!M34)*1000</f>
        <v>6.6470345270976523</v>
      </c>
      <c r="Q36" s="46">
        <f t="shared" si="1"/>
        <v>2.1761753194970312E-2</v>
      </c>
      <c r="R36" s="46" t="str">
        <f t="shared" si="2"/>
        <v>-</v>
      </c>
    </row>
    <row r="37" spans="3:18" x14ac:dyDescent="0.25">
      <c r="C37" s="155"/>
      <c r="D37" s="156"/>
      <c r="E37" s="44" t="s">
        <v>36</v>
      </c>
      <c r="F37" s="47">
        <f>(Premiums!F38/'Macro data'!C35)*1000</f>
        <v>3.2511026444464179</v>
      </c>
      <c r="G37" s="47">
        <f>(Premiums!G38/'Macro data'!D35)*1000</f>
        <v>3.8067146459442163</v>
      </c>
      <c r="H37" s="47">
        <f>(Premiums!H38/'Macro data'!E35)*1000</f>
        <v>4.7911990028932463</v>
      </c>
      <c r="I37" s="47">
        <f>(Premiums!I38/'Macro data'!F35)*1000</f>
        <v>6.1714641603106211</v>
      </c>
      <c r="J37" s="47">
        <f>(Premiums!J38/'Macro data'!G35)*1000</f>
        <v>6.6333074668679251</v>
      </c>
      <c r="K37" s="47">
        <f>(Premiums!K38/'Macro data'!H35)*1000</f>
        <v>6.9863975560441798</v>
      </c>
      <c r="L37" s="47">
        <f>(Premiums!L38/'Macro data'!I35)*1000</f>
        <v>8.2970939472383023</v>
      </c>
      <c r="M37" s="47">
        <f>(Premiums!M38/'Macro data'!J35)*1000</f>
        <v>9.5745113033251457</v>
      </c>
      <c r="N37" s="47">
        <f>(Premiums!N38/'Macro data'!K35)*1000</f>
        <v>10.523623275554227</v>
      </c>
      <c r="O37" s="47">
        <f>(Premiums!O38/'Macro data'!L35)*1000</f>
        <v>11.541868960219533</v>
      </c>
      <c r="P37" s="47">
        <f>(Premiums!P38/'Macro data'!M35)*1000</f>
        <v>13.494630811339825</v>
      </c>
      <c r="Q37" s="46">
        <f t="shared" si="1"/>
        <v>0.16918939712889869</v>
      </c>
      <c r="R37" s="46">
        <f t="shared" si="2"/>
        <v>2.5449546568239345</v>
      </c>
    </row>
    <row r="38" spans="3:18" ht="15.75" thickBot="1" x14ac:dyDescent="0.3">
      <c r="C38" s="155"/>
      <c r="D38" s="156"/>
      <c r="E38" s="44" t="s">
        <v>56</v>
      </c>
      <c r="F38" s="48">
        <f>(Premiums!F39/'Macro data'!C36)*1000</f>
        <v>72.299828371047695</v>
      </c>
      <c r="G38" s="48">
        <f>(Premiums!G39/'Macro data'!D36)*1000</f>
        <v>78.173489908660372</v>
      </c>
      <c r="H38" s="48">
        <f>(Premiums!H39/'Macro data'!E36)*1000</f>
        <v>84.062584790730853</v>
      </c>
      <c r="I38" s="48">
        <f>(Premiums!I39/'Macro data'!F36)*1000</f>
        <v>89.471000972152197</v>
      </c>
      <c r="J38" s="48">
        <f>(Premiums!J39/'Macro data'!G36)*1000</f>
        <v>82.723498419255009</v>
      </c>
      <c r="K38" s="48">
        <f>(Premiums!K39/'Macro data'!H36)*1000</f>
        <v>83.870012843479856</v>
      </c>
      <c r="L38" s="48">
        <f>(Premiums!L39/'Macro data'!I36)*1000</f>
        <v>82.482370285289704</v>
      </c>
      <c r="M38" s="48">
        <f>(Premiums!M39/'Macro data'!J36)*1000</f>
        <v>87.682523084098449</v>
      </c>
      <c r="N38" s="48">
        <f>(Premiums!N39/'Macro data'!K36)*1000</f>
        <v>95.162241524196901</v>
      </c>
      <c r="O38" s="48">
        <f>(Premiums!O39/'Macro data'!L36)*1000</f>
        <v>99.124402782989691</v>
      </c>
      <c r="P38" s="48">
        <f>(Premiums!P39/'Macro data'!M36)*1000</f>
        <v>108.2708043161596</v>
      </c>
      <c r="Q38" s="46">
        <f t="shared" si="1"/>
        <v>9.2271945922275833E-2</v>
      </c>
      <c r="R38" s="46">
        <f t="shared" si="2"/>
        <v>0.38500666201119582</v>
      </c>
    </row>
    <row r="39" spans="3:18" ht="15.75" hidden="1" thickBot="1" x14ac:dyDescent="0.3">
      <c r="C39" s="151"/>
      <c r="D39" s="152"/>
      <c r="E39" s="49" t="s">
        <v>57</v>
      </c>
      <c r="F39" s="50">
        <f>(Premiums!F40/'Macro data'!C40)*1000</f>
        <v>107.30457290082299</v>
      </c>
      <c r="G39" s="50">
        <f>(Premiums!G40/'Macro data'!D40)*1000</f>
        <v>111.93604386338615</v>
      </c>
      <c r="H39" s="50">
        <f>(Premiums!H40/'Macro data'!E40)*1000</f>
        <v>158.6228662415262</v>
      </c>
      <c r="I39" s="50">
        <f>(Premiums!I40/'Macro data'!F40)*1000</f>
        <v>164.98871842227078</v>
      </c>
      <c r="J39" s="50">
        <f>(Premiums!J40/'Macro data'!G40)*1000</f>
        <v>176.32450568065624</v>
      </c>
      <c r="K39" s="50">
        <f>(Premiums!K40/'Macro data'!H40)*1000</f>
        <v>180.57147433688846</v>
      </c>
      <c r="L39" s="50">
        <f>(Premiums!L40/'Macro data'!I40)*1000</f>
        <v>189.08929590944115</v>
      </c>
      <c r="M39" s="50">
        <f>(Premiums!M40/'Macro data'!J40)*1000</f>
        <v>195.80966123988529</v>
      </c>
      <c r="N39" s="50">
        <f>(Premiums!N40/'Macro data'!K40)*1000</f>
        <v>195.79836179825202</v>
      </c>
      <c r="O39" s="50">
        <f>(Premiums!O40/'Macro data'!L39)*1000</f>
        <v>199.82371486402894</v>
      </c>
      <c r="P39" s="147">
        <f>(Premiums!P40/'Macro data'!M39)*1000</f>
        <v>203.7372942129854</v>
      </c>
      <c r="Q39" s="148"/>
      <c r="R39" s="148"/>
    </row>
    <row r="40" spans="3:18" ht="16.5" thickTop="1" thickBot="1" x14ac:dyDescent="0.3">
      <c r="C40" s="153"/>
      <c r="D40" s="154"/>
      <c r="E40" s="51" t="s">
        <v>58</v>
      </c>
      <c r="F40" s="50">
        <f>(Premiums!F41/'Macro data'!C38)*1000</f>
        <v>107.30457452575885</v>
      </c>
      <c r="G40" s="50">
        <f>(Premiums!G41/'Macro data'!D38)*1000</f>
        <v>111.93603807914715</v>
      </c>
      <c r="H40" s="50">
        <f>(Premiums!H41/'Macro data'!E38)*1000</f>
        <v>158.62285805157944</v>
      </c>
      <c r="I40" s="50">
        <f>(Premiums!I41/'Macro data'!F38)*1000</f>
        <v>164.98873243851958</v>
      </c>
      <c r="J40" s="50">
        <f>(Premiums!J41/'Macro data'!G38)*1000</f>
        <v>176.32450328803321</v>
      </c>
      <c r="K40" s="50">
        <f>(Premiums!K41/'Macro data'!H38)*1000</f>
        <v>180.57145790426907</v>
      </c>
      <c r="L40" s="50">
        <f>(Premiums!L41/'Macro data'!I38)*1000</f>
        <v>189.08931723277956</v>
      </c>
      <c r="M40" s="50">
        <f>(Premiums!M41/'Macro data'!J38)*1000</f>
        <v>195.80966650023183</v>
      </c>
      <c r="N40" s="50">
        <f>(Premiums!N41/'Macro data'!K38)*1000</f>
        <v>195.79836605953801</v>
      </c>
      <c r="O40" s="50">
        <f>(Premiums!O41/'Macro data'!L38)*1000</f>
        <v>201.64103978111874</v>
      </c>
      <c r="P40" s="50">
        <f>(Premiums!P41/'Macro data'!M38)*1000</f>
        <v>205.58908921993472</v>
      </c>
      <c r="Q40" s="46">
        <f>IF(OR(P40=0, O40=0),"-",P40/O40-1)</f>
        <v>1.9579592741148177E-2</v>
      </c>
      <c r="R40" s="46">
        <f>IF(OR(P40=0, G40=0),"-",P40/G40-1)</f>
        <v>0.83666576687811522</v>
      </c>
    </row>
    <row r="41" spans="3:18" ht="15.75" thickTop="1" x14ac:dyDescent="0.25">
      <c r="C41" s="2"/>
      <c r="D41" s="2"/>
      <c r="E41" s="53" t="s">
        <v>59</v>
      </c>
      <c r="F41" s="54"/>
      <c r="G41" s="54">
        <f>G40/F40-1</f>
        <v>4.3161846303919615E-2</v>
      </c>
      <c r="H41" s="54">
        <f t="shared" ref="H41:P41" si="3">H40/G40-1</f>
        <v>0.4170847992620681</v>
      </c>
      <c r="I41" s="54">
        <f t="shared" si="3"/>
        <v>4.013213773307589E-2</v>
      </c>
      <c r="J41" s="54">
        <f t="shared" si="3"/>
        <v>6.8706333347567927E-2</v>
      </c>
      <c r="K41" s="54">
        <f t="shared" si="3"/>
        <v>2.4086014915909226E-2</v>
      </c>
      <c r="L41" s="54">
        <f t="shared" si="3"/>
        <v>4.7171681656501319E-2</v>
      </c>
      <c r="M41" s="54">
        <f t="shared" si="3"/>
        <v>3.5540607823863146E-2</v>
      </c>
      <c r="N41" s="54">
        <f t="shared" si="3"/>
        <v>-5.7711352538403204E-5</v>
      </c>
      <c r="O41" s="54">
        <f t="shared" si="3"/>
        <v>2.9840257807892456E-2</v>
      </c>
      <c r="P41" s="55">
        <f t="shared" si="3"/>
        <v>1.9579592741148177E-2</v>
      </c>
    </row>
    <row r="42" spans="3:18" x14ac:dyDescent="0.25">
      <c r="C42" s="2"/>
      <c r="D42" s="2"/>
    </row>
    <row r="43" spans="3:18" x14ac:dyDescent="0.25">
      <c r="C43" s="2"/>
      <c r="D43" s="2"/>
    </row>
  </sheetData>
  <mergeCells count="38">
    <mergeCell ref="C11:D11"/>
    <mergeCell ref="C5:D5"/>
    <mergeCell ref="E2:P2"/>
    <mergeCell ref="E3:P3"/>
    <mergeCell ref="C6:D6"/>
    <mergeCell ref="C7:D7"/>
    <mergeCell ref="C8:D8"/>
    <mergeCell ref="C9:D9"/>
    <mergeCell ref="C10:D10"/>
    <mergeCell ref="C23:D23"/>
    <mergeCell ref="C12:D12"/>
    <mergeCell ref="C13:D13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C35:D35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C36:D36"/>
    <mergeCell ref="C37:D37"/>
    <mergeCell ref="C38:D38"/>
    <mergeCell ref="C39:D39"/>
    <mergeCell ref="C40:D40"/>
  </mergeCells>
  <conditionalFormatting sqref="E6:N6 Q6">
    <cfRule type="cellIs" dxfId="73" priority="156" operator="equal">
      <formula>0</formula>
    </cfRule>
  </conditionalFormatting>
  <conditionalFormatting sqref="P6">
    <cfRule type="cellIs" dxfId="72" priority="153" operator="equal">
      <formula>0</formula>
    </cfRule>
  </conditionalFormatting>
  <conditionalFormatting sqref="R7:R38 R40">
    <cfRule type="cellIs" dxfId="71" priority="152" operator="equal">
      <formula>0</formula>
    </cfRule>
  </conditionalFormatting>
  <conditionalFormatting sqref="R6">
    <cfRule type="cellIs" dxfId="70" priority="147" operator="equal">
      <formula>0</formula>
    </cfRule>
  </conditionalFormatting>
  <conditionalFormatting sqref="Q7:Q38 Q40">
    <cfRule type="cellIs" dxfId="69" priority="151" operator="equal">
      <formula>0</formula>
    </cfRule>
  </conditionalFormatting>
  <conditionalFormatting sqref="E7:E38">
    <cfRule type="cellIs" dxfId="68" priority="155" operator="equal">
      <formula>0</formula>
    </cfRule>
  </conditionalFormatting>
  <conditionalFormatting sqref="O6">
    <cfRule type="cellIs" dxfId="67" priority="154" operator="equal">
      <formula>0</formula>
    </cfRule>
  </conditionalFormatting>
  <conditionalFormatting sqref="R7:R38 R40">
    <cfRule type="dataBar" priority="185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{7E5A81CF-63D7-4E82-ABCF-898285B14C68}</x14:id>
        </ext>
      </extLst>
    </cfRule>
  </conditionalFormatting>
  <conditionalFormatting sqref="Q7:Q38 Q40">
    <cfRule type="dataBar" priority="186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{576A844F-3B3B-4DF5-8EDD-B2A1C1E0BBEF}</x14:id>
        </ext>
      </extLst>
    </cfRule>
  </conditionalFormatting>
  <conditionalFormatting sqref="E39">
    <cfRule type="cellIs" dxfId="66" priority="71" operator="equal">
      <formula>0</formula>
    </cfRule>
  </conditionalFormatting>
  <conditionalFormatting sqref="E40">
    <cfRule type="cellIs" dxfId="65" priority="70" operator="equal">
      <formula>0</formula>
    </cfRule>
  </conditionalFormatting>
  <conditionalFormatting sqref="F41:P41">
    <cfRule type="cellIs" dxfId="64" priority="73" operator="equal">
      <formula>0</formula>
    </cfRule>
  </conditionalFormatting>
  <conditionalFormatting sqref="E41">
    <cfRule type="cellIs" dxfId="63" priority="72" operator="equal">
      <formula>0</formula>
    </cfRule>
  </conditionalFormatting>
  <conditionalFormatting sqref="F41:P41">
    <cfRule type="dataBar" priority="74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{5EF2BFAC-285E-4F47-9925-50FDAF305C3F}</x14:id>
        </ext>
      </extLst>
    </cfRule>
  </conditionalFormatting>
  <conditionalFormatting sqref="C6">
    <cfRule type="cellIs" dxfId="62" priority="17" operator="equal">
      <formula>0</formula>
    </cfRule>
  </conditionalFormatting>
  <conditionalFormatting sqref="C5">
    <cfRule type="cellIs" dxfId="61" priority="15" operator="equal">
      <formula>0</formula>
    </cfRule>
  </conditionalFormatting>
  <conditionalFormatting sqref="C7:C38">
    <cfRule type="cellIs" dxfId="60" priority="10" operator="equal">
      <formula>0</formula>
    </cfRule>
  </conditionalFormatting>
  <conditionalFormatting sqref="C39:C40">
    <cfRule type="cellIs" dxfId="59" priority="9" operator="equal">
      <formula>0</formula>
    </cfRule>
  </conditionalFormatting>
  <conditionalFormatting sqref="F7:J38 K29">
    <cfRule type="cellIs" dxfId="58" priority="3" operator="equal">
      <formula>0</formula>
    </cfRule>
  </conditionalFormatting>
  <conditionalFormatting sqref="K7:O28 K30:O38 L29:O29">
    <cfRule type="cellIs" dxfId="57" priority="2" operator="equal">
      <formula>0</formula>
    </cfRule>
  </conditionalFormatting>
  <conditionalFormatting sqref="P7:P38">
    <cfRule type="cellIs" dxfId="56" priority="1" operator="equal">
      <formula>0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7E5A81CF-63D7-4E82-ABCF-898285B14C68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R7:R38 R40</xm:sqref>
        </x14:conditionalFormatting>
        <x14:conditionalFormatting xmlns:xm="http://schemas.microsoft.com/office/excel/2006/main">
          <x14:cfRule type="dataBar" id="{576A844F-3B3B-4DF5-8EDD-B2A1C1E0BBEF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Q7:Q38 Q40</xm:sqref>
        </x14:conditionalFormatting>
        <x14:conditionalFormatting xmlns:xm="http://schemas.microsoft.com/office/excel/2006/main">
          <x14:cfRule type="dataBar" id="{5EF2BFAC-285E-4F47-9925-50FDAF305C3F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F41:P41</xm:sqref>
        </x14:conditionalFormatting>
      </x14:conditionalFormattings>
    </ext>
    <ext xmlns:x14="http://schemas.microsoft.com/office/spreadsheetml/2009/9/main" uri="{05C60535-1F16-4fd2-B633-F4F36F0B64E0}">
      <x14:sparklineGroups xmlns:xm="http://schemas.microsoft.com/office/excel/2006/main">
        <x14:sparklineGroup manualMax="0" manualMin="0"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Density!F7:O7</xm:f>
              <xm:sqref>C7</xm:sqref>
            </x14:sparkline>
            <x14:sparkline>
              <xm:f>Density!F8:O8</xm:f>
              <xm:sqref>C8</xm:sqref>
            </x14:sparkline>
            <x14:sparkline>
              <xm:f>Density!F9:O9</xm:f>
              <xm:sqref>C9</xm:sqref>
            </x14:sparkline>
            <x14:sparkline>
              <xm:f>Density!F10:O10</xm:f>
              <xm:sqref>C10</xm:sqref>
            </x14:sparkline>
            <x14:sparkline>
              <xm:f>Density!F11:O11</xm:f>
              <xm:sqref>C11</xm:sqref>
            </x14:sparkline>
            <x14:sparkline>
              <xm:f>Density!F12:O12</xm:f>
              <xm:sqref>C12</xm:sqref>
            </x14:sparkline>
            <x14:sparkline>
              <xm:f>Density!F13:O13</xm:f>
              <xm:sqref>C13</xm:sqref>
            </x14:sparkline>
            <x14:sparkline>
              <xm:f>Density!F14:O14</xm:f>
              <xm:sqref>C14</xm:sqref>
            </x14:sparkline>
            <x14:sparkline>
              <xm:f>Density!F15:O15</xm:f>
              <xm:sqref>C15</xm:sqref>
            </x14:sparkline>
            <x14:sparkline>
              <xm:f>Density!F16:O16</xm:f>
              <xm:sqref>C16</xm:sqref>
            </x14:sparkline>
            <x14:sparkline>
              <xm:f>Density!F17:O17</xm:f>
              <xm:sqref>C17</xm:sqref>
            </x14:sparkline>
            <x14:sparkline>
              <xm:f>Density!F18:O18</xm:f>
              <xm:sqref>C18</xm:sqref>
            </x14:sparkline>
            <x14:sparkline>
              <xm:f>Density!F19:O19</xm:f>
              <xm:sqref>C19</xm:sqref>
            </x14:sparkline>
            <x14:sparkline>
              <xm:f>Density!F20:O20</xm:f>
              <xm:sqref>C20</xm:sqref>
            </x14:sparkline>
            <x14:sparkline>
              <xm:f>Density!F21:O21</xm:f>
              <xm:sqref>C21</xm:sqref>
            </x14:sparkline>
            <x14:sparkline>
              <xm:f>Density!F22:O22</xm:f>
              <xm:sqref>C22</xm:sqref>
            </x14:sparkline>
            <x14:sparkline>
              <xm:f>Density!F23:O23</xm:f>
              <xm:sqref>C23</xm:sqref>
            </x14:sparkline>
            <x14:sparkline>
              <xm:f>Density!F24:O24</xm:f>
              <xm:sqref>C24</xm:sqref>
            </x14:sparkline>
            <x14:sparkline>
              <xm:f>Density!F25:O25</xm:f>
              <xm:sqref>C25</xm:sqref>
            </x14:sparkline>
            <x14:sparkline>
              <xm:f>Density!F26:O26</xm:f>
              <xm:sqref>C26</xm:sqref>
            </x14:sparkline>
            <x14:sparkline>
              <xm:f>Density!F27:O27</xm:f>
              <xm:sqref>C27</xm:sqref>
            </x14:sparkline>
            <x14:sparkline>
              <xm:f>Density!F28:O28</xm:f>
              <xm:sqref>C28</xm:sqref>
            </x14:sparkline>
            <x14:sparkline>
              <xm:f>Density!F29:O29</xm:f>
              <xm:sqref>C29</xm:sqref>
            </x14:sparkline>
            <x14:sparkline>
              <xm:f>Density!F30:O30</xm:f>
              <xm:sqref>C30</xm:sqref>
            </x14:sparkline>
            <x14:sparkline>
              <xm:f>Density!F31:O31</xm:f>
              <xm:sqref>C31</xm:sqref>
            </x14:sparkline>
            <x14:sparkline>
              <xm:f>Density!F32:O32</xm:f>
              <xm:sqref>C32</xm:sqref>
            </x14:sparkline>
            <x14:sparkline>
              <xm:f>Density!F33:O33</xm:f>
              <xm:sqref>C33</xm:sqref>
            </x14:sparkline>
            <x14:sparkline>
              <xm:f>Density!F34:O34</xm:f>
              <xm:sqref>C34</xm:sqref>
            </x14:sparkline>
            <x14:sparkline>
              <xm:f>Density!F35:O35</xm:f>
              <xm:sqref>C35</xm:sqref>
            </x14:sparkline>
            <x14:sparkline>
              <xm:f>Density!F36:O36</xm:f>
              <xm:sqref>C36</xm:sqref>
            </x14:sparkline>
            <x14:sparkline>
              <xm:f>Density!F37:O37</xm:f>
              <xm:sqref>C37</xm:sqref>
            </x14:sparkline>
            <x14:sparkline>
              <xm:f>Density!F38:O38</xm:f>
              <xm:sqref>C38</xm:sqref>
            </x14:sparkline>
            <x14:sparkline>
              <xm:f>Density!F39:O39</xm:f>
              <xm:sqref>C39</xm:sqref>
            </x14:sparkline>
            <x14:sparkline>
              <xm:f>Density!F40:O40</xm:f>
              <xm:sqref>C40</xm:sqref>
            </x14:sparkline>
          </x14:sparklines>
        </x14:sparklineGroup>
      </x14:sparklineGroup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Companies</vt:lpstr>
      <vt:lpstr>Number of policies</vt:lpstr>
      <vt:lpstr>Number of claims</vt:lpstr>
      <vt:lpstr>Premiums</vt:lpstr>
      <vt:lpstr>Claims</vt:lpstr>
      <vt:lpstr>Other</vt:lpstr>
      <vt:lpstr>Penetration</vt:lpstr>
      <vt:lpstr>Density</vt:lpstr>
      <vt:lpstr>Notes and comments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Antonella Corrias</dc:creator>
  <cp:lastModifiedBy>Antonella Corrias</cp:lastModifiedBy>
  <dcterms:created xsi:type="dcterms:W3CDTF">2016-03-03T14:31:26Z</dcterms:created>
  <dcterms:modified xsi:type="dcterms:W3CDTF">2016-05-13T12:53:36Z</dcterms:modified>
</cp:coreProperties>
</file>